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aa6e7a3c1664070/Desktop/Classwork/Analysis Projects/Crowdfunding Analysis/"/>
    </mc:Choice>
  </mc:AlternateContent>
  <xr:revisionPtr revIDLastSave="378" documentId="13_ncr:1_{D754642E-E684-4F4D-953B-1821B0424A6E}" xr6:coauthVersionLast="47" xr6:coauthVersionMax="47" xr10:uidLastSave="{BFC51A22-769A-440F-8799-FFA40F1B02E3}"/>
  <bookViews>
    <workbookView xWindow="-108" yWindow="-108" windowWidth="23256" windowHeight="12576" tabRatio="883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GB Campaign Stats" sheetId="8" r:id="rId8"/>
    <sheet name="GB Campaign Stats Char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7" i="8"/>
  <c r="B7" i="8"/>
  <c r="C6" i="8"/>
  <c r="C5" i="8"/>
  <c r="C4" i="8"/>
  <c r="B6" i="8"/>
  <c r="B5" i="8"/>
  <c r="B4" i="8"/>
  <c r="C10" i="8"/>
  <c r="C3" i="8"/>
  <c r="B10" i="8"/>
  <c r="B3" i="8"/>
  <c r="C9" i="8"/>
  <c r="C2" i="8"/>
  <c r="B9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8" l="1"/>
  <c r="B14" i="8"/>
</calcChain>
</file>

<file path=xl/sharedStrings.xml><?xml version="1.0" encoding="utf-8"?>
<sst xmlns="http://schemas.openxmlformats.org/spreadsheetml/2006/main" count="38345" uniqueCount="8403">
  <si>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</si>
  <si>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</si>
  <si>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</si>
  <si>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</si>
  <si>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</si>
  <si>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</si>
  <si>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</si>
  <si>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</si>
  <si>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</si>
  <si>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</si>
  <si>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</si>
  <si>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</si>
  <si>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</si>
  <si>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</si>
  <si>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</si>
  <si>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</si>
  <si>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</si>
  <si>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</si>
  <si>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</si>
  <si>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</si>
  <si>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</si>
  <si>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</si>
  <si>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</si>
  <si>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</si>
  <si>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</si>
  <si>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</si>
  <si>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</si>
  <si>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</si>
  <si>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</si>
  <si>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</si>
  <si>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</si>
  <si>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</si>
  <si>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</si>
  <si>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</si>
  <si>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</si>
  <si>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</si>
  <si>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</si>
  <si>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</si>
  <si>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</si>
  <si>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</si>
  <si>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</si>
  <si>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</si>
  <si>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</si>
  <si>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</si>
  <si>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</si>
  <si>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</si>
  <si>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</si>
  <si>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</si>
  <si>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</si>
  <si>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</si>
  <si>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</si>
  <si>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</si>
  <si>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</si>
  <si>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</si>
  <si>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</si>
  <si>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</si>
  <si>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</si>
  <si>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</si>
  <si>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</si>
  <si>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</si>
  <si>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</si>
  <si>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</si>
  <si>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</si>
  <si>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</si>
  <si>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</si>
  <si>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</si>
  <si>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</si>
  <si>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</si>
  <si>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</si>
  <si>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</si>
  <si>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</si>
  <si>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</si>
  <si>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</si>
  <si>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</si>
  <si>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</si>
  <si>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</si>
  <si>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</si>
  <si>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</si>
  <si>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</si>
  <si>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</si>
  <si>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</si>
  <si>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</si>
  <si>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</si>
  <si>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</si>
  <si>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</si>
  <si>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</si>
  <si>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</si>
  <si>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</si>
  <si>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</si>
  <si>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</si>
  <si>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</si>
  <si>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</si>
  <si>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</si>
  <si>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</si>
  <si>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</si>
  <si>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</si>
  <si>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</si>
  <si>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</si>
  <si>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</si>
  <si>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</si>
  <si>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</si>
  <si>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</si>
  <si>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</si>
  <si>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</si>
  <si>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</si>
  <si>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</si>
  <si>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</si>
  <si>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</si>
  <si>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</si>
  <si>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</si>
  <si>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</si>
  <si>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</si>
  <si>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</si>
  <si>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</si>
  <si>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</si>
  <si>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</si>
  <si>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</si>
  <si>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</si>
  <si>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</si>
  <si>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</si>
  <si>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</si>
  <si>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</si>
  <si>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</si>
  <si>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</si>
  <si>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</si>
  <si>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</si>
  <si>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</si>
  <si>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</si>
  <si>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</si>
  <si>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</si>
  <si>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</si>
  <si>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</si>
  <si>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</si>
  <si>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</si>
  <si>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</si>
  <si>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</si>
  <si>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</si>
  <si>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</si>
  <si>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</si>
  <si>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</si>
  <si>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</si>
  <si>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</si>
  <si>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</si>
  <si>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</si>
  <si>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</si>
  <si>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</si>
  <si>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</si>
  <si>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</si>
  <si>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</si>
  <si>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</si>
  <si>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</si>
  <si>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</si>
  <si>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</si>
  <si>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</si>
  <si>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</si>
  <si>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</si>
  <si>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</si>
  <si>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</si>
  <si>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</si>
  <si>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</si>
  <si>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</si>
  <si>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</si>
  <si>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</si>
  <si>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</si>
  <si>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</si>
  <si>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</si>
  <si>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</si>
  <si>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</si>
  <si>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</si>
  <si>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</si>
  <si>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</si>
  <si>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</si>
  <si>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</si>
  <si>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</si>
  <si>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</si>
  <si>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</si>
  <si>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</si>
  <si>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</si>
  <si>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</si>
  <si>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</si>
  <si>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</si>
  <si>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</si>
  <si>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</si>
  <si>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</si>
  <si>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</si>
  <si>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</si>
  <si>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</si>
  <si>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</si>
  <si>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</si>
  <si>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</si>
  <si>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</si>
  <si>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</si>
  <si>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</si>
  <si>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</si>
  <si>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</si>
  <si>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</si>
  <si>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</si>
  <si>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</si>
  <si>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</si>
  <si>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</si>
  <si>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</si>
  <si>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</si>
  <si>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</si>
  <si>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</si>
  <si>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</si>
  <si>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</si>
  <si>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</si>
  <si>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</si>
  <si>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</si>
  <si>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</si>
  <si>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</si>
  <si>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</si>
  <si>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</si>
  <si>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</si>
  <si>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</si>
  <si>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</si>
  <si>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</si>
  <si>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</si>
  <si>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</si>
  <si>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</si>
  <si>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</si>
  <si>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</si>
  <si>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</si>
  <si>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</si>
  <si>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</si>
  <si>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</si>
  <si>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</si>
  <si>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</si>
  <si>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</si>
  <si>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</si>
  <si>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</si>
  <si>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</si>
  <si>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</si>
  <si>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</si>
  <si>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</si>
  <si>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</si>
  <si>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</si>
  <si>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</si>
  <si>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</si>
  <si>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</si>
  <si>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</si>
  <si>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</si>
  <si>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</si>
  <si>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</si>
  <si>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</si>
  <si>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</si>
  <si>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</si>
  <si>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</si>
  <si>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</si>
  <si>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</si>
  <si>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</si>
  <si>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</si>
  <si>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</si>
  <si>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</si>
  <si>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</si>
  <si>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</si>
  <si>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</si>
  <si>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</si>
  <si>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</si>
  <si>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</si>
  <si>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</si>
  <si>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</si>
  <si>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</si>
  <si>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</si>
  <si>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</si>
  <si>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</si>
  <si>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</si>
  <si>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</si>
  <si>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</si>
  <si>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</si>
  <si>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</si>
  <si>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</si>
  <si>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</si>
  <si>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</si>
  <si>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</si>
  <si>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</si>
  <si>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</si>
  <si>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</si>
  <si>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</si>
  <si>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</si>
  <si>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</si>
  <si>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</si>
  <si>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</si>
  <si>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</si>
  <si>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</si>
  <si>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</si>
  <si>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</si>
  <si>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</si>
  <si>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</si>
  <si>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</si>
  <si>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</si>
  <si>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</si>
  <si>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</si>
  <si>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</si>
  <si>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</si>
  <si>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</si>
  <si>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</si>
  <si>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</si>
  <si>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</si>
  <si>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</si>
  <si>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</si>
  <si>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</si>
  <si>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</si>
  <si>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</si>
  <si>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</si>
  <si>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</si>
  <si>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</si>
  <si>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</si>
  <si>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</si>
  <si>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</si>
  <si>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</si>
  <si>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</si>
  <si>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</si>
  <si>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</si>
  <si>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</si>
  <si>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</si>
  <si>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</si>
  <si>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</si>
  <si>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</si>
  <si>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</si>
  <si>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</si>
  <si>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</si>
  <si>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</si>
  <si>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</si>
  <si>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</si>
  <si>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</si>
  <si>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</si>
  <si>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</si>
  <si>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</si>
  <si>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</si>
  <si>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</si>
  <si>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</si>
  <si>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</si>
  <si>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</si>
  <si>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</si>
  <si>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</si>
  <si>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</si>
  <si>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</si>
  <si>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</si>
  <si>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</si>
  <si>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</si>
  <si>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</si>
  <si>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</si>
  <si>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</si>
  <si>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</si>
  <si>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</si>
  <si>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</si>
  <si>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</si>
  <si>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</si>
  <si>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</si>
  <si>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</si>
  <si>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</si>
  <si>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</si>
  <si>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</si>
  <si>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</si>
  <si>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</si>
  <si>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</si>
  <si>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</si>
  <si>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</si>
  <si>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</si>
  <si>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</si>
  <si>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</si>
  <si>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</si>
  <si>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</si>
  <si>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</si>
  <si>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</si>
  <si>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</si>
  <si>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</si>
  <si>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</si>
  <si>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</si>
  <si>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</si>
  <si>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</si>
  <si>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</si>
  <si>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</si>
  <si>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</si>
  <si>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</si>
  <si>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</si>
  <si>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</si>
  <si>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</si>
  <si>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</si>
  <si>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</si>
  <si>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</si>
  <si>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</si>
  <si>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</si>
  <si>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</si>
  <si>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</si>
  <si>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</si>
  <si>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</si>
  <si>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</si>
  <si>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</si>
  <si>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</si>
  <si>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</si>
  <si>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</si>
  <si>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</si>
  <si>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</si>
  <si>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</si>
  <si>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</si>
  <si>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</si>
  <si>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</si>
  <si>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</si>
  <si>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</si>
  <si>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</si>
  <si>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</si>
  <si>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</si>
  <si>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</si>
  <si>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</si>
  <si>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</si>
  <si>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</si>
  <si>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</si>
  <si>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</si>
  <si>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</si>
  <si>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</si>
  <si>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</si>
  <si>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</si>
  <si>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</si>
  <si>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</si>
  <si>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</si>
  <si>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</si>
  <si>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</si>
  <si>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</si>
  <si>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</si>
  <si>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</si>
  <si>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</si>
  <si>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</si>
  <si>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</si>
  <si>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</si>
  <si>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</si>
  <si>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</si>
  <si>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</si>
  <si>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</si>
  <si>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</si>
  <si>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</si>
  <si>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</si>
  <si>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</si>
  <si>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</si>
  <si>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</si>
  <si>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</si>
  <si>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</si>
  <si>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</si>
  <si>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</si>
  <si>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</si>
  <si>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</si>
  <si>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</si>
  <si>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</si>
  <si>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</si>
  <si>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</si>
  <si>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</si>
  <si>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</si>
  <si>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</si>
  <si>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</si>
  <si>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</si>
  <si>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</si>
  <si>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</si>
  <si>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</si>
  <si>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</si>
  <si>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</si>
  <si>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</si>
  <si>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</si>
  <si>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</si>
  <si>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</si>
  <si>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</si>
  <si>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</si>
  <si>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</si>
  <si>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</si>
  <si>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</si>
  <si>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</si>
  <si>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</si>
  <si>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</si>
  <si>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</si>
  <si>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</si>
  <si>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</si>
  <si>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</si>
  <si>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</si>
  <si>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</si>
  <si>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</si>
  <si>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</si>
  <si>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</si>
  <si>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</si>
  <si>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</si>
  <si>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</si>
  <si>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</si>
  <si>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</si>
  <si>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</si>
  <si>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</si>
  <si>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</si>
  <si>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</si>
  <si>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</si>
  <si>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</si>
  <si>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</si>
  <si>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</si>
  <si>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</si>
  <si>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</si>
  <si>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</si>
  <si>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</si>
  <si>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</si>
  <si>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</si>
  <si>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</si>
  <si>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</si>
  <si>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</si>
  <si>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</si>
  <si>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</si>
  <si>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</si>
  <si>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</si>
  <si>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</si>
  <si>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</si>
  <si>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</si>
  <si>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</si>
  <si>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</si>
  <si>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</si>
  <si>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</si>
  <si>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</si>
  <si>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</si>
  <si>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</si>
  <si>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</si>
  <si>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</si>
  <si>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</si>
  <si>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</si>
  <si>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</si>
  <si>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</si>
  <si>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</si>
  <si>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</si>
  <si>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</si>
  <si>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</si>
  <si>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</si>
  <si>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</si>
  <si>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</si>
  <si>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</si>
  <si>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</si>
  <si>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</si>
  <si>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</si>
  <si>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</si>
  <si>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</si>
  <si>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</si>
  <si>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</si>
  <si>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</si>
  <si>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</si>
  <si>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</si>
  <si>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</si>
  <si>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</si>
  <si>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</si>
  <si>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</si>
  <si>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</si>
  <si>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</si>
  <si>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</si>
  <si>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</si>
  <si>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</si>
  <si>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</si>
  <si>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</si>
  <si>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</si>
  <si>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</si>
  <si>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</si>
  <si>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</si>
  <si>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</si>
  <si>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</si>
  <si>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</si>
  <si>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</si>
  <si>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</si>
  <si>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</si>
  <si>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</si>
  <si>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</si>
  <si>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</si>
  <si>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</si>
  <si>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</si>
  <si>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</si>
  <si>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</si>
  <si>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</si>
  <si>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</si>
  <si>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</si>
  <si>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</si>
  <si>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</si>
  <si>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</si>
  <si>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</si>
  <si>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</si>
  <si>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</si>
  <si>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</si>
  <si>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</si>
  <si>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</si>
  <si>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</si>
  <si>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</si>
  <si>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</si>
  <si>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</si>
  <si>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</si>
  <si>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</si>
  <si>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</si>
  <si>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</si>
  <si>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</si>
  <si>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</si>
  <si>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</si>
  <si>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</si>
  <si>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</si>
  <si>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</si>
  <si>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</si>
  <si>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</si>
  <si>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</si>
  <si>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</si>
  <si>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</si>
  <si>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</si>
  <si>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</si>
  <si>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</si>
  <si>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</si>
  <si>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</si>
  <si>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</si>
  <si>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</si>
  <si>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</si>
  <si>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</si>
  <si>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</si>
  <si>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</si>
  <si>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</si>
  <si>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</si>
  <si>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</si>
  <si>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</si>
  <si>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</si>
  <si>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</si>
  <si>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</si>
  <si>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</si>
  <si>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</si>
  <si>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</si>
  <si>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</si>
  <si>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</si>
  <si>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</si>
  <si>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</si>
  <si>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</si>
  <si>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</si>
  <si>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</si>
  <si>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</si>
  <si>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</si>
  <si>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</si>
  <si>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</si>
  <si>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</si>
  <si>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</si>
  <si>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</si>
  <si>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</si>
  <si>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</si>
  <si>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</si>
  <si>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</si>
  <si>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</si>
  <si>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</si>
  <si>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</si>
  <si>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</si>
  <si>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</si>
  <si>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</si>
  <si>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</si>
  <si>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</si>
  <si>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</si>
  <si>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</si>
  <si>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</si>
  <si>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</si>
  <si>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</si>
  <si>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</si>
  <si>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</si>
  <si>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</si>
  <si>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</si>
  <si>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</si>
  <si>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</si>
  <si>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</si>
  <si>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</si>
  <si>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</si>
  <si>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</si>
  <si>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</si>
  <si>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</si>
  <si>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</si>
  <si>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</si>
  <si>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</si>
  <si>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</si>
  <si>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</si>
  <si>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</si>
  <si>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</si>
  <si>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</si>
  <si>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</si>
  <si>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</si>
  <si>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</si>
  <si>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</si>
  <si>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</si>
  <si>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</si>
  <si>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</si>
  <si>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</si>
  <si>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</si>
  <si>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</si>
  <si>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</si>
  <si>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</si>
  <si>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</si>
  <si>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</si>
  <si>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</si>
  <si>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</si>
  <si>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</si>
  <si>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</si>
  <si>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</si>
  <si>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</si>
  <si>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</si>
  <si>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</si>
  <si>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</si>
  <si>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</si>
  <si>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</si>
  <si>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</si>
  <si>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</si>
  <si>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</si>
  <si>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</si>
  <si>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</si>
  <si>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</si>
  <si>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</si>
  <si>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</si>
  <si>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</si>
  <si>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</si>
  <si>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</si>
  <si>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</si>
  <si>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</si>
  <si>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</si>
  <si>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</si>
  <si>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</si>
  <si>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</si>
  <si>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</si>
  <si>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</si>
  <si>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</si>
  <si>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</si>
  <si>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</si>
  <si>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</si>
  <si>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</si>
  <si>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</si>
  <si>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</si>
  <si>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</si>
  <si>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</si>
  <si>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</si>
  <si>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</si>
  <si>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</si>
  <si>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</si>
  <si>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</si>
  <si>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</si>
  <si>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</si>
  <si>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</si>
  <si>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</si>
  <si>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</si>
  <si>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</si>
  <si>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</si>
  <si>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</si>
  <si>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</si>
  <si>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</si>
  <si>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</si>
  <si>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</si>
  <si>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</si>
  <si>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</si>
  <si>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</si>
  <si>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</si>
  <si>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</si>
  <si>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</si>
  <si>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</si>
  <si>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</si>
  <si>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</si>
  <si>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</si>
  <si>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</si>
  <si>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</si>
  <si>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</si>
  <si>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</si>
  <si>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</si>
  <si>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</si>
  <si>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</si>
  <si>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</si>
  <si>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</si>
  <si>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</si>
  <si>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</si>
  <si>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</si>
  <si>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</si>
  <si>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</si>
  <si>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</si>
  <si>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</si>
  <si>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</si>
  <si>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</si>
  <si>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</si>
  <si>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</si>
  <si>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</si>
  <si>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</si>
  <si>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</si>
  <si>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</si>
  <si>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</si>
  <si>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</si>
  <si>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</si>
  <si>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</si>
  <si>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</si>
  <si>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</si>
  <si>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</si>
  <si>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</si>
  <si>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</si>
  <si>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</si>
  <si>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</si>
  <si>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</si>
  <si>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</si>
  <si>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</si>
  <si>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</si>
  <si>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</si>
  <si>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</si>
  <si>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</si>
  <si>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</si>
  <si>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</si>
  <si>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</si>
  <si>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</si>
  <si>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</si>
  <si>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</si>
  <si>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</si>
  <si>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</si>
  <si>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</si>
  <si>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</si>
  <si>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</si>
  <si>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</si>
  <si>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</si>
  <si>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</si>
  <si>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</si>
  <si>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</si>
  <si>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</si>
  <si>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</si>
  <si>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</si>
  <si>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</si>
  <si>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</si>
  <si>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</si>
  <si>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</si>
  <si>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</si>
  <si>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</si>
  <si>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</si>
  <si>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</si>
  <si>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</si>
  <si>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</si>
  <si>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</si>
  <si>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</si>
  <si>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</si>
  <si>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</si>
  <si>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</si>
  <si>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</si>
  <si>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</si>
  <si>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</si>
  <si>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</si>
  <si>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</si>
  <si>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</si>
  <si>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</si>
  <si>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</si>
  <si>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</si>
  <si>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</si>
  <si>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</si>
  <si>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</si>
  <si>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</si>
  <si>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</si>
  <si>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</si>
  <si>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</si>
  <si>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</si>
  <si>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</si>
  <si>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</si>
  <si>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</si>
  <si>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</si>
  <si>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</si>
  <si>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</si>
  <si>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</si>
  <si>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</si>
  <si>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</si>
  <si>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</si>
  <si>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</si>
  <si>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</si>
  <si>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</si>
  <si>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</si>
  <si>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</si>
  <si>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</si>
  <si>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</si>
  <si>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</si>
  <si>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</si>
  <si>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</si>
  <si>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</si>
  <si>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</si>
  <si>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</si>
  <si>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</si>
  <si>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</si>
  <si>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</si>
  <si>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</si>
  <si>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</si>
  <si>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</si>
  <si>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</si>
  <si>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</si>
  <si>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</si>
  <si>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</si>
  <si>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</si>
  <si>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</si>
  <si>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</si>
  <si>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</si>
  <si>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</si>
  <si>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</si>
  <si>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</si>
  <si>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</si>
  <si>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</si>
  <si>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</si>
  <si>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</si>
  <si>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</si>
  <si>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</si>
  <si>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</si>
  <si>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</si>
  <si>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</si>
  <si>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</si>
  <si>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</si>
  <si>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</si>
  <si>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</si>
  <si>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</si>
  <si>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</si>
  <si>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</si>
  <si>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</si>
  <si>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</si>
  <si>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</si>
  <si>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</si>
  <si>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</si>
  <si>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</si>
  <si>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</si>
  <si>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</si>
  <si>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</si>
  <si>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</si>
  <si>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</si>
  <si>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</si>
  <si>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</si>
  <si>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</si>
  <si>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</si>
  <si>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</si>
  <si>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</si>
  <si>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</si>
  <si>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</si>
  <si>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</si>
  <si>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</si>
  <si>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</si>
  <si>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</si>
  <si>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</si>
  <si>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</si>
  <si>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</si>
  <si>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</si>
  <si>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</si>
  <si>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</si>
  <si>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</si>
  <si>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</si>
  <si>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</si>
  <si>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</si>
  <si>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</si>
  <si>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</si>
  <si>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</si>
  <si>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</si>
  <si>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</si>
  <si>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</si>
  <si>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</si>
  <si>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</si>
  <si>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</si>
  <si>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</si>
  <si>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</si>
  <si>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</si>
  <si>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</si>
  <si>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</si>
  <si>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</si>
  <si>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</si>
  <si>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</si>
  <si>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</si>
  <si>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</si>
  <si>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</si>
  <si>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</si>
  <si>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</si>
  <si>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</si>
  <si>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</si>
  <si>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</si>
  <si>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</si>
  <si>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</si>
  <si>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</si>
  <si>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</si>
  <si>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</si>
  <si>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</si>
  <si>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</si>
  <si>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</si>
  <si>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</si>
  <si>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</si>
  <si>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</si>
  <si>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</si>
  <si>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</si>
  <si>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</si>
  <si>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</si>
  <si>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</si>
  <si>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</si>
  <si>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</si>
  <si>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</si>
  <si>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</si>
  <si>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</si>
  <si>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</si>
  <si>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</si>
  <si>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</si>
  <si>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</si>
  <si>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</si>
  <si>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</si>
  <si>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</si>
  <si>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</si>
  <si>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</si>
  <si>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</si>
  <si>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</si>
  <si>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</si>
  <si>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</si>
  <si>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</si>
  <si>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</si>
  <si>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</si>
  <si>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</si>
  <si>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</si>
  <si>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</si>
  <si>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</si>
  <si>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</si>
  <si>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</si>
  <si>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</si>
  <si>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</si>
  <si>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</si>
  <si>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</si>
  <si>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</si>
  <si>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</si>
  <si>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</si>
  <si>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</si>
  <si>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</si>
  <si>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</si>
  <si>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</si>
  <si>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</si>
  <si>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</si>
  <si>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</si>
  <si>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</si>
  <si>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</si>
  <si>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</si>
  <si>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</si>
  <si>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</si>
  <si>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</si>
  <si>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</si>
  <si>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</si>
  <si>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</si>
  <si>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</si>
  <si>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</si>
  <si>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</si>
  <si>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</si>
  <si>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</si>
  <si>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</si>
  <si>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</si>
  <si>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</si>
  <si>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</si>
  <si>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</si>
  <si>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</si>
  <si>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</si>
  <si>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</si>
  <si>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</si>
  <si>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</si>
  <si>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</si>
  <si>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</si>
  <si>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</si>
  <si>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</si>
  <si>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</si>
  <si>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</si>
  <si>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</si>
  <si>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</si>
  <si>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</si>
  <si>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</si>
  <si>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</si>
  <si>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</si>
  <si>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</si>
  <si>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</si>
  <si>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</si>
  <si>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</si>
  <si>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</si>
  <si>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</si>
  <si>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</si>
  <si>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</si>
  <si>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</si>
  <si>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</si>
  <si>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</si>
  <si>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</si>
  <si>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</si>
  <si>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</si>
  <si>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</si>
  <si>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</si>
  <si>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</si>
  <si>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</si>
  <si>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</si>
  <si>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</si>
  <si>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</si>
  <si>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</si>
  <si>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</si>
  <si>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</si>
  <si>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</si>
  <si>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</si>
  <si>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</si>
  <si>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</si>
  <si>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</si>
  <si>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</si>
  <si>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</si>
  <si>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</si>
  <si>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</si>
  <si>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</si>
  <si>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</si>
  <si>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</si>
  <si>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</si>
  <si>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</si>
  <si>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</si>
  <si>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</si>
  <si>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</si>
  <si>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</si>
  <si>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</si>
  <si>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</si>
  <si>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</si>
  <si>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</si>
  <si>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</si>
  <si>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</si>
  <si>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</si>
  <si>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</si>
  <si>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</si>
  <si>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</si>
  <si>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</si>
  <si>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</si>
  <si>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</si>
  <si>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</si>
  <si>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</si>
  <si>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</si>
  <si>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</si>
  <si>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</si>
  <si>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</si>
  <si>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</si>
  <si>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</si>
  <si>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</si>
  <si>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</si>
  <si>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</si>
  <si>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</si>
  <si>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</si>
  <si>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</si>
  <si>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</si>
  <si>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</si>
  <si>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</si>
  <si>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</si>
  <si>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</si>
  <si>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</si>
  <si>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</si>
  <si>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</si>
  <si>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</si>
  <si>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</si>
  <si>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</si>
  <si>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</si>
  <si>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</si>
  <si>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</si>
  <si>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</si>
  <si>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</si>
  <si>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</si>
  <si>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</si>
  <si>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</si>
  <si>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</si>
  <si>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</si>
  <si>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</si>
  <si>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</si>
  <si>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</si>
  <si>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</si>
  <si>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</si>
  <si>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</si>
  <si>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</si>
  <si>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</si>
  <si>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</si>
  <si>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</si>
  <si>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</si>
  <si>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</si>
  <si>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</si>
  <si>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</si>
  <si>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</si>
  <si>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</si>
  <si>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</si>
  <si>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</si>
  <si>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</si>
  <si>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</si>
  <si>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</si>
  <si>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</si>
  <si>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</si>
  <si>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</si>
  <si>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</si>
  <si>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</si>
  <si>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</si>
  <si>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</si>
  <si>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</si>
  <si>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</si>
  <si>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</si>
  <si>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</si>
  <si>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</si>
  <si>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</si>
  <si>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</si>
  <si>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</si>
  <si>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</si>
  <si>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</si>
  <si>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</si>
  <si>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</si>
  <si>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</si>
  <si>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</si>
  <si>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</si>
  <si>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</si>
  <si>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</si>
  <si>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</si>
  <si>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</si>
  <si>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</si>
  <si>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</si>
  <si>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</si>
  <si>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</si>
  <si>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</si>
  <si>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</si>
  <si>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</si>
  <si>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</si>
  <si>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</si>
  <si>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</si>
  <si>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</si>
  <si>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</si>
  <si>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</si>
  <si>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</si>
  <si>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</si>
  <si>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</si>
  <si>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</si>
  <si>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</si>
  <si>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</si>
  <si>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</si>
  <si>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</si>
  <si>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</si>
  <si>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</si>
  <si>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</si>
  <si>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</si>
  <si>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</si>
  <si>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</si>
  <si>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</si>
  <si>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</si>
  <si>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</si>
  <si>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</si>
  <si>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</si>
  <si>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</si>
  <si>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</si>
  <si>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</si>
  <si>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</si>
  <si>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</si>
  <si>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</si>
  <si>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</si>
  <si>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</si>
  <si>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</si>
  <si>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</si>
  <si>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</si>
  <si>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</si>
  <si>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</si>
  <si>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</si>
  <si>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</si>
  <si>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</si>
  <si>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</si>
  <si>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</si>
  <si>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</si>
  <si>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</si>
  <si>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</si>
  <si>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</si>
  <si>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</si>
  <si>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</si>
  <si>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</si>
  <si>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</si>
  <si>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</si>
  <si>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</si>
  <si>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</si>
  <si>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</si>
  <si>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</si>
  <si>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</si>
  <si>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</si>
  <si>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</si>
  <si>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</si>
  <si>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</si>
  <si>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</si>
  <si>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</si>
  <si>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</si>
  <si>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</si>
  <si>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</si>
  <si>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</si>
  <si>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</si>
  <si>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</si>
  <si>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</si>
  <si>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</si>
  <si>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</si>
  <si>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</si>
  <si>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</si>
  <si>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</si>
  <si>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</si>
  <si>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</si>
  <si>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</si>
  <si>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</si>
  <si>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</si>
  <si>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</si>
  <si>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</si>
  <si>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</si>
  <si>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</si>
  <si>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</si>
  <si>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</si>
  <si>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</si>
  <si>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</si>
  <si>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</si>
  <si>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</si>
  <si>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</si>
  <si>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</si>
  <si>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</si>
  <si>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</si>
  <si>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</si>
  <si>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</si>
  <si>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</si>
  <si>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</si>
  <si>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</si>
  <si>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</si>
  <si>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</si>
  <si>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</si>
  <si>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</si>
  <si>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</si>
  <si>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</si>
  <si>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</si>
  <si>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</si>
  <si>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</si>
  <si>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</si>
  <si>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</si>
  <si>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</si>
  <si>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</si>
  <si>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</si>
  <si>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</si>
  <si>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</si>
  <si>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</si>
  <si>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</si>
  <si>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</si>
  <si>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</si>
  <si>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</si>
  <si>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</si>
  <si>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</si>
  <si>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</si>
  <si>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</si>
  <si>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</si>
  <si>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</si>
  <si>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</si>
  <si>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</si>
  <si>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</si>
  <si>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</si>
  <si>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</si>
  <si>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</si>
  <si>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</si>
  <si>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</si>
  <si>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</si>
  <si>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</si>
  <si>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</si>
  <si>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</si>
  <si>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</si>
  <si>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</si>
  <si>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</si>
  <si>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</si>
  <si>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</si>
  <si>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</si>
  <si>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</si>
  <si>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</si>
  <si>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</si>
  <si>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</si>
  <si>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</si>
  <si>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</si>
  <si>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</si>
  <si>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</si>
  <si>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</si>
  <si>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</si>
  <si>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</si>
  <si>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</si>
  <si>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</si>
  <si>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</si>
  <si>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</si>
  <si>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</si>
  <si>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</si>
  <si>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</si>
  <si>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</si>
  <si>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</si>
  <si>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</si>
  <si>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</si>
  <si>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</si>
  <si>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</si>
  <si>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</si>
  <si>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</si>
  <si>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</si>
  <si>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</si>
  <si>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</si>
  <si>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</si>
  <si>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</si>
  <si>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</si>
  <si>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</si>
  <si>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</si>
  <si>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</si>
  <si>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</si>
  <si>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</si>
  <si>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</si>
  <si>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</si>
  <si>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</si>
  <si>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</si>
  <si>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</si>
  <si>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</si>
  <si>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</si>
  <si>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</si>
  <si>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</si>
  <si>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</si>
  <si>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</si>
  <si>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</si>
  <si>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</si>
  <si>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</si>
  <si>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</si>
  <si>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</si>
  <si>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</si>
  <si>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</si>
  <si>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</si>
  <si>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</si>
  <si>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</si>
  <si>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</si>
  <si>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</si>
  <si>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</si>
  <si>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</si>
  <si>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</si>
  <si>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</si>
  <si>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</si>
  <si>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</si>
  <si>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</si>
  <si>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</si>
  <si>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</si>
  <si>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</si>
  <si>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</si>
  <si>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</si>
  <si>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</si>
  <si>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</si>
  <si>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</si>
  <si>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</si>
  <si>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</si>
  <si>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</si>
  <si>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</si>
  <si>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</si>
  <si>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</si>
  <si>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</si>
  <si>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</si>
  <si>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</si>
  <si>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</si>
  <si>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</si>
  <si>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</si>
  <si>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</si>
  <si>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</si>
  <si>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</si>
  <si>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</si>
  <si>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</si>
  <si>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</si>
  <si>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</si>
  <si>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</si>
  <si>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</si>
  <si>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</si>
  <si>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</si>
  <si>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</si>
  <si>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</si>
  <si>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</si>
  <si>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</si>
  <si>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</si>
  <si>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</si>
  <si>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</si>
  <si>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</si>
  <si>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</si>
  <si>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</si>
  <si>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</si>
  <si>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</si>
  <si>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</si>
  <si>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</si>
  <si>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</si>
  <si>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</si>
  <si>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</si>
  <si>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</si>
  <si>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</si>
  <si>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</si>
  <si>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</si>
  <si>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</si>
  <si>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</si>
  <si>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</si>
  <si>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</si>
  <si>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</si>
  <si>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</si>
  <si>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</si>
  <si>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</si>
  <si>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</si>
  <si>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</si>
  <si>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</si>
  <si>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</si>
  <si>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</si>
  <si>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</si>
  <si>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</si>
  <si>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</si>
  <si>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</si>
  <si>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</si>
  <si>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</si>
  <si>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</si>
  <si>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</si>
  <si>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</si>
  <si>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</si>
  <si>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</si>
  <si>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</si>
  <si>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</si>
  <si>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</si>
  <si>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</si>
  <si>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</si>
  <si>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</si>
  <si>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</si>
  <si>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</si>
  <si>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</si>
  <si>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</si>
  <si>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</si>
  <si>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</si>
  <si>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</si>
  <si>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</si>
  <si>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</si>
  <si>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</si>
  <si>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</si>
  <si>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</si>
  <si>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</si>
  <si>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</si>
  <si>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</si>
  <si>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</si>
  <si>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</si>
  <si>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</si>
  <si>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</si>
  <si>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</si>
  <si>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</si>
  <si>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</si>
  <si>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</si>
  <si>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</si>
  <si>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</si>
  <si>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</si>
  <si>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</si>
  <si>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</si>
  <si>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</si>
  <si>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</si>
  <si>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</si>
  <si>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</si>
  <si>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</si>
  <si>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</si>
  <si>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</si>
  <si>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</si>
  <si>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</si>
  <si>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</si>
  <si>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</si>
  <si>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</si>
  <si>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</si>
  <si>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</si>
  <si>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</si>
  <si>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</si>
  <si>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</si>
  <si>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</si>
  <si>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</si>
  <si>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</si>
  <si>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</si>
  <si>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</si>
  <si>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</si>
  <si>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</si>
  <si>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</si>
  <si>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</si>
  <si>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</si>
  <si>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</si>
  <si>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</si>
  <si>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</si>
  <si>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</si>
  <si>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</si>
  <si>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</si>
  <si>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</si>
  <si>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</si>
  <si>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</si>
  <si>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</si>
  <si>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</si>
  <si>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</si>
  <si>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</si>
  <si>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</si>
  <si>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</si>
  <si>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</si>
  <si>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</si>
  <si>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</si>
  <si>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</si>
  <si>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</si>
  <si>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</si>
  <si>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</si>
  <si>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</si>
  <si>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</si>
  <si>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</si>
  <si>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</si>
  <si>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</si>
  <si>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</si>
  <si>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</si>
  <si>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</si>
  <si>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</si>
  <si>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</si>
  <si>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</si>
  <si>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</si>
  <si>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</si>
  <si>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</si>
  <si>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</si>
  <si>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</si>
  <si>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</si>
  <si>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</si>
  <si>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</si>
  <si>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</si>
  <si>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</si>
  <si>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</si>
  <si>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</si>
  <si>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</si>
  <si>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</si>
  <si>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</si>
  <si>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</si>
  <si>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</si>
  <si>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</si>
  <si>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</si>
  <si>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</si>
  <si>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</si>
  <si>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</si>
  <si>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</si>
  <si>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</si>
  <si>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</si>
  <si>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</si>
  <si>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</si>
  <si>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</si>
  <si>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</si>
  <si>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</si>
  <si>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</si>
  <si>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</si>
  <si>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</si>
  <si>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</si>
  <si>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</si>
  <si>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</si>
  <si>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</si>
  <si>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</si>
  <si>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</si>
  <si>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</si>
  <si>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</si>
  <si>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</si>
  <si>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</si>
  <si>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</si>
  <si>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</si>
  <si>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</si>
  <si>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</si>
  <si>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</si>
  <si>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</si>
  <si>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</si>
  <si>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</si>
  <si>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</si>
  <si>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</si>
  <si>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</si>
  <si>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</si>
  <si>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</si>
  <si>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</si>
  <si>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</si>
  <si>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</si>
  <si>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</si>
  <si>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</si>
  <si>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</si>
  <si>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</si>
  <si>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</si>
  <si>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</si>
  <si>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</si>
  <si>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</si>
  <si>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</si>
  <si>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</si>
  <si>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</si>
  <si>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</si>
  <si>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</si>
  <si>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</si>
  <si>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</si>
  <si>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</si>
  <si>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</si>
  <si>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</si>
  <si>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</si>
  <si>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</si>
  <si>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</si>
  <si>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</si>
  <si>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</si>
  <si>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</si>
  <si>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</si>
  <si>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</si>
  <si>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</si>
  <si>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</si>
  <si>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</si>
  <si>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</si>
  <si>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</si>
  <si>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</si>
  <si>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</si>
  <si>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</si>
  <si>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</si>
  <si>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</si>
  <si>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</si>
  <si>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</si>
  <si>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</si>
  <si>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</si>
  <si>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</si>
  <si>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</si>
  <si>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</si>
  <si>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</si>
  <si>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</si>
  <si>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</si>
  <si>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</si>
  <si>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</si>
  <si>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</si>
  <si>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</si>
  <si>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</si>
  <si>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</si>
  <si>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</si>
  <si>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</si>
  <si>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</si>
  <si>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</si>
  <si>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</si>
  <si>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</si>
  <si>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</si>
  <si>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</si>
  <si>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</si>
  <si>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</si>
  <si>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</si>
  <si>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</si>
  <si>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</si>
  <si>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</si>
  <si>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</si>
  <si>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</si>
  <si>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</si>
  <si>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</si>
  <si>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</si>
  <si>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</si>
  <si>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</si>
  <si>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</si>
  <si>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</si>
  <si>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</si>
  <si>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</si>
  <si>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</si>
  <si>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</si>
  <si>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</si>
  <si>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</si>
  <si>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</si>
  <si>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</si>
  <si>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</si>
  <si>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</si>
  <si>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</si>
  <si>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</si>
  <si>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</si>
  <si>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</si>
  <si>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</si>
  <si>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</si>
  <si>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</si>
  <si>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</si>
  <si>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</si>
  <si>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</si>
  <si>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</si>
  <si>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</si>
  <si>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</si>
  <si>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</si>
  <si>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</si>
  <si>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</si>
  <si>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</si>
  <si>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</si>
  <si>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</si>
  <si>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</si>
  <si>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</si>
  <si>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</si>
  <si>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</si>
  <si>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</si>
  <si>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</si>
  <si>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</si>
  <si>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</si>
  <si>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</si>
  <si>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</si>
  <si>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</si>
  <si>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</si>
  <si>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</si>
  <si>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</si>
  <si>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</si>
  <si>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</si>
  <si>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</si>
  <si>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</si>
  <si>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</si>
  <si>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</si>
  <si>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</si>
  <si>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</si>
  <si>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</si>
  <si>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</si>
  <si>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</si>
  <si>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</si>
  <si>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</si>
  <si>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</si>
  <si>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</si>
  <si>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</si>
  <si>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</si>
  <si>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</si>
  <si>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</si>
  <si>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</si>
  <si>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</si>
  <si>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</si>
  <si>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</si>
  <si>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</si>
  <si>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</si>
  <si>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</si>
  <si>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</si>
  <si>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</si>
  <si>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</si>
  <si>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</si>
  <si>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</si>
  <si>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</si>
  <si>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</si>
  <si>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</si>
  <si>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</si>
  <si>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</si>
  <si>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</si>
  <si>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</si>
  <si>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</si>
  <si>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</si>
  <si>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</si>
  <si>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</si>
  <si>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</si>
  <si>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</si>
  <si>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</si>
  <si>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</si>
  <si>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</si>
  <si>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</si>
  <si>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</si>
  <si>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</si>
  <si>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</si>
  <si>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</si>
  <si>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</si>
  <si>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</si>
  <si>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</si>
  <si>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</si>
  <si>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</si>
  <si>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</si>
  <si>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</si>
  <si>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</si>
  <si>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</si>
  <si>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</si>
  <si>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</si>
  <si>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</si>
  <si>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</si>
  <si>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</si>
  <si>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</si>
  <si>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</si>
  <si>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</si>
  <si>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</si>
  <si>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</si>
  <si>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</si>
  <si>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</si>
  <si>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</si>
  <si>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</si>
  <si>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</si>
  <si>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</si>
  <si>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</si>
  <si>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</si>
  <si>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</si>
  <si>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</si>
  <si>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</si>
  <si>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</si>
  <si>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</si>
  <si>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</si>
  <si>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</si>
  <si>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</si>
  <si>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</si>
  <si>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</si>
  <si>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</si>
  <si>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</si>
  <si>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</si>
  <si>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</si>
  <si>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</si>
  <si>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</si>
  <si>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</si>
  <si>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</si>
  <si>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</si>
  <si>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</si>
  <si>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</si>
  <si>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</si>
  <si>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</si>
  <si>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</si>
  <si>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</si>
  <si>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</si>
  <si>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</si>
  <si>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</si>
  <si>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</si>
  <si>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</si>
  <si>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</si>
  <si>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</si>
  <si>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</si>
  <si>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</si>
  <si>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</si>
  <si>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</si>
  <si>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</si>
  <si>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</si>
  <si>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</si>
  <si>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</si>
  <si>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</si>
  <si>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</si>
  <si>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</si>
  <si>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</si>
  <si>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</si>
  <si>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</si>
  <si>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</si>
  <si>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</si>
  <si>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</si>
  <si>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</si>
  <si>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</si>
  <si>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</si>
  <si>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</si>
  <si>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</si>
  <si>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</si>
  <si>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</si>
  <si>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</si>
  <si>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</si>
  <si>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</si>
  <si>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</si>
  <si>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</si>
  <si>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</si>
  <si>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</si>
  <si>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</si>
  <si>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</si>
  <si>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</si>
  <si>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</si>
  <si>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</si>
  <si>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</si>
  <si>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</si>
  <si>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</si>
  <si>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</si>
  <si>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</si>
  <si>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</si>
  <si>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</si>
  <si>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</si>
  <si>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</si>
  <si>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</si>
  <si>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</si>
  <si>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</si>
  <si>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</si>
  <si>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</si>
  <si>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</si>
  <si>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</si>
  <si>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</si>
  <si>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</si>
  <si>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</si>
  <si>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</si>
  <si>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</si>
  <si>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</si>
  <si>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</si>
  <si>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</si>
  <si>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</si>
  <si>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</si>
  <si>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</si>
  <si>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</si>
  <si>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</si>
  <si>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</si>
  <si>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</si>
  <si>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</si>
  <si>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</si>
  <si>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</si>
  <si>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</si>
  <si>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</si>
  <si>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</si>
  <si>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</si>
  <si>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</si>
  <si>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</si>
  <si>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</si>
  <si>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</si>
  <si>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</si>
  <si>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</si>
  <si>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</si>
  <si>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</si>
  <si>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</si>
  <si>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</si>
  <si>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</si>
  <si>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</si>
  <si>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</si>
  <si>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</si>
  <si>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</si>
  <si>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</si>
  <si>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</si>
  <si>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</si>
  <si>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</si>
  <si>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</si>
  <si>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</si>
  <si>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</si>
  <si>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</si>
  <si>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</si>
  <si>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</si>
  <si>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</si>
  <si>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</si>
  <si>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</si>
  <si>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</si>
  <si>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</si>
  <si>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</si>
  <si>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</si>
  <si>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</si>
  <si>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</si>
  <si>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</si>
  <si>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</si>
  <si>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</si>
  <si>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</si>
  <si>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</si>
  <si>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</si>
  <si>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</si>
  <si>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</si>
  <si>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</si>
  <si>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</si>
  <si>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</si>
  <si>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</si>
  <si>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</si>
  <si>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</si>
  <si>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</si>
  <si>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</si>
  <si>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</si>
  <si>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</si>
  <si>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</si>
  <si>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</si>
  <si>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</si>
  <si>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</si>
  <si>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</si>
  <si>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</si>
  <si>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</si>
  <si>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</si>
  <si>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</si>
  <si>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</si>
  <si>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</si>
  <si>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</si>
  <si>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</si>
  <si>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</si>
  <si>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</si>
  <si>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</si>
  <si>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</si>
  <si>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</si>
  <si>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</si>
  <si>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</si>
  <si>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</si>
  <si>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</si>
  <si>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</si>
  <si>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</si>
  <si>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</si>
  <si>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</si>
  <si>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</si>
  <si>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</si>
  <si>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</si>
  <si>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</si>
  <si>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</si>
  <si>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</si>
  <si>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</si>
  <si>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</si>
  <si>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</si>
  <si>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</si>
  <si>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</si>
  <si>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</si>
  <si>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</si>
  <si>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</si>
  <si>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</si>
  <si>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</si>
  <si>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</si>
  <si>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</si>
  <si>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</si>
  <si>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</si>
  <si>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</si>
  <si>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</si>
  <si>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</si>
  <si>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</si>
  <si>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</si>
  <si>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</si>
  <si>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</si>
  <si>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</si>
  <si>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</si>
  <si>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</si>
  <si>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</si>
  <si>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</si>
  <si>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</si>
  <si>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</si>
  <si>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</si>
  <si>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</si>
  <si>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</si>
  <si>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</si>
  <si>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</si>
  <si>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</si>
  <si>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</si>
  <si>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</si>
  <si>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</si>
  <si>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</si>
  <si>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</si>
  <si>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</si>
  <si>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</si>
  <si>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</si>
  <si>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</si>
  <si>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</si>
  <si>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</si>
  <si>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</si>
  <si>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</si>
  <si>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</si>
  <si>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</si>
  <si>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</si>
  <si>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</si>
  <si>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</si>
  <si>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</si>
  <si>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</si>
  <si>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</si>
  <si>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</si>
  <si>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</si>
  <si>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</si>
  <si>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</si>
  <si>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</si>
  <si>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</si>
  <si>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</si>
  <si>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</si>
  <si>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</si>
  <si>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</si>
  <si>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</si>
  <si>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</si>
  <si>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</si>
  <si>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</si>
  <si>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</si>
  <si>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</si>
  <si>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</si>
  <si>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</si>
  <si>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</si>
  <si>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</si>
  <si>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</si>
  <si>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</si>
  <si>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</si>
  <si>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</si>
  <si>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</si>
  <si>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</si>
  <si>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</si>
  <si>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</si>
  <si>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</si>
  <si>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</si>
  <si>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</si>
  <si>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</si>
  <si>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</si>
  <si>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</si>
  <si>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</si>
  <si>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</si>
  <si>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</si>
  <si>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</si>
  <si>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</si>
  <si>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</si>
  <si>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</si>
  <si>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</si>
  <si>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</si>
  <si>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</si>
  <si>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</si>
  <si>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</si>
  <si>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</si>
  <si>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</si>
  <si>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</si>
  <si>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</si>
  <si>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</si>
  <si>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</si>
  <si>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</si>
  <si>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</si>
  <si>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</si>
  <si>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</si>
  <si>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</si>
  <si>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</si>
  <si>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</si>
  <si>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</si>
  <si>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</si>
  <si>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</si>
  <si>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</si>
  <si>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</si>
  <si>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</si>
  <si>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</si>
  <si>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</si>
  <si>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</si>
  <si>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</si>
  <si>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</si>
  <si>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</si>
  <si>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</si>
  <si>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</si>
  <si>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</si>
  <si>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</si>
  <si>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</si>
  <si>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</si>
  <si>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</si>
  <si>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</si>
  <si>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</si>
  <si>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</si>
  <si>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</si>
  <si>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</si>
  <si>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</si>
  <si>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</si>
  <si>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</si>
  <si>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</si>
  <si>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</si>
  <si>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</si>
  <si>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</si>
  <si>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</si>
  <si>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</si>
  <si>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</si>
  <si>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</si>
  <si>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</si>
  <si>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</si>
  <si>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</si>
  <si>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</si>
  <si>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</si>
  <si>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</si>
  <si>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</si>
  <si>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</si>
  <si>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</si>
  <si>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</si>
  <si>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</si>
  <si>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</si>
  <si>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</si>
  <si>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</si>
  <si>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</si>
  <si>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</si>
  <si>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</si>
  <si>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</si>
  <si>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</si>
  <si>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</si>
  <si>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</si>
  <si>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</si>
  <si>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</si>
  <si>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</si>
  <si>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</si>
  <si>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</si>
  <si>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</si>
  <si>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</si>
  <si>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</si>
  <si>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</si>
  <si>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</si>
  <si>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</si>
  <si>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</si>
  <si>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</si>
  <si>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</si>
  <si>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</si>
  <si>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</si>
  <si>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</si>
  <si>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</si>
  <si>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</si>
  <si>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</si>
  <si>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</si>
  <si>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</si>
  <si>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</si>
  <si>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</si>
  <si>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</si>
  <si>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</si>
  <si>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</si>
  <si>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</si>
  <si>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</si>
  <si>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</si>
  <si>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</si>
  <si>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</si>
  <si>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</si>
  <si>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</si>
  <si>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</si>
  <si>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</si>
  <si>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</si>
  <si>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</si>
  <si>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</si>
  <si>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</si>
  <si>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</si>
  <si>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</si>
  <si>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</si>
  <si>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</si>
  <si>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</si>
  <si>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</si>
  <si>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</si>
  <si>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</si>
  <si>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</si>
  <si>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</si>
  <si>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</si>
  <si>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</si>
  <si>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</si>
  <si>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</si>
  <si>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</si>
  <si>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</si>
  <si>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</si>
  <si>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</si>
  <si>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</si>
  <si>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</si>
  <si>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</si>
  <si>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</si>
  <si>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</si>
  <si>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</si>
  <si>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</si>
  <si>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</si>
  <si>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</si>
  <si>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</si>
  <si>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</si>
  <si>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</si>
  <si>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</si>
  <si>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</si>
  <si>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</si>
  <si>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</si>
  <si>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</si>
  <si>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</si>
  <si>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</si>
  <si>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</si>
  <si>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</si>
  <si>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</si>
  <si>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</si>
  <si>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</si>
  <si>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</si>
  <si>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</si>
  <si>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</si>
  <si>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</si>
  <si>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</si>
  <si>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</si>
  <si>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</si>
  <si>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</si>
  <si>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</si>
  <si>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</si>
  <si>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</si>
  <si>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</si>
  <si>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</si>
  <si>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</si>
  <si>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</si>
  <si>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</si>
  <si>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</si>
  <si>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</si>
  <si>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</si>
  <si>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</si>
  <si>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</si>
  <si>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</si>
  <si>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</si>
  <si>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</si>
  <si>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</si>
  <si>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</si>
  <si>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</si>
  <si>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</si>
  <si>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</si>
  <si>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</si>
  <si>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</si>
  <si>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</si>
  <si>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</si>
  <si>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</si>
  <si>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</si>
  <si>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</si>
  <si>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</si>
  <si>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</si>
  <si>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</si>
  <si>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</si>
  <si>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</si>
  <si>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</si>
  <si>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</si>
  <si>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</si>
  <si>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</si>
  <si>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</si>
  <si>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</si>
  <si>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</si>
  <si>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</si>
  <si>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</si>
  <si>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</si>
  <si>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</si>
  <si>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</si>
  <si>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</si>
  <si>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</si>
  <si>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</si>
  <si>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</si>
  <si>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</si>
  <si>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</si>
  <si>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</si>
  <si>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</si>
  <si>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</si>
  <si>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</si>
  <si>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</si>
  <si>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</si>
  <si>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</si>
  <si>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</si>
  <si>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</si>
  <si>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</si>
  <si>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</si>
  <si>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</si>
  <si>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</si>
  <si>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</si>
  <si>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</si>
  <si>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</si>
  <si>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</si>
  <si>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</si>
  <si>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</si>
  <si>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</si>
  <si>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</si>
  <si>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</si>
  <si>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</si>
  <si>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</si>
  <si>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</si>
  <si>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</si>
  <si>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</si>
  <si>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</si>
  <si>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</si>
  <si>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</si>
  <si>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</si>
  <si>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</si>
  <si>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</si>
  <si>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</si>
  <si>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</si>
  <si>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</si>
  <si>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</si>
  <si>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</si>
  <si>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</si>
  <si>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</si>
  <si>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</si>
  <si>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</si>
  <si>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</si>
  <si>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</si>
  <si>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</si>
  <si>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</si>
  <si>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</si>
  <si>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</si>
  <si>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</si>
  <si>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</si>
  <si>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</si>
  <si>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</si>
  <si>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</si>
  <si>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</si>
  <si>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</si>
  <si>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</si>
  <si>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</si>
  <si>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</si>
  <si>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</si>
  <si>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</si>
  <si>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</si>
  <si>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</si>
  <si>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</si>
  <si>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</si>
  <si>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</si>
  <si>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</si>
  <si>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</si>
  <si>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</si>
  <si>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</si>
  <si>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</si>
  <si>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</si>
  <si>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</si>
  <si>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</si>
  <si>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</si>
  <si>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</si>
  <si>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</si>
  <si>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</si>
  <si>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</si>
  <si>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</si>
  <si>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</si>
  <si>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</si>
  <si>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</si>
  <si>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</si>
  <si>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</si>
  <si>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</si>
  <si>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</si>
  <si>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</si>
  <si>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</si>
  <si>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</si>
  <si>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</si>
  <si>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</si>
  <si>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</si>
  <si>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</si>
  <si>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</si>
  <si>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</si>
  <si>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</si>
  <si>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</si>
  <si>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</si>
  <si>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</si>
  <si>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</si>
  <si>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</si>
  <si>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</si>
  <si>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</si>
  <si>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</si>
  <si>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</si>
  <si>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</si>
  <si>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</si>
  <si>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</si>
  <si>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</si>
  <si>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</si>
  <si>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</si>
  <si>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</si>
  <si>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</si>
  <si>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</si>
  <si>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</si>
  <si>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</si>
  <si>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</si>
  <si>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</si>
  <si>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</si>
  <si>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</si>
  <si>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</si>
  <si>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</si>
  <si>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</si>
  <si>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</si>
  <si>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</si>
  <si>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</si>
  <si>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</si>
  <si>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</si>
  <si>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</si>
  <si>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</si>
  <si>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</si>
  <si>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</si>
  <si>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</si>
  <si>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</si>
  <si>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</si>
  <si>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</si>
  <si>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</si>
  <si>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</si>
  <si>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</si>
  <si>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</si>
  <si>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</si>
  <si>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</si>
  <si>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</si>
  <si>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</si>
  <si>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</si>
  <si>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</si>
  <si>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</si>
  <si>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</si>
  <si>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</si>
  <si>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</si>
  <si>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</si>
  <si>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</si>
  <si>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</si>
  <si>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</si>
  <si>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</si>
  <si>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</si>
  <si>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</si>
  <si>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</si>
  <si>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</si>
  <si>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</si>
  <si>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</si>
  <si>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</si>
  <si>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</si>
  <si>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</si>
  <si>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</si>
  <si>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</si>
  <si>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</si>
  <si>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</si>
  <si>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</si>
  <si>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</si>
  <si>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</si>
  <si>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</si>
  <si>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</si>
  <si>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</si>
  <si>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</si>
  <si>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</si>
  <si>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</si>
  <si>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</si>
  <si>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</si>
  <si>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</si>
  <si>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</si>
  <si>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</si>
  <si>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</si>
  <si>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</si>
  <si>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</si>
  <si>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</si>
  <si>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</si>
  <si>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</si>
  <si>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</si>
  <si>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</si>
  <si>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</si>
  <si>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</si>
  <si>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</si>
  <si>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</si>
  <si>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</si>
  <si>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</si>
  <si>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</si>
  <si>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</si>
  <si>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</si>
  <si>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</si>
  <si>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</si>
  <si>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</si>
  <si>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</si>
  <si>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</si>
  <si>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</si>
  <si>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</si>
  <si>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</si>
  <si>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</si>
  <si>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</si>
  <si>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</si>
  <si>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</si>
  <si>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</si>
  <si>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</si>
  <si>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</si>
  <si>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</si>
  <si>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</si>
  <si>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</si>
  <si>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</si>
  <si>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</si>
  <si>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</si>
  <si>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</si>
  <si>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</si>
  <si>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</si>
  <si>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</si>
  <si>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</si>
  <si>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</si>
  <si>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</si>
  <si>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</si>
  <si>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</si>
  <si>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</si>
  <si>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</si>
  <si>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</si>
  <si>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</si>
  <si>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</si>
  <si>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</si>
  <si>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</si>
  <si>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</si>
  <si>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</si>
  <si>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</si>
  <si>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</si>
  <si>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</si>
  <si>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</si>
  <si>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</si>
  <si>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</si>
  <si>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</si>
  <si>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</si>
  <si>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</si>
  <si>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</si>
  <si>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</si>
  <si>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</si>
  <si>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</si>
  <si>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</si>
  <si>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</si>
  <si>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</si>
  <si>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</si>
  <si>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</si>
  <si>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</si>
  <si>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</si>
  <si>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</si>
  <si>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</si>
  <si>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</si>
  <si>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</si>
  <si>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</si>
  <si>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</si>
  <si>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</si>
  <si>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</si>
  <si>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</si>
  <si>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</si>
  <si>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</si>
  <si>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</si>
  <si>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</si>
  <si>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</si>
  <si>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</si>
  <si>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</si>
  <si>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</si>
  <si>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</si>
  <si>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</si>
  <si>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</si>
  <si>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</si>
  <si>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</si>
  <si>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</si>
  <si>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</si>
  <si>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</si>
  <si>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</si>
  <si>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</si>
  <si>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</si>
  <si>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</si>
  <si>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</si>
  <si>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</si>
  <si>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</si>
  <si>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</si>
  <si>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</si>
  <si>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</si>
  <si>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</si>
  <si>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</si>
  <si>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</si>
  <si>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</si>
  <si>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</si>
  <si>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</si>
  <si>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</si>
  <si>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</si>
  <si>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</si>
  <si>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</si>
  <si>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</si>
  <si>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</si>
  <si>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</si>
  <si>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</si>
  <si>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</si>
  <si>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</si>
  <si>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</si>
  <si>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</si>
  <si>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</si>
  <si>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</si>
  <si>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</si>
  <si>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</si>
  <si>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</si>
  <si>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</si>
  <si>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</si>
  <si>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</si>
  <si>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</si>
  <si>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</si>
  <si>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</si>
  <si>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</si>
  <si>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</si>
  <si>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</si>
  <si>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</si>
  <si>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</si>
  <si>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</si>
  <si>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</si>
  <si>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</si>
  <si>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</si>
  <si>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</si>
  <si>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</si>
  <si>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</si>
  <si>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</si>
  <si>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</si>
  <si>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</si>
  <si>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</si>
  <si>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</si>
  <si>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</si>
  <si>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</si>
  <si>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</si>
  <si>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</si>
  <si>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</si>
  <si>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</si>
  <si>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</si>
  <si>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</si>
  <si>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</si>
  <si>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</si>
  <si>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</si>
  <si>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</si>
  <si>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</si>
  <si>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</si>
  <si>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</si>
  <si>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</si>
  <si>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</si>
  <si>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</si>
  <si>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</si>
  <si>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</si>
  <si>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</si>
  <si>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</si>
  <si>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</si>
  <si>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</si>
  <si>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</si>
  <si>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</si>
  <si>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</si>
  <si>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</si>
  <si>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</si>
  <si>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</si>
  <si>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</si>
  <si>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</si>
  <si>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</si>
  <si>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</si>
  <si>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</si>
  <si>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</si>
  <si>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</si>
  <si>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</si>
  <si>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</si>
  <si>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</si>
  <si>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</si>
  <si>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</si>
  <si>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</si>
  <si>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</si>
  <si>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</si>
  <si>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</si>
  <si>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</si>
  <si>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</si>
  <si>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</si>
  <si>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</si>
  <si>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</si>
  <si>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</si>
  <si>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</si>
  <si>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</si>
  <si>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</si>
  <si>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</si>
  <si>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</si>
  <si>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</si>
  <si>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</si>
  <si>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</si>
  <si>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</si>
  <si>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</si>
  <si>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</si>
  <si>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</si>
  <si>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</si>
  <si>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</si>
  <si>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</si>
  <si>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</si>
  <si>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</si>
  <si>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</si>
  <si>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</si>
  <si>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</si>
  <si>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</si>
  <si>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</si>
  <si>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</si>
  <si>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</si>
  <si>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</si>
  <si>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</si>
  <si>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</si>
  <si>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</si>
  <si>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</si>
  <si>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</si>
  <si>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</si>
  <si>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</si>
  <si>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</si>
  <si>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</si>
  <si>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</si>
  <si>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</si>
  <si>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</si>
  <si>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</si>
  <si>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</si>
  <si>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</si>
  <si>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</si>
  <si>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</si>
  <si>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</si>
  <si>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</si>
  <si>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</si>
  <si>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</si>
  <si>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</si>
  <si>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</si>
  <si>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</si>
  <si>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</si>
  <si>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</si>
  <si>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</si>
  <si>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</si>
  <si>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</si>
  <si>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</si>
  <si>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</si>
  <si>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</si>
  <si>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</si>
  <si>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</si>
  <si>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</si>
  <si>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</si>
  <si>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</si>
  <si>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</si>
  <si>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</si>
  <si>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</si>
  <si>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</si>
  <si>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</si>
  <si>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</si>
  <si>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</si>
  <si>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</si>
  <si>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</si>
  <si>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</si>
  <si>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</si>
  <si>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</si>
  <si>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</si>
  <si>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</si>
  <si>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</si>
  <si>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</si>
  <si>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</si>
  <si>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</si>
  <si>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</si>
  <si>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</si>
  <si>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</si>
  <si>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</si>
  <si>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</si>
  <si>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</si>
  <si>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</si>
  <si>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</si>
  <si>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</si>
  <si>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</si>
  <si>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</si>
  <si>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</si>
  <si>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</si>
  <si>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</si>
  <si>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</si>
  <si>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</si>
  <si>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</si>
  <si>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</si>
  <si>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</si>
  <si>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</si>
  <si>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</si>
  <si>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</si>
  <si>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</si>
  <si>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</si>
  <si>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</si>
  <si>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</si>
  <si>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</si>
  <si>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</si>
  <si>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</si>
  <si>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</si>
  <si>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</si>
  <si>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</si>
  <si>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</si>
  <si>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</si>
  <si>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</si>
  <si>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</si>
  <si>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</si>
  <si>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</si>
  <si>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</si>
  <si>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</si>
  <si>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</si>
  <si>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</si>
  <si>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</si>
  <si>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</si>
  <si>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</si>
  <si>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</si>
  <si>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</si>
  <si>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</si>
  <si>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</si>
  <si>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</si>
  <si>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</si>
  <si>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</si>
  <si>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</si>
  <si>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</si>
  <si>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</si>
  <si>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</si>
  <si>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</si>
  <si>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</si>
  <si>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</si>
  <si>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</si>
  <si>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</si>
  <si>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</si>
  <si>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</si>
  <si>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</si>
  <si>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</si>
  <si>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</si>
  <si>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</si>
  <si>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</si>
  <si>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</si>
  <si>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</si>
  <si>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</si>
  <si>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</si>
  <si>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</si>
  <si>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</si>
  <si>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</si>
  <si>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</si>
  <si>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</si>
  <si>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</si>
  <si>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</si>
  <si>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</si>
  <si>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</si>
  <si>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</si>
  <si>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</si>
  <si>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</si>
  <si>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</si>
  <si>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</si>
  <si>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</si>
  <si>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</si>
  <si>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</si>
  <si>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</si>
  <si>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</si>
  <si>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</si>
  <si>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</si>
  <si>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</si>
  <si>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</si>
  <si>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</si>
  <si>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</si>
  <si>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</si>
  <si>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</si>
  <si>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</si>
  <si>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</si>
  <si>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</si>
  <si>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</si>
  <si>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</si>
  <si>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</si>
  <si>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</si>
  <si>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</si>
  <si>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</si>
  <si>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</si>
  <si>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</si>
  <si>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</si>
  <si>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</si>
  <si>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</si>
  <si>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</si>
  <si>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</si>
  <si>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</si>
  <si>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</si>
  <si>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</si>
  <si>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</si>
  <si>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</si>
  <si>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</si>
  <si>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</si>
  <si>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</si>
  <si>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</si>
  <si>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</si>
  <si>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</si>
  <si>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</si>
  <si>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</si>
  <si>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</si>
  <si>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</si>
  <si>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</si>
  <si>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</si>
  <si>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</si>
  <si>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</si>
  <si>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</si>
  <si>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</si>
  <si>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</si>
  <si>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</si>
  <si>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</si>
  <si>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</si>
  <si>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</si>
  <si>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</si>
  <si>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</si>
  <si>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</si>
  <si>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</si>
  <si>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</si>
  <si>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</si>
  <si>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</si>
  <si>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</si>
  <si>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</si>
  <si>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</si>
  <si>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</si>
  <si>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</si>
  <si>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</si>
  <si>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</si>
  <si>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</si>
  <si>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</si>
  <si>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</si>
  <si>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</si>
  <si>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</si>
  <si>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</si>
  <si>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</si>
  <si>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</si>
  <si>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</si>
  <si>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</si>
  <si>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</si>
  <si>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</si>
  <si>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</si>
  <si>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</si>
  <si>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</si>
  <si>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</si>
  <si>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</si>
  <si>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</si>
  <si>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</si>
  <si>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</si>
  <si>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</si>
  <si>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</si>
  <si>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</si>
  <si>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</si>
  <si>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</si>
  <si>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</si>
  <si>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</si>
  <si>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</si>
  <si>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</si>
  <si>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</si>
  <si>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</si>
  <si>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</si>
  <si>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</si>
  <si>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</si>
  <si>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</si>
  <si>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</si>
  <si>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</si>
  <si>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</si>
  <si>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</si>
  <si>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</si>
  <si>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</si>
  <si>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</si>
  <si>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</si>
  <si>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</si>
  <si>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</si>
  <si>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</si>
  <si>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</si>
  <si>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</si>
  <si>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</si>
  <si>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</si>
  <si>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</si>
  <si>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</si>
  <si>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</si>
  <si>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</si>
  <si>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</si>
  <si>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</si>
  <si>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</si>
  <si>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</si>
  <si>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</si>
  <si>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</si>
  <si>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</si>
  <si>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</si>
  <si>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</si>
  <si>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</si>
  <si>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</si>
  <si>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</si>
  <si>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</si>
  <si>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</si>
  <si>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</si>
  <si>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</si>
  <si>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</si>
  <si>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</si>
  <si>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</si>
  <si>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</si>
  <si>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</si>
  <si>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</si>
  <si>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</si>
  <si>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</si>
  <si>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</si>
  <si>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</si>
  <si>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</si>
  <si>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</si>
  <si>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</si>
  <si>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</si>
  <si>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</si>
  <si>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</si>
  <si>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</si>
  <si>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</si>
  <si>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</si>
  <si>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</si>
  <si>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</si>
  <si>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</si>
  <si>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</si>
  <si>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</si>
  <si>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</si>
  <si>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</si>
  <si>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</si>
  <si>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</si>
  <si>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</si>
  <si>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</si>
  <si>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</si>
  <si>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</si>
  <si>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</si>
  <si>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</si>
  <si>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</si>
  <si>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</si>
  <si>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</si>
  <si>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</si>
  <si>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</si>
  <si>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</si>
  <si>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</si>
  <si>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</si>
  <si>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</si>
  <si>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</si>
  <si>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</si>
  <si>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</si>
  <si>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</si>
  <si>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</si>
  <si>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</si>
  <si>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</si>
  <si>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</si>
  <si>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</si>
  <si>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</si>
  <si>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</si>
  <si>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</si>
  <si>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</si>
  <si>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</si>
  <si>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</si>
  <si>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</si>
  <si>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</si>
  <si>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</si>
  <si>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</si>
  <si>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</si>
  <si>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</si>
  <si>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</si>
  <si>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</si>
  <si>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</si>
  <si>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</si>
  <si>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</si>
  <si>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</si>
  <si>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</si>
  <si>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</si>
  <si>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</si>
  <si>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</si>
  <si>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</si>
  <si>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</si>
  <si>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</si>
  <si>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</si>
  <si>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</si>
  <si>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</si>
  <si>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</si>
  <si>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</si>
  <si>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</si>
  <si>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</si>
  <si>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</si>
  <si>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</si>
  <si>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</si>
  <si>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</si>
  <si>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</si>
  <si>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</si>
  <si>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</si>
  <si>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</si>
  <si>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</si>
  <si>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</si>
  <si>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</si>
  <si>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</si>
  <si>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</si>
  <si>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</si>
  <si>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</si>
  <si>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</si>
  <si>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</si>
  <si>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</si>
  <si>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</si>
  <si>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</si>
  <si>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</si>
  <si>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</si>
  <si>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</si>
  <si>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</si>
  <si>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</si>
  <si>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</si>
  <si>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</si>
  <si>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</si>
  <si>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</si>
  <si>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</si>
  <si>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</si>
  <si>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</si>
  <si>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</si>
  <si>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</si>
  <si>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</si>
  <si>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</si>
  <si>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</si>
  <si>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</si>
  <si>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</si>
  <si>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</si>
  <si>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</si>
  <si>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</si>
  <si>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</si>
  <si>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</si>
  <si>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</si>
  <si>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</si>
  <si>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</si>
  <si>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</si>
  <si>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</si>
  <si>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</si>
  <si>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</si>
  <si>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</si>
  <si>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</si>
  <si>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</si>
  <si>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</si>
  <si>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</si>
  <si>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</si>
  <si>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</si>
  <si>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</si>
  <si>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</si>
  <si>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</si>
  <si>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</si>
  <si>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</si>
  <si>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</si>
  <si>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</si>
  <si>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</si>
  <si>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</si>
  <si>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</si>
  <si>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</si>
  <si>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</si>
  <si>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</si>
  <si>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</si>
  <si>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</si>
  <si>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</si>
  <si>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</si>
  <si>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</si>
  <si>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</si>
  <si>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</si>
  <si>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</si>
  <si>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</si>
  <si>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</si>
  <si>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</si>
  <si>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</si>
  <si>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</si>
  <si>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</si>
  <si>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</si>
  <si>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</si>
  <si>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</si>
  <si>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</si>
  <si>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</si>
  <si>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</si>
  <si>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</si>
  <si>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</si>
  <si>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</si>
  <si>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</si>
  <si>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</si>
  <si>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</si>
  <si>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</si>
  <si>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</si>
  <si>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</si>
  <si>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</si>
  <si>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</si>
  <si>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</si>
  <si>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</si>
  <si>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</si>
  <si>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</si>
  <si>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</si>
  <si>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</si>
  <si>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</si>
  <si>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</si>
  <si>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</si>
  <si>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</si>
  <si>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</si>
  <si>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</si>
  <si>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</si>
  <si>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</si>
  <si>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</si>
  <si>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</si>
  <si>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</si>
  <si>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</si>
  <si>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</si>
  <si>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</si>
  <si>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</si>
  <si>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</si>
  <si>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</si>
  <si>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</si>
  <si>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</si>
  <si>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</si>
  <si>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</si>
  <si>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</si>
  <si>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</si>
  <si>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</si>
  <si>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</si>
  <si>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</si>
  <si>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</si>
  <si>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</si>
  <si>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</si>
  <si>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</si>
  <si>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</si>
  <si>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</si>
  <si>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</si>
  <si>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</si>
  <si>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</si>
  <si>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</si>
  <si>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</si>
  <si>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</si>
  <si>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</si>
  <si>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</si>
  <si>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</si>
  <si>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</si>
  <si>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</si>
  <si>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</si>
  <si>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</si>
  <si>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</si>
  <si>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</si>
  <si>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</si>
  <si>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</si>
  <si>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</si>
  <si>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</si>
  <si>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</si>
  <si>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</si>
  <si>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</si>
  <si>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</si>
  <si>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</si>
  <si>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</si>
  <si>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</si>
  <si>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</si>
  <si>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</si>
  <si>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</si>
  <si>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</si>
  <si>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</si>
  <si>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</si>
  <si>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</si>
  <si>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</si>
  <si>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</si>
  <si>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</si>
  <si>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</si>
  <si>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</si>
  <si>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</si>
  <si>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</si>
  <si>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</si>
  <si>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</si>
  <si>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</si>
  <si>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</si>
  <si>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</si>
  <si>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</si>
  <si>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</si>
  <si>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</si>
  <si>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</si>
  <si>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</si>
  <si>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</si>
  <si>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</si>
  <si>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</si>
  <si>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</si>
  <si>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</si>
  <si>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</si>
  <si>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</si>
  <si>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</si>
  <si>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</si>
  <si>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</si>
  <si>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</si>
  <si>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</si>
  <si>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</si>
  <si>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</si>
  <si>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</si>
  <si>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</si>
  <si>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</si>
  <si>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</si>
  <si>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</si>
  <si>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</si>
  <si>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</si>
  <si>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</si>
  <si>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</si>
  <si>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</si>
  <si>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</si>
  <si>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</si>
  <si>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</si>
  <si>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</si>
  <si>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</si>
  <si>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</si>
  <si>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</si>
  <si>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</si>
  <si>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</si>
  <si>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</si>
  <si>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</si>
  <si>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</si>
  <si>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</si>
  <si>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</si>
  <si>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</si>
  <si>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</si>
  <si>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</si>
  <si>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</si>
  <si>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</si>
  <si>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</si>
  <si>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</si>
  <si>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</si>
  <si>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</si>
  <si>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</si>
  <si>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</si>
  <si>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</si>
  <si>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</si>
  <si>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</si>
  <si>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</si>
  <si>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</si>
  <si>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</si>
  <si>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</si>
  <si>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</si>
  <si>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</si>
  <si>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</si>
  <si>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</si>
  <si>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</si>
  <si>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</si>
  <si>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</si>
  <si>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</si>
  <si>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</si>
  <si>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</si>
  <si>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</si>
  <si>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</si>
  <si>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</si>
  <si>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</si>
  <si>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</si>
  <si>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</si>
  <si>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</si>
  <si>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</si>
  <si>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</si>
  <si>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</si>
  <si>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</si>
  <si>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</si>
  <si>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</si>
  <si>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</si>
  <si>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</si>
  <si>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</si>
  <si>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</si>
  <si>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</si>
  <si>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</si>
  <si>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</si>
  <si>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</si>
  <si>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</si>
  <si>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</si>
  <si>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</si>
  <si>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</si>
  <si>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</si>
  <si>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</si>
  <si>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</si>
  <si>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</si>
  <si>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</si>
  <si>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</si>
  <si>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</si>
  <si>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</si>
  <si>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</si>
  <si>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</si>
  <si>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</si>
  <si>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</si>
  <si>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</si>
  <si>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</si>
  <si>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</si>
  <si>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</si>
  <si>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</si>
  <si>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</si>
  <si>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</si>
  <si>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</si>
  <si>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</si>
  <si>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</si>
  <si>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</si>
  <si>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</si>
  <si>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</si>
  <si>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</si>
  <si>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</si>
  <si>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</si>
  <si>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</si>
  <si>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</si>
  <si>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</si>
  <si>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</si>
  <si>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</si>
  <si>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</si>
  <si>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</si>
  <si>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</si>
  <si>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</si>
  <si>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</si>
  <si>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</si>
  <si>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</si>
  <si>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</si>
  <si>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</si>
  <si>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</si>
  <si>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</si>
  <si>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</si>
  <si>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</si>
  <si>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</si>
  <si>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</si>
  <si>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</si>
  <si>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</si>
  <si>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</si>
  <si>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</si>
  <si>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</si>
  <si>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</si>
  <si>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</si>
  <si>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</si>
  <si>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</si>
  <si>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</si>
  <si>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</si>
  <si>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</si>
  <si>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</si>
  <si>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</si>
  <si>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</si>
  <si>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</si>
  <si>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</si>
  <si>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</si>
  <si>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</si>
  <si>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</si>
  <si>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</si>
  <si>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</si>
  <si>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</si>
  <si>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</si>
  <si>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</si>
  <si>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</si>
  <si>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</si>
  <si>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</si>
  <si>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</si>
  <si>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</si>
  <si>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</si>
  <si>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</si>
  <si>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</si>
  <si>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</si>
  <si>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</si>
  <si>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</si>
  <si>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</si>
  <si>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</si>
  <si>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</si>
  <si>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</si>
  <si>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</si>
  <si>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</si>
  <si>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</si>
  <si>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</si>
  <si>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</si>
  <si>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</si>
  <si>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</si>
  <si>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</si>
  <si>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</si>
  <si>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</si>
  <si>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</si>
  <si>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</si>
  <si>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</si>
  <si>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</si>
  <si>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</si>
  <si>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</si>
  <si>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</si>
  <si>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</si>
  <si>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</si>
  <si>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</si>
  <si>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</si>
  <si>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</si>
  <si>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</si>
  <si>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</si>
  <si>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</si>
  <si>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</si>
  <si>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</si>
  <si>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</si>
  <si>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</si>
  <si>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</si>
  <si>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</si>
  <si>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</si>
  <si>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</si>
  <si>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</si>
  <si>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</si>
  <si>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</si>
  <si>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</si>
  <si>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</si>
  <si>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</si>
  <si>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</si>
  <si>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</si>
  <si>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</si>
  <si>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</si>
  <si>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</si>
  <si>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</si>
  <si>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</si>
  <si>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</si>
  <si>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</si>
  <si>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</si>
  <si>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</si>
  <si>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</si>
  <si>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</si>
  <si>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</si>
  <si>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</si>
  <si>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</si>
  <si>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</si>
  <si>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</si>
  <si>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</si>
  <si>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</si>
  <si>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</si>
  <si>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</si>
  <si>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</si>
  <si>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</si>
  <si>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</si>
  <si>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</si>
  <si>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</si>
  <si>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</si>
  <si>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</si>
  <si>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</si>
  <si>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</si>
  <si>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</si>
  <si>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</si>
  <si>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</si>
  <si>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</si>
  <si>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</si>
  <si>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</si>
  <si>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</si>
  <si>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</si>
  <si>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</si>
  <si>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</si>
  <si>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</si>
  <si>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</si>
  <si>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</si>
  <si>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</si>
  <si>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</si>
  <si>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</si>
  <si>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</si>
  <si>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</si>
  <si>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</si>
  <si>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</si>
  <si>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</si>
  <si>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</si>
  <si>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</si>
  <si>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</si>
  <si>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</si>
  <si>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</si>
  <si>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</si>
  <si>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</si>
  <si>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</si>
  <si>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</si>
  <si>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</si>
  <si>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</si>
  <si>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</si>
  <si>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</si>
  <si>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</si>
  <si>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</si>
  <si>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</si>
  <si>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</si>
  <si>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</si>
  <si>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</si>
  <si>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</si>
  <si>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</si>
  <si>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</si>
  <si>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</si>
  <si>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</si>
  <si>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</si>
  <si>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</si>
  <si>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</si>
  <si>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</si>
  <si>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</si>
  <si>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</si>
  <si>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</si>
  <si>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</si>
  <si>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</si>
  <si>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</si>
  <si>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</si>
  <si>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</si>
  <si>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</si>
  <si>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</si>
  <si>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</si>
  <si>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</si>
  <si>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</si>
  <si>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</si>
  <si>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</si>
  <si>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</si>
  <si>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</si>
  <si>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</si>
  <si>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</si>
  <si>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</si>
  <si>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</si>
  <si>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</si>
  <si>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</si>
  <si>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</si>
  <si>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</si>
  <si>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</si>
  <si>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</si>
  <si>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</si>
  <si>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</si>
  <si>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</si>
  <si>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</si>
  <si>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</si>
  <si>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</si>
  <si>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</si>
  <si>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</si>
  <si>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</si>
  <si>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</si>
  <si>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</si>
  <si>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</si>
  <si>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</si>
  <si>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</si>
  <si>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</si>
  <si>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</si>
  <si>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</si>
  <si>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</si>
  <si>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</si>
  <si>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</si>
  <si>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</si>
  <si>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</si>
  <si>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</si>
  <si>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</si>
  <si>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</si>
  <si>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</si>
  <si>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</si>
  <si>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</si>
  <si>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</si>
  <si>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</si>
  <si>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</si>
  <si>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</si>
  <si>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</si>
  <si>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</si>
  <si>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</si>
  <si>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</si>
  <si>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</si>
  <si>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</si>
  <si>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</si>
  <si>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</si>
  <si>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</si>
  <si>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</si>
  <si>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</si>
  <si>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</si>
  <si>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</si>
  <si>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</si>
  <si>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</si>
  <si>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</si>
  <si>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</si>
  <si>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</si>
  <si>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</si>
  <si>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</si>
  <si>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</si>
  <si>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</si>
  <si>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</si>
  <si>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</si>
  <si>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</si>
  <si>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</si>
  <si>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</si>
  <si>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</si>
  <si>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</si>
  <si>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</si>
  <si>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</si>
  <si>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</si>
  <si>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</si>
  <si>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</si>
  <si>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</si>
  <si>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</si>
  <si>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</si>
  <si>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</si>
  <si>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</si>
  <si>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</si>
  <si>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</si>
  <si>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</si>
  <si>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</si>
  <si>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</si>
  <si>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</si>
  <si>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</si>
  <si>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</si>
  <si>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</si>
  <si>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</si>
  <si>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</si>
  <si>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</si>
  <si>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</si>
  <si>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</si>
  <si>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</si>
  <si>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</si>
  <si>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</si>
  <si>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</si>
  <si>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</si>
  <si>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</si>
  <si>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</si>
  <si>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</si>
  <si>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</si>
  <si>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</si>
  <si>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</si>
  <si>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</si>
  <si>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</si>
  <si>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</si>
  <si>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</si>
  <si>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</si>
  <si>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</si>
  <si>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</si>
  <si>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</si>
  <si>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</si>
  <si>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</si>
  <si>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</si>
  <si>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</si>
  <si>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</si>
  <si>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</si>
  <si>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</si>
  <si>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</si>
  <si>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</si>
  <si>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</si>
  <si>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</si>
  <si>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</si>
  <si>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</si>
  <si>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</si>
  <si>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</si>
  <si>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</si>
  <si>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</si>
  <si>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</si>
  <si>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</si>
  <si>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</si>
  <si>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</si>
  <si>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</si>
  <si>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</si>
  <si>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</si>
  <si>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</si>
  <si>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</si>
  <si>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</si>
  <si>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</si>
  <si>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</si>
  <si>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</si>
  <si>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</si>
  <si>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</si>
  <si>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</si>
  <si>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</si>
  <si>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</si>
  <si>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</si>
  <si>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</si>
  <si>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</si>
  <si>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</si>
  <si>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</si>
  <si>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</si>
  <si>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</si>
  <si>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</si>
  <si>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</si>
  <si>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</si>
  <si>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</si>
  <si>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</si>
  <si>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</si>
  <si>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</si>
  <si>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</si>
  <si>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</si>
  <si>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</si>
  <si>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</si>
  <si>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</si>
  <si>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</si>
  <si>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</si>
  <si>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</si>
  <si>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</si>
  <si>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</si>
  <si>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</si>
  <si>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</si>
  <si>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</si>
  <si>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</si>
  <si>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</si>
  <si>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</si>
  <si>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</si>
  <si>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</si>
  <si>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</si>
  <si>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</si>
  <si>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</si>
  <si>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</si>
  <si>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</si>
  <si>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</si>
  <si>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</si>
  <si>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</si>
  <si>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</si>
  <si>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</si>
  <si>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</si>
  <si>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</si>
  <si>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</si>
  <si>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</si>
  <si>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</si>
  <si>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</si>
  <si>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</si>
  <si>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</si>
  <si>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</si>
  <si>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</si>
  <si>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</si>
  <si>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</si>
  <si>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</si>
  <si>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</si>
  <si>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</si>
  <si>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</si>
  <si>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</si>
  <si>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</si>
  <si>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</si>
  <si>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</si>
  <si>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</si>
  <si>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</si>
  <si>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</si>
  <si>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</si>
  <si>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</si>
  <si>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</si>
  <si>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</si>
  <si>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</si>
  <si>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</si>
  <si>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</si>
  <si>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</si>
  <si>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</si>
  <si>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</si>
  <si>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</si>
  <si>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</si>
  <si>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</si>
  <si>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</si>
  <si>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</si>
  <si>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</si>
  <si>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</si>
  <si>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</si>
  <si>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</si>
  <si>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</si>
  <si>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</si>
  <si>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</si>
  <si>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</si>
  <si>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</si>
  <si>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</si>
  <si>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</si>
  <si>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</si>
  <si>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</si>
  <si>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</si>
  <si>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</si>
  <si>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</si>
  <si>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</si>
  <si>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</si>
  <si>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</si>
  <si>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</si>
  <si>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</si>
  <si>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</si>
  <si>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</si>
  <si>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</si>
  <si>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</si>
  <si>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</si>
  <si>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</si>
  <si>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</si>
  <si>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</si>
  <si>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</si>
  <si>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</si>
  <si>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</si>
  <si>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</si>
  <si>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</si>
  <si>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</si>
  <si>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</si>
  <si>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</si>
  <si>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</si>
  <si>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</si>
  <si>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</si>
  <si>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</si>
  <si>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</si>
  <si>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</si>
  <si>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</si>
  <si>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</si>
  <si>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</si>
  <si>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</si>
  <si>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</si>
  <si>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</si>
  <si>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</si>
  <si>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</si>
  <si>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</si>
  <si>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</si>
  <si>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</si>
  <si>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</si>
  <si>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</si>
  <si>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</si>
  <si>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</si>
  <si>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</si>
  <si>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</si>
  <si>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</si>
  <si>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</si>
  <si>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</si>
  <si>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</si>
  <si>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</si>
  <si>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</si>
  <si>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</si>
  <si>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</si>
  <si>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</si>
  <si>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</si>
  <si>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</si>
  <si>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</si>
  <si>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</si>
  <si>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</si>
  <si>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</si>
  <si>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</si>
  <si>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</si>
  <si>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</si>
  <si>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</si>
  <si>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</si>
  <si>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</si>
  <si>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</si>
  <si>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</si>
  <si>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</si>
  <si>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</si>
  <si>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</si>
  <si>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</si>
  <si>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</si>
  <si>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</si>
  <si>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</si>
  <si>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</si>
  <si>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</si>
  <si>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</si>
  <si>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</si>
  <si>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</si>
  <si>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</si>
  <si>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</si>
  <si>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</si>
  <si>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</si>
  <si>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</si>
  <si>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</si>
  <si>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</si>
  <si>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</si>
  <si>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</si>
  <si>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</si>
  <si>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</si>
  <si>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</si>
  <si>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</si>
  <si>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</si>
  <si>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</si>
  <si>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</si>
  <si>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</si>
  <si>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</si>
  <si>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</si>
  <si>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</si>
  <si>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</si>
  <si>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</si>
  <si>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</si>
  <si>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</si>
  <si>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</si>
  <si>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</si>
  <si>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</si>
  <si>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</si>
  <si>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</si>
  <si>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</si>
  <si>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</si>
  <si>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</si>
  <si>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</si>
  <si>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</si>
  <si>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</si>
  <si>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</si>
  <si>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</si>
  <si>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</si>
  <si>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</si>
  <si>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</si>
  <si>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</si>
  <si>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</si>
  <si>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</si>
  <si>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</si>
  <si>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</si>
  <si>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</si>
  <si>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</si>
  <si>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</si>
  <si>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</si>
  <si>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</si>
  <si>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</si>
  <si>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</si>
  <si>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</si>
  <si>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</si>
  <si>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</si>
  <si>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</si>
  <si>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</si>
  <si>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</si>
  <si>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</si>
  <si>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</si>
  <si>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</si>
  <si>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</si>
  <si>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</si>
  <si>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</si>
  <si>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</si>
  <si>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</si>
  <si>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</si>
  <si>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</si>
  <si>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</si>
  <si>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</si>
  <si>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</si>
  <si>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</si>
  <si>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</si>
  <si>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</si>
  <si>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</si>
  <si>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</si>
  <si>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</si>
  <si>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</si>
  <si>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</si>
  <si>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</si>
  <si>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</si>
  <si>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</si>
  <si>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</si>
  <si>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</si>
  <si>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</si>
  <si>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</si>
  <si>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</si>
  <si>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</si>
  <si>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</si>
  <si>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</si>
  <si>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</si>
  <si>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</si>
  <si>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</si>
  <si>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</si>
  <si>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</si>
  <si>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</si>
  <si>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</si>
  <si>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</si>
  <si>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</si>
  <si>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</si>
  <si>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</si>
  <si>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</si>
  <si>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</si>
  <si>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</si>
  <si>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</si>
  <si>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</si>
  <si>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</si>
  <si>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</si>
  <si>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</si>
  <si>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</si>
  <si>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</si>
  <si>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</si>
  <si>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</si>
  <si>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</si>
  <si>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</si>
  <si>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</si>
  <si>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</si>
  <si>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</si>
  <si>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</si>
  <si>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</si>
  <si>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</si>
  <si>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</si>
  <si>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</si>
  <si>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</si>
  <si>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</si>
  <si>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</si>
  <si>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</si>
  <si>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</si>
  <si>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</si>
  <si>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</si>
  <si>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</si>
  <si>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</si>
  <si>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</si>
  <si>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</si>
  <si>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</si>
  <si>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</si>
  <si>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</si>
  <si>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</si>
  <si>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</si>
  <si>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</si>
  <si>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</si>
  <si>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</si>
  <si>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</si>
  <si>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</si>
  <si>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</si>
  <si>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</si>
  <si>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</si>
  <si>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</si>
  <si>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</si>
  <si>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</si>
  <si>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</si>
  <si>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</si>
  <si>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</si>
  <si>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</si>
  <si>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</si>
  <si>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</si>
  <si>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</si>
  <si>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</si>
  <si>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</si>
  <si>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</si>
  <si>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</si>
  <si>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</si>
  <si>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</si>
  <si>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</si>
  <si>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</si>
  <si>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</si>
  <si>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</si>
  <si>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</si>
  <si>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</si>
  <si>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</si>
  <si>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</si>
  <si>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</si>
  <si>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</si>
  <si>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</si>
  <si>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</si>
  <si>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</si>
  <si>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</si>
  <si>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</si>
  <si>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</si>
  <si>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</si>
  <si>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</si>
  <si>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</si>
  <si>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</si>
  <si>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</si>
  <si>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</si>
  <si>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</si>
  <si>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</si>
  <si>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</si>
  <si>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</si>
  <si>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</si>
  <si>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</si>
  <si>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</si>
  <si>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</si>
  <si>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</si>
  <si>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</si>
  <si>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</si>
  <si>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</si>
  <si>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</si>
  <si>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</si>
  <si>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</si>
  <si>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</si>
  <si>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</si>
  <si>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</si>
  <si>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</si>
  <si>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</si>
  <si>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</si>
  <si>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</si>
  <si>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</si>
  <si>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</si>
  <si>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</si>
  <si>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</si>
  <si>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</si>
  <si>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</si>
  <si>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</si>
  <si>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</si>
  <si>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</si>
  <si>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</si>
  <si>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</si>
  <si>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</si>
  <si>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</si>
  <si>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</si>
  <si>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</si>
  <si>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</si>
  <si>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</si>
  <si>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</si>
  <si>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</si>
  <si>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</si>
  <si>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</si>
  <si>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</si>
  <si>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</si>
  <si>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</si>
  <si>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</si>
  <si>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</si>
  <si>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</si>
  <si>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</si>
  <si>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</si>
  <si>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</si>
  <si>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</si>
  <si>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</si>
  <si>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</si>
  <si>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</si>
  <si>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</si>
  <si>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</si>
  <si>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</si>
  <si>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</si>
  <si>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</si>
  <si>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</si>
  <si>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</si>
  <si>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</si>
  <si>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</si>
  <si>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</si>
  <si>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</si>
  <si>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</si>
  <si>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</si>
  <si>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</si>
  <si>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</si>
  <si>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</si>
  <si>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</si>
  <si>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</si>
  <si>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</si>
  <si>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</si>
  <si>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</si>
  <si>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</si>
  <si>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</si>
  <si>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</si>
  <si>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</si>
  <si>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</si>
  <si>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</si>
  <si>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</si>
  <si>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</si>
  <si>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</si>
  <si>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</si>
  <si>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</si>
  <si>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</si>
  <si>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</si>
  <si>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</si>
  <si>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</si>
  <si>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</si>
  <si>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</si>
  <si>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</si>
  <si>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</si>
  <si>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</si>
  <si>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</si>
  <si>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</si>
  <si>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</si>
  <si>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</si>
  <si>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</si>
  <si>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</si>
  <si>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</si>
  <si>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</si>
  <si>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</si>
  <si>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</si>
  <si>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</si>
  <si>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</si>
  <si>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</si>
  <si>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</si>
  <si>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</si>
  <si>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</si>
  <si>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</si>
  <si>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</si>
  <si>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</si>
  <si>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</si>
  <si>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</si>
  <si>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</si>
  <si>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</si>
  <si>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</si>
  <si>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</si>
  <si>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</si>
  <si>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</si>
  <si>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</si>
  <si>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</si>
  <si>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</si>
  <si>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</si>
  <si>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</si>
  <si>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</si>
  <si>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</si>
  <si>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</si>
  <si>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</si>
  <si>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</si>
  <si>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</si>
  <si>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</si>
  <si>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</si>
  <si>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</si>
  <si>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</si>
  <si>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</si>
  <si>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</si>
  <si>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</si>
  <si>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</si>
  <si>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</si>
  <si>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</si>
  <si>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</si>
  <si>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</si>
  <si>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</si>
  <si>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</si>
  <si>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</si>
  <si>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</si>
  <si>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</si>
  <si>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</si>
  <si>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</si>
  <si>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</si>
  <si>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</si>
  <si>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</si>
  <si>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</si>
  <si>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</si>
  <si>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</si>
  <si>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</si>
  <si>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</si>
  <si>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</si>
  <si>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</si>
  <si>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</si>
  <si>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</si>
  <si>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</si>
  <si>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</si>
  <si>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</si>
  <si>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</si>
  <si>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</si>
  <si>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</si>
  <si>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</si>
  <si>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</si>
  <si>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</si>
  <si>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</si>
  <si>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</si>
  <si>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</si>
  <si>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</si>
  <si>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</si>
  <si>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</si>
  <si>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</si>
  <si>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</si>
  <si>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</si>
  <si>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</si>
  <si>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</si>
  <si>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</si>
  <si>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</si>
  <si>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</si>
  <si>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</si>
  <si>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</si>
  <si>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</si>
  <si>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</si>
  <si>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</si>
  <si>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</si>
  <si>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</si>
  <si>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</si>
  <si>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</si>
  <si>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</si>
  <si>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</si>
  <si>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</si>
  <si>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</si>
  <si>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</si>
  <si>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</si>
  <si>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</si>
  <si>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</si>
  <si>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</si>
  <si>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</si>
  <si>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</si>
  <si>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</si>
  <si>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</si>
  <si>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</si>
  <si>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</si>
  <si>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</si>
  <si>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</si>
  <si>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</si>
  <si>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</si>
  <si>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</si>
  <si>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</si>
  <si>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</si>
  <si>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</si>
  <si>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</si>
  <si>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</si>
  <si>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</si>
  <si>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</si>
  <si>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</si>
  <si>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</si>
  <si>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</si>
  <si>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</si>
  <si>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</si>
  <si>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</si>
  <si>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</si>
  <si>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</si>
  <si>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</si>
  <si>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</si>
  <si>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</si>
  <si>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</si>
  <si>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</si>
  <si>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</si>
  <si>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</si>
  <si>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</si>
  <si>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</si>
  <si>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</si>
  <si>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</si>
  <si>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</si>
  <si>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</si>
  <si>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</si>
  <si>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</si>
  <si>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</si>
  <si>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</si>
  <si>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</si>
  <si>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</si>
  <si>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</si>
  <si>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</si>
  <si>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</si>
  <si>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</si>
  <si>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</si>
  <si>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</si>
  <si>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</si>
  <si>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</si>
  <si>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</si>
  <si>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</si>
  <si>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</si>
  <si>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</si>
  <si>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</si>
  <si>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</si>
  <si>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</si>
  <si>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</si>
  <si>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</si>
  <si>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</si>
  <si>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</si>
  <si>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</si>
  <si>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</si>
  <si>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</si>
  <si>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</si>
  <si>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</si>
  <si>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</si>
  <si>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</si>
  <si>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</si>
  <si>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</si>
  <si>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</si>
  <si>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</si>
  <si>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</si>
  <si>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</si>
  <si>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</si>
  <si>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</si>
  <si>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</si>
  <si>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</si>
  <si>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</si>
  <si>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</si>
  <si>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</si>
  <si>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</si>
  <si>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</si>
  <si>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</si>
  <si>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</si>
  <si>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</si>
  <si>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</si>
  <si>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</si>
  <si>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</si>
  <si>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</si>
  <si>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</si>
  <si>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</si>
  <si>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</si>
  <si>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</si>
  <si>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</si>
  <si>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</si>
  <si>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</si>
  <si>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</si>
  <si>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</si>
  <si>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</si>
  <si>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</si>
  <si>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</si>
  <si>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</si>
  <si>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</si>
  <si>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</si>
  <si>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</si>
  <si>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</si>
  <si>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</si>
  <si>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</si>
  <si>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</si>
  <si>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</si>
  <si>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</si>
  <si>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</si>
  <si>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</si>
  <si>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</si>
  <si>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</si>
  <si>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</si>
  <si>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</si>
  <si>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</si>
  <si>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</si>
  <si>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</si>
  <si>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</si>
  <si>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</si>
  <si>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</si>
  <si>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</si>
  <si>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</si>
  <si>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</si>
  <si>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</si>
  <si>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</si>
  <si>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</si>
  <si>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</si>
  <si>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</si>
  <si>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</si>
  <si>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</si>
  <si>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</si>
  <si>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</si>
  <si>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</si>
  <si>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</si>
  <si>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</si>
  <si>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</si>
  <si>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</si>
  <si>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</si>
  <si>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</si>
  <si>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</si>
  <si>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</si>
  <si>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</si>
  <si>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</si>
  <si>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</si>
  <si>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</si>
  <si>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</si>
  <si>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</si>
  <si>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</si>
  <si>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</si>
  <si>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</si>
  <si>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</si>
  <si>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</si>
  <si>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</si>
  <si>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</si>
  <si>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</si>
  <si>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</si>
  <si>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</si>
  <si>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</si>
  <si>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</si>
  <si>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</si>
  <si>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</si>
  <si>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</si>
  <si>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</si>
  <si>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</si>
  <si>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</si>
  <si>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</si>
  <si>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</si>
  <si>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</si>
  <si>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</si>
  <si>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</si>
  <si>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</si>
  <si>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</si>
  <si>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</si>
  <si>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</si>
  <si>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</si>
  <si>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</si>
  <si>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</si>
  <si>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</si>
  <si>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</si>
  <si>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</si>
  <si>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</si>
  <si>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</si>
  <si>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</si>
  <si>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</si>
  <si>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</si>
  <si>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</si>
  <si>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</si>
  <si>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</si>
  <si>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</si>
  <si>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</si>
  <si>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</si>
  <si>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</si>
  <si>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</si>
  <si>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</si>
  <si>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</si>
  <si>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</si>
  <si>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</si>
  <si>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</si>
  <si>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</si>
  <si>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</si>
  <si>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</si>
  <si>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</si>
  <si>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</si>
  <si>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</si>
  <si>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</si>
  <si>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</si>
  <si>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</si>
  <si>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</si>
  <si>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</si>
  <si>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</si>
  <si>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</si>
  <si>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</si>
  <si>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</si>
  <si>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</si>
  <si>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</si>
  <si>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</si>
  <si>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</si>
  <si>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</si>
  <si>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</si>
  <si>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</si>
  <si>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</si>
  <si>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</si>
  <si>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</si>
  <si>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</si>
  <si>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</si>
  <si>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</si>
  <si>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</si>
  <si>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</si>
  <si>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</si>
  <si>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</si>
  <si>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</si>
  <si>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</si>
  <si>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</si>
  <si>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</si>
  <si>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</si>
  <si>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</si>
  <si>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</si>
  <si>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</si>
  <si>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</si>
  <si>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</si>
  <si>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</si>
  <si>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</si>
  <si>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</si>
  <si>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</si>
  <si>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</si>
  <si>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</si>
  <si>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</si>
  <si>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</si>
  <si>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</si>
  <si>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</si>
  <si>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</si>
  <si>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</si>
  <si>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</si>
  <si>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</si>
  <si>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</si>
  <si>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</si>
  <si>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</si>
  <si>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</si>
  <si>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</si>
  <si>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</si>
  <si>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</si>
  <si>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</si>
  <si>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</si>
  <si>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</si>
  <si>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</si>
  <si>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</si>
  <si>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</si>
  <si>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</si>
  <si>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</si>
  <si>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</si>
  <si>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</si>
  <si>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</si>
  <si>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</si>
  <si>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</si>
  <si>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</si>
  <si>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</si>
  <si>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</si>
  <si>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</si>
  <si>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</si>
  <si>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</si>
  <si>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</si>
  <si>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</si>
  <si>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</si>
  <si>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</si>
  <si>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</si>
  <si>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</si>
  <si>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</si>
  <si>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</si>
  <si>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</si>
  <si>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</si>
  <si>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</si>
  <si>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</si>
  <si>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</si>
  <si>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</si>
  <si>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</si>
  <si>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</si>
  <si>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</si>
  <si>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</si>
  <si>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</si>
  <si>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</si>
  <si>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</si>
  <si>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</si>
  <si>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</si>
  <si>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</si>
  <si>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</si>
  <si>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</si>
  <si>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</si>
  <si>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</si>
  <si>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</si>
  <si>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</si>
  <si>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</si>
  <si>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</si>
  <si>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</si>
  <si>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</si>
  <si>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</si>
  <si>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</si>
  <si>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</si>
  <si>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</si>
  <si>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</si>
  <si>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</si>
  <si>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</si>
  <si>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</si>
  <si>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</si>
  <si>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</si>
  <si>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</si>
  <si>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</si>
  <si>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</si>
  <si>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</si>
  <si>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</si>
  <si>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</si>
  <si>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</si>
  <si>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</si>
  <si>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</si>
  <si>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</si>
  <si>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</si>
  <si>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</si>
  <si>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</si>
  <si>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</si>
  <si>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</si>
  <si>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</si>
  <si>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</si>
  <si>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</si>
  <si>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</si>
  <si>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</si>
  <si>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</si>
  <si>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</si>
  <si>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</si>
  <si>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</si>
  <si>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</si>
  <si>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</si>
  <si>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</si>
  <si>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</si>
  <si>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</si>
  <si>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</si>
  <si>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</si>
  <si>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</si>
  <si>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</si>
  <si>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</si>
  <si>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</si>
  <si>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</si>
  <si>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</si>
  <si>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</si>
  <si>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</si>
  <si>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</si>
  <si>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</si>
  <si>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</si>
  <si>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</si>
  <si>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</si>
  <si>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</si>
  <si>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</si>
  <si>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</si>
  <si>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</si>
  <si>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</si>
  <si>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</si>
  <si>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</si>
  <si>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</si>
  <si>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</si>
  <si>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</si>
  <si>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</si>
  <si>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</si>
  <si>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</si>
  <si>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</si>
  <si>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</si>
  <si>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</si>
  <si>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</si>
  <si>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</si>
  <si>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</si>
  <si>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</si>
  <si>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</si>
  <si>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</si>
  <si>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</si>
  <si>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</si>
  <si>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</si>
  <si>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</si>
  <si>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</si>
  <si>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</si>
  <si>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</si>
  <si>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</si>
  <si>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</si>
  <si>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</si>
  <si>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</si>
  <si>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</si>
  <si>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</si>
  <si>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</si>
  <si>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</si>
  <si>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</si>
  <si>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</si>
  <si>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</si>
  <si>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</si>
  <si>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</si>
  <si>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</si>
  <si>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</si>
  <si>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</si>
  <si>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</si>
  <si>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</si>
  <si>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</si>
  <si>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</si>
  <si>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</si>
  <si>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</si>
  <si>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</si>
  <si>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</si>
  <si>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</si>
  <si>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</si>
  <si>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</si>
  <si>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</si>
  <si>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</si>
  <si>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</si>
  <si>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</si>
  <si>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</si>
  <si>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</si>
  <si>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</si>
  <si>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</si>
  <si>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</si>
  <si>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</si>
  <si>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</si>
  <si>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</si>
  <si>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</si>
  <si>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</si>
  <si>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</si>
  <si>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</si>
  <si>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</si>
  <si>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</si>
  <si>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</si>
  <si>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</si>
  <si>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</si>
  <si>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</si>
  <si>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</si>
  <si>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</si>
  <si>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</si>
  <si>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</si>
  <si>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</si>
  <si>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</si>
  <si>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</si>
  <si>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</si>
  <si>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</si>
  <si>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</si>
  <si>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</si>
  <si>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</si>
  <si>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</si>
  <si>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</si>
  <si>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</si>
  <si>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</si>
  <si>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</si>
  <si>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</si>
  <si>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</si>
  <si>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</si>
  <si>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</si>
  <si>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</si>
  <si>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</si>
  <si>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</si>
  <si>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</si>
  <si>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</si>
  <si>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</si>
  <si>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</si>
  <si>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</si>
  <si>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</si>
  <si>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</si>
  <si>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</si>
  <si>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</si>
  <si>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</si>
  <si>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</si>
  <si>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</si>
  <si>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</si>
  <si>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</si>
  <si>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</si>
  <si>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</si>
  <si>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</si>
  <si>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</si>
  <si>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</si>
  <si>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</si>
  <si>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</si>
  <si>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</si>
  <si>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</si>
  <si>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</si>
  <si>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</si>
  <si>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</si>
  <si>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</si>
  <si>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</si>
  <si>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</si>
  <si>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</si>
  <si>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</si>
  <si>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</si>
  <si>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</si>
  <si>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</si>
  <si>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</si>
  <si>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</si>
  <si>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</si>
  <si>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</si>
  <si>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</si>
  <si>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</si>
  <si>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</si>
  <si>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</si>
  <si>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</si>
  <si>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</si>
  <si>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</si>
  <si>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</si>
  <si>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</si>
  <si>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</si>
  <si>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</si>
  <si>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</si>
  <si>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</si>
  <si>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</si>
  <si>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</si>
  <si>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</si>
  <si>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</si>
  <si>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</si>
  <si>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</si>
  <si>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</si>
  <si>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</si>
  <si>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</si>
  <si>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</si>
  <si>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</si>
  <si>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</si>
  <si>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</si>
  <si>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</si>
  <si>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</si>
  <si>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</si>
  <si>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</si>
  <si>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</si>
  <si>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</si>
  <si>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</si>
  <si>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</si>
  <si>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</si>
  <si>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</si>
  <si>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</si>
  <si>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</si>
  <si>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</si>
  <si>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</si>
  <si>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</si>
  <si>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</si>
  <si>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</si>
  <si>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</si>
  <si>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</si>
  <si>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</si>
  <si>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</si>
  <si>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</si>
  <si>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</si>
  <si>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</si>
  <si>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</si>
  <si>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</si>
  <si>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</si>
  <si>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</si>
  <si>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</si>
  <si>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</si>
  <si>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</si>
  <si>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</si>
  <si>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</si>
  <si>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</si>
  <si>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</si>
  <si>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</si>
  <si>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</si>
  <si>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</si>
  <si>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</si>
  <si>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</si>
  <si>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</si>
  <si>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</si>
  <si>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</si>
  <si>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</si>
  <si>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</si>
  <si>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</si>
  <si>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</si>
  <si>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</si>
  <si>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</si>
  <si>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</si>
  <si>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</si>
  <si>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</si>
  <si>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</si>
  <si>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</si>
  <si>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</si>
  <si>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</si>
  <si>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</si>
  <si>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</si>
  <si>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</si>
  <si>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</si>
  <si>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</si>
  <si>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</si>
  <si>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</si>
  <si>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</si>
  <si>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</si>
  <si>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</si>
  <si>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</si>
  <si>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</si>
  <si>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</si>
  <si>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</si>
  <si>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</si>
  <si>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</si>
  <si>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</si>
  <si>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</si>
  <si>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</si>
  <si>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</si>
  <si>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</si>
  <si>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</si>
  <si>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</si>
  <si>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</si>
  <si>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</si>
  <si>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</si>
  <si>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</si>
  <si>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</si>
  <si>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</si>
  <si>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</si>
  <si>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</si>
  <si>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</si>
  <si>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</si>
  <si>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</si>
  <si>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</si>
  <si>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</si>
  <si>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</si>
  <si>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</si>
  <si>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</si>
  <si>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</si>
  <si>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</si>
  <si>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</si>
  <si>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</si>
  <si>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</si>
  <si>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</si>
  <si>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</si>
  <si>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</si>
  <si>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</si>
  <si>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</si>
  <si>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</si>
  <si>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</si>
  <si>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</si>
  <si>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</si>
  <si>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</si>
  <si>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</si>
  <si>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</si>
  <si>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</si>
  <si>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</si>
  <si>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</si>
  <si>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</si>
  <si>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</si>
  <si>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</si>
  <si>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</si>
  <si>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</si>
  <si>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</si>
  <si>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</si>
  <si>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</si>
  <si>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</si>
  <si>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</si>
  <si>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</si>
  <si>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</si>
  <si>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</si>
  <si>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</si>
  <si>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</si>
  <si>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</si>
  <si>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</si>
  <si>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</si>
  <si>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</si>
  <si>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</si>
  <si>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</si>
  <si>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</si>
  <si>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</si>
  <si>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</si>
  <si>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</si>
  <si>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</si>
  <si>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</si>
  <si>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</si>
  <si>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</si>
  <si>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</si>
  <si>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</si>
  <si>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</si>
  <si>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</si>
  <si>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</si>
  <si>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</si>
  <si>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</si>
  <si>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</si>
  <si>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</si>
  <si>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</si>
  <si>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</si>
  <si>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</si>
  <si>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</si>
  <si>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</si>
  <si>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</si>
  <si>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</si>
  <si>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</si>
  <si>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</si>
  <si>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</si>
  <si>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</si>
  <si>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</si>
  <si>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</si>
  <si>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</si>
  <si>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</si>
  <si>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</si>
  <si>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</si>
  <si>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</si>
  <si>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</si>
  <si>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</si>
  <si>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</si>
  <si>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</si>
  <si>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</si>
  <si>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</si>
  <si>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</si>
  <si>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</si>
  <si>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</si>
  <si>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</si>
  <si>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</si>
  <si>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</si>
  <si>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</si>
  <si>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</si>
  <si>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</si>
  <si>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</si>
  <si>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</si>
  <si>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</si>
  <si>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</si>
  <si>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</si>
  <si>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</si>
  <si>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</si>
  <si>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</si>
  <si>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</si>
  <si>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</si>
  <si>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</si>
  <si>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</si>
  <si>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</si>
  <si>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</si>
  <si>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</si>
  <si>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</si>
  <si>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</si>
  <si>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</si>
  <si>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</si>
  <si>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</si>
  <si>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</si>
  <si>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</si>
  <si>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</si>
  <si>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</si>
  <si>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</si>
  <si>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</si>
  <si>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</si>
  <si>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</si>
  <si>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</si>
  <si>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</si>
  <si>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</si>
  <si>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</si>
  <si>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</si>
  <si>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</si>
  <si>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</si>
  <si>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</si>
  <si>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</si>
  <si>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</si>
  <si>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</si>
  <si>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</si>
  <si>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</si>
  <si>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</si>
  <si>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</si>
  <si>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</si>
  <si>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</si>
  <si>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</si>
  <si>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</si>
  <si>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</si>
  <si>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</si>
  <si>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</si>
  <si>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</si>
  <si>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</si>
  <si>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</si>
  <si>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</si>
  <si>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</si>
  <si>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</si>
  <si>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</si>
  <si>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</si>
  <si>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</si>
  <si>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</si>
  <si>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</si>
  <si>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</si>
  <si>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</si>
  <si>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</si>
  <si>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</si>
  <si>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</si>
  <si>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</si>
  <si>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</si>
  <si>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</si>
  <si>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</si>
  <si>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</si>
  <si>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</si>
  <si>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</si>
  <si>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</si>
  <si>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</si>
  <si>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</si>
  <si>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</si>
  <si>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</si>
  <si>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</si>
  <si>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</si>
  <si>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</si>
  <si>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</si>
  <si>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</si>
  <si>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</si>
  <si>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</si>
  <si>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</si>
  <si>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</si>
  <si>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</si>
  <si>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</si>
  <si>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</si>
  <si>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</si>
  <si>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</si>
  <si>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</si>
  <si>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</si>
  <si>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</si>
  <si>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</si>
  <si>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</si>
  <si>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</si>
  <si>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</si>
  <si>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</si>
  <si>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</si>
  <si>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</si>
  <si>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</si>
  <si>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</si>
  <si>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</si>
  <si>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</si>
  <si>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</si>
  <si>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</si>
  <si>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</si>
  <si>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</si>
  <si>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</si>
  <si>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</si>
  <si>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</si>
  <si>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</si>
  <si>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</si>
  <si>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</si>
  <si>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</si>
  <si>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</si>
  <si>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</si>
  <si>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</si>
  <si>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</si>
  <si>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</si>
  <si>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</si>
  <si>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</si>
  <si>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</si>
  <si>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</si>
  <si>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</si>
  <si>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</si>
  <si>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</si>
  <si>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</si>
  <si>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</si>
  <si>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</si>
  <si>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</si>
  <si>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</si>
  <si>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</si>
  <si>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</si>
  <si>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</si>
  <si>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</si>
  <si>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</si>
  <si>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</si>
  <si>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</si>
  <si>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</si>
  <si>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</si>
  <si>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</si>
  <si>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</si>
  <si>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</si>
  <si>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</si>
  <si>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</si>
  <si>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</si>
  <si>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</si>
  <si>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</si>
  <si>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</si>
  <si>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</si>
  <si>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</si>
  <si>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</si>
  <si>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</si>
  <si>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</si>
  <si>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</si>
  <si>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</si>
  <si>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</si>
  <si>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</si>
  <si>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</si>
  <si>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</si>
  <si>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</si>
  <si>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</si>
  <si>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</si>
  <si>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</si>
  <si>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</si>
  <si>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</si>
  <si>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</si>
  <si>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</si>
  <si>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</si>
  <si>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</si>
  <si>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</si>
  <si>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</si>
  <si>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</si>
  <si>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</si>
  <si>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</si>
  <si>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</si>
  <si>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</si>
  <si>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</si>
  <si>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</si>
  <si>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</si>
  <si>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</si>
  <si>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</si>
  <si>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</si>
  <si>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</si>
  <si>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</si>
  <si>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</si>
  <si>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</si>
  <si>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</si>
  <si>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</si>
  <si>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</si>
  <si>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</si>
  <si>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</si>
  <si>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</si>
  <si>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</si>
  <si>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</si>
  <si>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</si>
  <si>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</si>
  <si>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</si>
  <si>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</si>
  <si>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</si>
  <si>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</si>
  <si>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</si>
  <si>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</si>
  <si>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</si>
  <si>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</si>
  <si>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</si>
  <si>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</si>
  <si>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</si>
  <si>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</si>
  <si>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</si>
  <si>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</si>
  <si>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</si>
  <si>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</si>
  <si>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</si>
  <si>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</si>
  <si>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</si>
  <si>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</si>
  <si>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</si>
  <si>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</si>
  <si>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</si>
  <si>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</si>
  <si>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</si>
  <si>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</si>
  <si>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</si>
  <si>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</si>
  <si>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</si>
  <si>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</si>
  <si>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</si>
  <si>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</si>
  <si>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</si>
  <si>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</si>
  <si>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</si>
  <si>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</si>
  <si>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</si>
  <si>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</si>
  <si>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</si>
  <si>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</si>
  <si>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</si>
  <si>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</si>
  <si>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</si>
  <si>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</si>
  <si>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</si>
  <si>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</si>
  <si>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</si>
  <si>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</si>
  <si>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</si>
  <si>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</si>
  <si>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</si>
  <si>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</si>
  <si>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</si>
  <si>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</si>
  <si>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</si>
  <si>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</si>
  <si>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</si>
  <si>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</si>
  <si>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</si>
  <si>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</si>
  <si>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</si>
  <si>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</si>
  <si>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</si>
  <si>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</si>
  <si>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</si>
  <si>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</si>
  <si>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</si>
  <si>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</si>
  <si>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</si>
  <si>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</si>
  <si>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</si>
  <si>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</si>
  <si>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</si>
  <si>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</si>
  <si>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</si>
  <si>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</si>
  <si>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</si>
  <si>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</si>
  <si>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</si>
  <si>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</si>
  <si>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</si>
  <si>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</si>
  <si>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</si>
  <si>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</si>
  <si>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</si>
  <si>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</si>
  <si>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</si>
  <si>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</si>
  <si>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</si>
  <si>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</si>
  <si>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</si>
  <si>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</si>
  <si>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</si>
  <si>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</si>
  <si>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</si>
  <si>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</si>
  <si>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</si>
  <si>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</si>
  <si>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</si>
  <si>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</si>
  <si>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</si>
  <si>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</si>
  <si>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</si>
  <si>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</si>
  <si>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</si>
  <si>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</si>
  <si>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</si>
  <si>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</si>
  <si>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</si>
  <si>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</si>
  <si>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</si>
  <si>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</si>
  <si>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</si>
  <si>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</si>
  <si>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</si>
  <si>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</si>
  <si>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</si>
  <si>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</si>
  <si>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</si>
  <si>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</si>
  <si>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</si>
  <si>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</si>
  <si>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</si>
  <si>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</si>
  <si>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</si>
  <si>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</si>
  <si>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</si>
  <si>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</si>
  <si>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</si>
  <si>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</si>
  <si>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</si>
  <si>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</si>
  <si>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</si>
  <si>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</si>
  <si>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</si>
  <si>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</si>
  <si>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</si>
  <si>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</si>
  <si>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</si>
  <si>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</si>
  <si>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</si>
  <si>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</si>
  <si>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</si>
  <si>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</si>
  <si>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</si>
  <si>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</si>
  <si>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</si>
  <si>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</si>
  <si>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</si>
  <si>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</si>
  <si>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</si>
  <si>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</si>
  <si>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</si>
  <si>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</si>
  <si>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</si>
  <si>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</si>
  <si>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</si>
  <si>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</si>
  <si>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</si>
  <si>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</si>
  <si>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</si>
  <si>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</si>
  <si>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</si>
  <si>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</si>
  <si>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</si>
  <si>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</si>
  <si>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</si>
  <si>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</si>
  <si>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</si>
  <si>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</si>
  <si>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</si>
  <si>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</si>
  <si>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</si>
  <si>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</si>
  <si>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</si>
  <si>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</si>
  <si>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</si>
  <si>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</si>
  <si>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</si>
  <si>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</si>
  <si>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</si>
  <si>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</si>
  <si>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</si>
  <si>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</si>
  <si>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</si>
  <si>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</si>
  <si>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</si>
  <si>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</si>
  <si>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</si>
  <si>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</si>
  <si>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</si>
  <si>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</si>
  <si>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</si>
  <si>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</si>
  <si>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</si>
  <si>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</si>
  <si>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</si>
  <si>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</si>
  <si>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</si>
  <si>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</si>
  <si>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</si>
  <si>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</si>
  <si>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</si>
  <si>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</si>
  <si>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</si>
  <si>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</si>
  <si>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</si>
  <si>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</si>
  <si>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</si>
  <si>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</si>
  <si>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</si>
  <si>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</si>
  <si>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</si>
  <si>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</si>
  <si>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</si>
  <si>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</si>
  <si>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</si>
  <si>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</si>
  <si>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</si>
  <si>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</si>
  <si>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</si>
  <si>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</si>
  <si>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</si>
  <si>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</si>
  <si>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</si>
  <si>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</si>
  <si>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</si>
  <si>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</si>
  <si>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</si>
  <si>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</si>
  <si>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</si>
  <si>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</si>
  <si>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</si>
  <si>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</si>
  <si>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</si>
  <si>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</si>
  <si>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</si>
  <si>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</si>
  <si>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</si>
  <si>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</si>
  <si>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</si>
  <si>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</si>
  <si>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</si>
  <si>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</si>
  <si>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</si>
  <si>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</si>
  <si>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</si>
  <si>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</si>
  <si>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</si>
  <si>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</si>
  <si>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</si>
  <si>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</si>
  <si>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</si>
  <si>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</si>
  <si>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</si>
  <si>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</si>
  <si>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</si>
  <si>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</si>
  <si>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</si>
  <si>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</si>
  <si>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</si>
  <si>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</si>
  <si>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</si>
  <si>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</si>
  <si>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</si>
  <si>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</si>
  <si>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</si>
  <si>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</si>
  <si>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</si>
  <si>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</si>
  <si>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</si>
  <si>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</si>
  <si>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</si>
  <si>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</si>
  <si>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</si>
  <si>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</si>
  <si>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</si>
  <si>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</si>
  <si>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</si>
  <si>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</si>
  <si>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</si>
  <si>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</si>
  <si>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</si>
  <si>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</si>
  <si>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</si>
  <si>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</si>
  <si>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</si>
  <si>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</si>
  <si>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</si>
  <si>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</si>
  <si>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</si>
  <si>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</si>
  <si>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</si>
  <si>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</si>
  <si>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</si>
  <si>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</si>
  <si>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</si>
  <si>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</si>
  <si>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</si>
  <si>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</si>
  <si>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</si>
  <si>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</si>
  <si>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</si>
  <si>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</si>
  <si>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</si>
  <si>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</si>
  <si>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</si>
  <si>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</si>
  <si>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</si>
  <si>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</si>
  <si>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</si>
  <si>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</si>
  <si>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</si>
  <si>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</si>
  <si>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</si>
  <si>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</si>
  <si>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</si>
  <si>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</si>
  <si>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</si>
  <si>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</si>
  <si>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</si>
  <si>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</si>
  <si>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</si>
  <si>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</si>
  <si>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</si>
  <si>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</si>
  <si>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</si>
  <si>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</si>
  <si>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</si>
  <si>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</si>
  <si>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</si>
  <si>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</si>
  <si>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</si>
  <si>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</si>
  <si>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</si>
  <si>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</si>
  <si>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</si>
  <si>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</si>
  <si>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</si>
  <si>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</si>
  <si>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</si>
  <si>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</si>
  <si>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</si>
  <si>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</si>
  <si>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</si>
  <si>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</si>
  <si>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</si>
  <si>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</si>
  <si>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</si>
  <si>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</si>
  <si>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</si>
  <si>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</si>
  <si>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</si>
  <si>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</si>
  <si>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</si>
  <si>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</si>
  <si>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</si>
  <si>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</si>
  <si>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</si>
  <si>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</si>
  <si>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</si>
  <si>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</si>
  <si>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</si>
  <si>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</si>
  <si>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</si>
  <si>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</si>
  <si>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</si>
  <si>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</si>
  <si>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</si>
  <si>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</si>
  <si>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</si>
  <si>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</si>
  <si>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</si>
  <si>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</si>
  <si>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</si>
  <si>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</si>
  <si>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</si>
  <si>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</si>
  <si>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</si>
  <si>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</si>
  <si>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</si>
  <si>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</si>
  <si>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</si>
  <si>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</si>
  <si>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</si>
  <si>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</si>
  <si>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</si>
  <si>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</si>
  <si>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</si>
  <si>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</si>
  <si>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</si>
  <si>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</si>
  <si>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</si>
  <si>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</si>
  <si>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</si>
  <si>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</si>
  <si>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</si>
  <si>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</si>
  <si>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</si>
  <si>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</si>
  <si>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</si>
  <si>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</si>
  <si>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</si>
  <si>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</si>
  <si>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</si>
  <si>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</si>
  <si>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</si>
  <si>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</si>
  <si>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</si>
  <si>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</si>
  <si>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</si>
  <si>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</si>
  <si>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</si>
  <si>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</si>
  <si>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</si>
  <si>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</si>
  <si>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</si>
  <si>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</si>
  <si>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</si>
  <si>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</si>
  <si>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</si>
  <si>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</si>
  <si>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</si>
  <si>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</si>
  <si>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</si>
  <si>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</si>
  <si>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</si>
  <si>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</si>
  <si>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</si>
  <si>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</si>
  <si>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</si>
  <si>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</si>
  <si>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</si>
  <si>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</si>
  <si>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</si>
  <si>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</si>
  <si>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</si>
  <si>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</si>
  <si>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</si>
  <si>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</si>
  <si>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</si>
  <si>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</si>
  <si>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</si>
  <si>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</si>
  <si>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</si>
  <si>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</si>
  <si>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</si>
  <si>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</si>
  <si>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</si>
  <si>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</si>
  <si>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</si>
  <si>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</si>
  <si>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</si>
  <si>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</si>
  <si>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</si>
  <si>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</si>
  <si>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</si>
  <si>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</si>
  <si>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</si>
  <si>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</si>
  <si>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</si>
  <si>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</si>
  <si>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</si>
  <si>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</si>
  <si>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</si>
  <si>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</si>
  <si>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</si>
  <si>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</si>
  <si>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</si>
  <si>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</si>
  <si>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</si>
  <si>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</si>
  <si>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</si>
  <si>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</si>
  <si>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</si>
  <si>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</si>
  <si>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</si>
  <si>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</si>
  <si>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</si>
  <si>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</si>
  <si>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</si>
  <si>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</si>
  <si>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</si>
  <si>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</si>
  <si>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</si>
  <si>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</si>
  <si>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</si>
  <si>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</si>
  <si>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</si>
  <si>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</si>
  <si>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</si>
  <si>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</si>
  <si>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</si>
  <si>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</si>
  <si>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</si>
  <si>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</si>
  <si>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</si>
  <si>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</si>
  <si>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</si>
  <si>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</si>
  <si>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</si>
  <si>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</si>
  <si>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</si>
  <si>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</si>
  <si>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</si>
  <si>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</si>
  <si>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</si>
  <si>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</si>
  <si>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</si>
  <si>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</si>
  <si>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</si>
  <si>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</si>
  <si>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</si>
  <si>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</si>
  <si>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</si>
  <si>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</si>
  <si>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</si>
  <si>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</si>
  <si>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</si>
  <si>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</si>
  <si>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</si>
  <si>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</si>
  <si>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</si>
  <si>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</si>
  <si>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</si>
  <si>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</si>
  <si>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</si>
  <si>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</si>
  <si>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</si>
  <si>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</si>
  <si>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</si>
  <si>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</si>
  <si>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</si>
  <si>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</si>
  <si>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</si>
  <si>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</si>
  <si>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</si>
  <si>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</si>
  <si>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</si>
  <si>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</si>
  <si>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</si>
  <si>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</si>
  <si>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</si>
  <si>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</si>
  <si>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</si>
  <si>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</si>
  <si>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</si>
  <si>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</si>
  <si>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</si>
  <si>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</si>
  <si>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</si>
  <si>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</si>
  <si>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</si>
  <si>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</si>
  <si>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</si>
  <si>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</si>
  <si>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</si>
  <si>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</si>
  <si>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</si>
  <si>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</si>
  <si>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</si>
  <si>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</si>
  <si>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</si>
  <si>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</si>
  <si>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</si>
  <si>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</si>
  <si>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</si>
  <si>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</si>
  <si>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</si>
  <si>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</si>
  <si>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</si>
  <si>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</si>
  <si>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</si>
  <si>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</si>
  <si>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</si>
  <si>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</si>
  <si>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</si>
  <si>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</si>
  <si>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</si>
  <si>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</si>
  <si>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</si>
  <si>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</si>
  <si>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</si>
  <si>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</si>
  <si>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</si>
  <si>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</si>
  <si>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</si>
  <si>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</si>
  <si>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</si>
  <si>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</si>
  <si>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</si>
  <si>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</si>
  <si>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</si>
  <si>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</si>
  <si>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</si>
  <si>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</si>
  <si>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</si>
  <si>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</si>
  <si>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</si>
  <si>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</si>
  <si>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</si>
  <si>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</si>
  <si>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</si>
  <si>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</si>
  <si>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</si>
  <si>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</si>
  <si>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</si>
  <si>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</si>
  <si>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</si>
  <si>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</si>
  <si>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</si>
  <si>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</si>
  <si>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</si>
  <si>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</si>
  <si>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</si>
  <si>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</si>
  <si>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</si>
  <si>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</si>
  <si>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</si>
  <si>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</si>
  <si>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</si>
  <si>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</si>
  <si>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</si>
  <si>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</si>
  <si>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</si>
  <si>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</si>
  <si>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</si>
  <si>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</si>
  <si>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</si>
  <si>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</si>
  <si>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</si>
  <si>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</si>
  <si>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</si>
  <si>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</si>
  <si>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</si>
  <si>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</si>
  <si>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</si>
  <si>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</si>
  <si>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</si>
  <si>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</si>
  <si>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</si>
  <si>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</si>
  <si>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</si>
  <si>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</si>
  <si>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</si>
  <si>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</si>
  <si>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</si>
  <si>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</si>
  <si>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</si>
  <si>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</si>
  <si>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</si>
  <si>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</si>
  <si>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</si>
  <si>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</si>
  <si>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</si>
  <si>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</si>
  <si>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</si>
  <si>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</si>
  <si>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</si>
  <si>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</si>
  <si>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</si>
  <si>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</si>
  <si>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</si>
  <si>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</si>
  <si>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</si>
  <si>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</si>
  <si>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</si>
  <si>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</si>
  <si>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</si>
  <si>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</si>
  <si>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</si>
  <si>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</si>
  <si>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</si>
  <si>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</si>
  <si>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</si>
  <si>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</si>
  <si>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</si>
  <si>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</si>
  <si>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</si>
  <si>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</si>
  <si>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</si>
  <si>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</si>
  <si>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</si>
  <si>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</si>
  <si>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</si>
  <si>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</si>
  <si>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</si>
  <si>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</si>
  <si>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</si>
  <si>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</si>
  <si>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</si>
  <si>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</si>
  <si>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</si>
  <si>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</si>
  <si>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</si>
  <si>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</si>
  <si>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</si>
  <si>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</si>
  <si>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</si>
  <si>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</si>
  <si>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</si>
  <si>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</si>
  <si>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</si>
  <si>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</si>
  <si>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</si>
  <si>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</si>
  <si>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</si>
  <si>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</si>
  <si>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</si>
  <si>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</si>
  <si>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</si>
  <si>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</si>
  <si>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</si>
  <si>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</si>
  <si>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</si>
  <si>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</si>
  <si>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</si>
  <si>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</si>
  <si>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</si>
  <si>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</si>
  <si>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</si>
  <si>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</si>
  <si>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</si>
  <si>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</si>
  <si>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</si>
  <si>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</si>
  <si>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</si>
  <si>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</si>
  <si>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</si>
  <si>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</si>
  <si>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</si>
  <si>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</si>
  <si>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</si>
  <si>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</si>
  <si>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</si>
  <si>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</si>
  <si>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</si>
  <si>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</si>
  <si>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</si>
  <si>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</si>
  <si>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</si>
  <si>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</si>
  <si>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</si>
  <si>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</si>
  <si>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</si>
  <si>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</si>
  <si>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</si>
  <si>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</si>
  <si>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</si>
  <si>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</si>
  <si>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</si>
  <si>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</si>
  <si>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</si>
  <si>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</si>
  <si>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</si>
  <si>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</si>
  <si>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</si>
  <si>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</si>
  <si>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</si>
  <si>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</si>
  <si>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</si>
  <si>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</si>
  <si>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</si>
  <si>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</si>
  <si>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</si>
  <si>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</si>
  <si>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</si>
  <si>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</si>
  <si>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</si>
  <si>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</si>
  <si>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</si>
  <si>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</si>
  <si>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</si>
  <si>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</si>
  <si>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</si>
  <si>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</si>
  <si>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</si>
  <si>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</si>
  <si>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</si>
  <si>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</si>
  <si>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</si>
  <si>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</si>
  <si>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</si>
  <si>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</si>
  <si>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</si>
  <si>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</si>
  <si>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</si>
  <si>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</si>
  <si>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</si>
  <si>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</si>
  <si>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</si>
  <si>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</si>
  <si>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</si>
  <si>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</si>
  <si>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</si>
  <si>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</si>
  <si>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</si>
  <si>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</si>
  <si>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</si>
  <si>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</si>
  <si>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</si>
  <si>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</si>
  <si>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</si>
  <si>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</si>
  <si>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</si>
  <si>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</si>
  <si>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</si>
  <si>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</si>
  <si>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</si>
  <si>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</si>
  <si>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</si>
  <si>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</si>
  <si>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</si>
  <si>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</si>
  <si>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</si>
  <si>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</si>
  <si>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</si>
  <si>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</si>
  <si>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</si>
  <si>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</si>
  <si>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</si>
  <si>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</si>
  <si>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</si>
  <si>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</si>
  <si>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</si>
  <si>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</si>
  <si>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</si>
  <si>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</si>
  <si>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</si>
  <si>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</si>
  <si>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</si>
  <si>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</si>
  <si>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</si>
  <si>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</si>
  <si>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</si>
  <si>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</si>
  <si>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</si>
  <si>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</si>
  <si>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</si>
  <si>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</si>
  <si>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</si>
  <si>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</si>
  <si>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</si>
  <si>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</si>
  <si>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</si>
  <si>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</si>
  <si>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</si>
  <si>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</si>
  <si>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</si>
  <si>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</si>
  <si>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</si>
  <si>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</si>
  <si>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</si>
  <si>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</si>
  <si>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</si>
  <si>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</si>
  <si>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</si>
  <si>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</si>
  <si>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</si>
  <si>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</si>
  <si>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</si>
  <si>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</si>
  <si>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</si>
  <si>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</si>
  <si>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</si>
  <si>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</si>
  <si>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</si>
  <si>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</si>
  <si>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</si>
  <si>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</si>
  <si>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</si>
  <si>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</si>
  <si>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</si>
  <si>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</si>
  <si>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</si>
  <si>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</si>
  <si>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</si>
  <si>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</si>
  <si>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</si>
  <si>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</si>
  <si>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</si>
  <si>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</si>
  <si>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</si>
  <si>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</si>
  <si>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</si>
  <si>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</si>
  <si>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</si>
  <si>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</si>
  <si>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</si>
  <si>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</si>
  <si>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</si>
  <si>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</si>
  <si>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</si>
  <si>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</si>
  <si>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</si>
  <si>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</si>
  <si>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</si>
  <si>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</si>
  <si>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</si>
  <si>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</si>
  <si>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</si>
  <si>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</si>
  <si>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</si>
  <si>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</si>
  <si>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</si>
  <si>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</si>
  <si>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</si>
  <si>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</si>
  <si>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</si>
  <si>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</si>
  <si>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</si>
  <si>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</si>
  <si>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</si>
  <si>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</si>
  <si>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</si>
  <si>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</si>
  <si>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</si>
  <si>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</si>
  <si>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</si>
  <si>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</si>
  <si>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</si>
  <si>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</si>
  <si>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</si>
  <si>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</si>
  <si>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</si>
  <si>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</si>
  <si>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</si>
  <si>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</si>
  <si>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</si>
  <si>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</si>
  <si>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</si>
  <si>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</si>
  <si>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</si>
  <si>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</si>
  <si>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</si>
  <si>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</si>
  <si>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</si>
  <si>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</si>
  <si>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</si>
  <si>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</si>
  <si>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</si>
  <si>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</si>
  <si>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</si>
  <si>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</si>
  <si>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</si>
  <si>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</si>
  <si>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</si>
  <si>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</si>
  <si>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</si>
  <si>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</si>
  <si>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</si>
  <si>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</si>
  <si>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</si>
  <si>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</si>
  <si>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</si>
  <si>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</si>
  <si>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</si>
  <si>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</si>
  <si>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</si>
  <si>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</si>
  <si>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</si>
  <si>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</si>
  <si>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</si>
  <si>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</si>
  <si>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</si>
  <si>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</si>
  <si>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</si>
  <si>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</si>
  <si>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</si>
  <si>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</si>
  <si>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</si>
  <si>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</si>
  <si>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</si>
  <si>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</si>
  <si>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</si>
  <si>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</si>
  <si>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</si>
  <si>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</si>
  <si>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</si>
  <si>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</si>
  <si>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</si>
  <si>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</si>
  <si>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</si>
  <si>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</si>
  <si>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</si>
  <si>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</si>
  <si>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</si>
  <si>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</si>
  <si>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</si>
  <si>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</si>
  <si>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</si>
  <si>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</si>
  <si>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</si>
  <si>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</si>
  <si>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</si>
  <si>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</si>
  <si>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</si>
  <si>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</si>
  <si>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</si>
  <si>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</si>
  <si>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</si>
  <si>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</si>
  <si>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</si>
  <si>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</si>
  <si>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</si>
  <si>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</si>
  <si>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</si>
  <si>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</si>
  <si>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</si>
  <si>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</si>
  <si>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</si>
  <si>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</si>
  <si>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</si>
  <si>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</si>
  <si>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</si>
  <si>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</si>
  <si>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</si>
  <si>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</si>
  <si>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</si>
  <si>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</si>
  <si>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</si>
  <si>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</si>
  <si>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</si>
  <si>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</si>
  <si>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</si>
  <si>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</si>
  <si>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</si>
  <si>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</si>
  <si>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</si>
  <si>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</si>
  <si>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</si>
  <si>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</si>
  <si>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</si>
  <si>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</si>
  <si>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</si>
  <si>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</si>
  <si>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</si>
  <si>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</si>
  <si>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</si>
  <si>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</si>
  <si>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</si>
  <si>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</si>
  <si>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</si>
  <si>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</si>
  <si>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</si>
  <si>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</si>
  <si>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</si>
  <si>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</si>
  <si>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</si>
  <si>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</si>
  <si>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</si>
  <si>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</si>
  <si>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</si>
  <si>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</si>
  <si>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</si>
  <si>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</si>
  <si>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</si>
  <si>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</si>
  <si>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</si>
  <si>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</si>
  <si>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</si>
  <si>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</si>
  <si>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</si>
  <si>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</si>
  <si>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</si>
  <si>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</si>
  <si>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</si>
  <si>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</si>
  <si>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</si>
  <si>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</si>
  <si>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</si>
  <si>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</si>
  <si>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</si>
  <si>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</si>
  <si>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</si>
  <si>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</si>
  <si>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</si>
  <si>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</si>
  <si>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</si>
  <si>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</si>
  <si>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</si>
  <si>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</si>
  <si>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</si>
  <si>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</si>
  <si>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</si>
  <si>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</si>
  <si>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</si>
  <si>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</si>
  <si>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</si>
  <si>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</si>
  <si>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</si>
  <si>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</si>
  <si>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</si>
  <si>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</si>
  <si>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</si>
  <si>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</si>
  <si>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</si>
  <si>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</si>
  <si>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</si>
  <si>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</si>
  <si>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</si>
  <si>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</si>
  <si>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</si>
  <si>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</si>
  <si>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</si>
  <si>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</si>
  <si>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</si>
  <si>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</si>
  <si>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</si>
  <si>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</si>
  <si>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</si>
  <si>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</si>
  <si>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</si>
  <si>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</si>
  <si>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</si>
  <si>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</si>
  <si>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</si>
  <si>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</si>
  <si>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</si>
  <si>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</si>
  <si>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</si>
  <si>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</si>
  <si>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</si>
  <si>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</si>
  <si>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</si>
  <si>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</si>
  <si>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</si>
  <si>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</si>
  <si>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</si>
  <si>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</si>
  <si>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</si>
  <si>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</si>
  <si>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</si>
  <si>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</si>
  <si>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</si>
  <si>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</si>
  <si>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</si>
  <si>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</si>
  <si>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</si>
  <si>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</si>
  <si>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</si>
  <si>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</si>
  <si>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</si>
  <si>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</si>
  <si>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</si>
  <si>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</si>
  <si>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</si>
  <si>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</si>
  <si>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</si>
  <si>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</si>
  <si>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</si>
  <si>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</si>
  <si>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</si>
  <si>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</si>
  <si>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</si>
  <si>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</si>
  <si>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</si>
  <si>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</si>
  <si>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</si>
  <si>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</si>
  <si>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</si>
  <si>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</si>
  <si>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</si>
  <si>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</si>
  <si>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</si>
  <si>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</si>
  <si>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</si>
  <si>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</si>
  <si>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</si>
  <si>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</si>
  <si>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</si>
  <si>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</si>
  <si>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</si>
  <si>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</si>
  <si>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</si>
  <si>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</si>
  <si>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</si>
  <si>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</si>
  <si>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</si>
  <si>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</si>
  <si>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</si>
  <si>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</si>
  <si>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</si>
  <si>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</si>
  <si>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</si>
  <si>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</si>
  <si>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</si>
  <si>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</si>
  <si>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</si>
  <si>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</si>
  <si>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</si>
  <si>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</si>
  <si>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</si>
  <si>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</si>
  <si>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</si>
  <si>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</si>
  <si>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</si>
  <si>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</si>
  <si>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</si>
  <si>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</si>
  <si>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</si>
  <si>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</si>
  <si>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</si>
  <si>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</si>
  <si>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</si>
  <si>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</si>
  <si>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</si>
  <si>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</si>
  <si>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</si>
  <si>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</si>
  <si>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</si>
  <si>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</si>
  <si>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</si>
  <si>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</si>
  <si>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</si>
  <si>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</si>
  <si>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</si>
  <si>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</si>
  <si>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</si>
  <si>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</si>
  <si>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</si>
  <si>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</si>
  <si>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</si>
  <si>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</si>
  <si>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</si>
  <si>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</si>
  <si>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</si>
  <si>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</si>
  <si>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</si>
  <si>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</si>
  <si>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</si>
  <si>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</si>
  <si>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</si>
  <si>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</si>
  <si>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</si>
  <si>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</si>
  <si>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</si>
  <si>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</si>
  <si>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</si>
  <si>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</si>
  <si>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</si>
  <si>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</si>
  <si>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</si>
  <si>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</si>
  <si>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</si>
  <si>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</si>
  <si>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</si>
  <si>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</si>
  <si>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</si>
  <si>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</si>
  <si>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</si>
  <si>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</si>
  <si>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</si>
  <si>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</si>
  <si>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</si>
  <si>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</si>
  <si>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</si>
  <si>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</si>
  <si>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</si>
  <si>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</si>
  <si>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</si>
  <si>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</si>
  <si>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</si>
  <si>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</si>
  <si>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</si>
  <si>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</si>
  <si>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</si>
  <si>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</si>
  <si>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</si>
  <si>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</si>
  <si>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</si>
  <si>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</si>
  <si>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</si>
  <si>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</si>
  <si>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</si>
  <si>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</si>
  <si>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</si>
  <si>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</si>
  <si>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</si>
  <si>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</si>
  <si>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</si>
  <si>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</si>
  <si>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</si>
  <si>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</si>
  <si>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</si>
  <si>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</si>
  <si>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</si>
  <si>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</si>
  <si>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</si>
  <si>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</si>
  <si>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</si>
  <si>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</si>
  <si>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</si>
  <si>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</si>
  <si>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</si>
  <si>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</si>
  <si>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</si>
  <si>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</si>
  <si>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</si>
  <si>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</si>
  <si>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</si>
  <si>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</si>
  <si>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</si>
  <si>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</si>
  <si>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</si>
  <si>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</si>
  <si>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</si>
  <si>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</si>
  <si>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</si>
  <si>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</si>
  <si>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</si>
  <si>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</si>
  <si>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</si>
  <si>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</si>
  <si>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</si>
  <si>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</si>
  <si>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</si>
  <si>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</si>
  <si>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</si>
  <si>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</si>
  <si>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</si>
  <si>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</si>
  <si>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</si>
  <si>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</si>
  <si>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</si>
  <si>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</si>
  <si>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</si>
  <si>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</si>
  <si>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</si>
  <si>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</si>
  <si>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</si>
  <si>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</si>
  <si>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</si>
  <si>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</si>
  <si>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</si>
  <si>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</si>
  <si>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</si>
  <si>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</si>
  <si>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</si>
  <si>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</si>
  <si>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</si>
  <si>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</si>
  <si>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</si>
  <si>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</si>
  <si>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</si>
  <si>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</si>
  <si>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</si>
  <si>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</si>
  <si>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</si>
  <si>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</si>
  <si>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</si>
  <si>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</si>
  <si>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</si>
  <si>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</si>
  <si>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</si>
  <si>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</si>
  <si>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</si>
  <si>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</si>
  <si>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</si>
  <si>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</si>
  <si>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</si>
  <si>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</si>
  <si>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</si>
  <si>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</si>
  <si>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</si>
  <si>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</si>
  <si>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</si>
  <si>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</si>
  <si>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</si>
  <si>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</si>
  <si>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</si>
  <si>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</si>
  <si>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</si>
  <si>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</si>
  <si>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</si>
  <si>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</si>
  <si>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</si>
  <si>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</si>
  <si>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</si>
  <si>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</si>
  <si>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</si>
  <si>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</si>
  <si>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</si>
  <si>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</si>
  <si>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</si>
  <si>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</si>
  <si>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</si>
  <si>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</si>
  <si>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</si>
  <si>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</si>
  <si>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</si>
  <si>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</si>
  <si>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</si>
  <si>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</si>
  <si>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</si>
  <si>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</si>
  <si>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</si>
  <si>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</si>
  <si>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</si>
  <si>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</si>
  <si>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</si>
  <si>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</si>
  <si>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</si>
  <si>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</si>
  <si>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</si>
  <si>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</si>
  <si>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</si>
  <si>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</si>
  <si>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</si>
  <si>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</si>
  <si>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</si>
  <si>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</si>
  <si>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</si>
  <si>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</si>
  <si>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</si>
  <si>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</si>
  <si>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</si>
  <si>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</si>
  <si>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</si>
  <si>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</si>
  <si>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</si>
  <si>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</si>
  <si>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</si>
  <si>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</si>
  <si>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</si>
  <si>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</si>
  <si>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</si>
  <si>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</si>
  <si>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</si>
  <si>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</si>
  <si>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</si>
  <si>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</si>
  <si>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</si>
  <si>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</si>
  <si>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</si>
  <si>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</si>
  <si>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</si>
  <si>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</si>
  <si>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</si>
  <si>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</si>
  <si>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</si>
  <si>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</si>
  <si>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</si>
  <si>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</si>
  <si>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</si>
  <si>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</si>
  <si>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</si>
  <si>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</si>
  <si>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</si>
  <si>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</si>
  <si>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</si>
  <si>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</si>
  <si>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</si>
  <si>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</si>
  <si>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</si>
  <si>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</si>
  <si>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</si>
  <si>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</si>
  <si>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</si>
  <si>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</si>
  <si>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</si>
  <si>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</si>
  <si>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</si>
  <si>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</si>
  <si>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</si>
  <si>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</si>
  <si>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</si>
  <si>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</si>
  <si>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</si>
  <si>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</si>
  <si>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</si>
  <si>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</si>
  <si>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</si>
  <si>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</si>
  <si>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</si>
  <si>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</si>
  <si>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</si>
  <si>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</si>
  <si>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</si>
  <si>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</si>
  <si>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</si>
  <si>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</si>
  <si>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</si>
  <si>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</si>
  <si>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</si>
  <si>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</si>
  <si>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</si>
  <si>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</si>
  <si>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</si>
  <si>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</si>
  <si>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</si>
  <si>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</si>
  <si>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</si>
  <si>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</si>
  <si>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</si>
  <si>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</si>
  <si>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</si>
  <si>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</si>
  <si>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</si>
  <si>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</si>
  <si>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</si>
  <si>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</si>
  <si>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</si>
  <si>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</si>
  <si>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</si>
  <si>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</si>
  <si>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</si>
  <si>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</si>
  <si>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</si>
  <si>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</si>
  <si>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</si>
  <si>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</si>
  <si>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</si>
  <si>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</si>
  <si>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</si>
  <si>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</si>
  <si>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</si>
  <si>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</si>
  <si>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</si>
  <si>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</si>
  <si>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</si>
  <si>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</si>
  <si>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</si>
  <si>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</si>
  <si>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</si>
  <si>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</si>
  <si>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</si>
  <si>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</si>
  <si>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</si>
  <si>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</si>
  <si>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</si>
  <si>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</si>
  <si>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</si>
  <si>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</si>
  <si>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</si>
  <si>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</si>
  <si>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</si>
  <si>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</si>
  <si>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</si>
  <si>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</si>
  <si>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</si>
  <si>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</si>
  <si>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</si>
  <si>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</si>
  <si>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</si>
  <si>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</si>
  <si>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</si>
  <si>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</si>
  <si>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</si>
  <si>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</si>
  <si>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</si>
  <si>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</si>
  <si>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</si>
  <si>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</si>
  <si>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</si>
  <si>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</si>
  <si>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</si>
  <si>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</si>
  <si>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</si>
  <si>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</si>
  <si>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</si>
  <si>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</si>
  <si>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</si>
  <si>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</si>
  <si>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</si>
  <si>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</si>
  <si>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</si>
  <si>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</si>
  <si>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</si>
  <si>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</si>
  <si>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</si>
  <si>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</si>
  <si>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</si>
  <si>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</si>
  <si>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</si>
  <si>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</si>
  <si>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</si>
  <si>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</si>
  <si>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</si>
  <si>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</si>
  <si>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</si>
  <si>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</si>
  <si>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</si>
  <si>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</si>
  <si>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</si>
  <si>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</si>
  <si>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</si>
  <si>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</si>
  <si>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</si>
  <si>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</si>
  <si>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</si>
  <si>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</si>
  <si>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</si>
  <si>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</si>
  <si>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</si>
  <si>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</si>
  <si>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</si>
  <si>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</si>
  <si>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</si>
  <si>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</si>
  <si>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</si>
  <si>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</si>
  <si>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</si>
  <si>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</si>
  <si>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</si>
  <si>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</si>
  <si>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</si>
  <si>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</si>
  <si>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</si>
  <si>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</si>
  <si>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</si>
  <si>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</si>
  <si>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</si>
  <si>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</si>
  <si>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</si>
  <si>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</si>
  <si>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</si>
  <si>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</si>
  <si>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</si>
  <si>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</si>
  <si>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</si>
  <si>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</si>
  <si>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</si>
  <si>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</si>
  <si>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</si>
  <si>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</si>
  <si>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</si>
  <si>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</si>
  <si>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</si>
  <si>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</si>
  <si>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</si>
  <si>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</si>
  <si>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</si>
  <si>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</si>
  <si>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</si>
  <si>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</si>
  <si>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</si>
  <si>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</si>
  <si>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</si>
  <si>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</si>
  <si>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</si>
  <si>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</si>
  <si>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</si>
  <si>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</si>
  <si>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</si>
  <si>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</si>
  <si>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</si>
  <si>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</si>
  <si>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</si>
  <si>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</si>
  <si>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</si>
  <si>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</si>
  <si>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</si>
  <si>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</si>
  <si>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</si>
  <si>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</si>
  <si>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</si>
  <si>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</si>
  <si>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</si>
  <si>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</si>
  <si>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</si>
  <si>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</si>
  <si>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</si>
  <si>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</si>
  <si>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</si>
  <si>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</si>
  <si>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</si>
  <si>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</si>
  <si>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</si>
  <si>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</si>
  <si>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</si>
  <si>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</si>
  <si>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</si>
  <si>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</si>
  <si>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</si>
  <si>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</si>
  <si>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</si>
  <si>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</si>
  <si>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</si>
  <si>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</si>
  <si>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</si>
  <si>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</si>
  <si>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</si>
  <si>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</si>
  <si>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</si>
  <si>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</si>
  <si>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</si>
  <si>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</si>
  <si>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</si>
  <si>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</si>
  <si>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</si>
  <si>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</si>
  <si>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</si>
  <si>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</si>
  <si>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</si>
  <si>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</si>
  <si>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</si>
  <si>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</si>
  <si>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</si>
  <si>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</si>
  <si>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</si>
  <si>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</si>
  <si>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</si>
  <si>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</si>
  <si>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</si>
  <si>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</si>
  <si>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</si>
  <si>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</si>
  <si>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</si>
  <si>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</si>
  <si>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</si>
  <si>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</si>
  <si>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</si>
  <si>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</si>
  <si>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</si>
  <si>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</si>
  <si>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</si>
  <si>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</si>
  <si>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</si>
  <si>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</si>
  <si>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</si>
  <si>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</si>
  <si>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</si>
  <si>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</si>
  <si>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</si>
  <si>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</si>
  <si>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</si>
  <si>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</si>
  <si>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</si>
  <si>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</si>
  <si>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</si>
  <si>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</si>
  <si>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</si>
  <si>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</si>
  <si>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</si>
  <si>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</si>
  <si>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</si>
  <si>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</si>
  <si>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</si>
  <si>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</si>
  <si>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</si>
  <si>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</si>
  <si>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</si>
  <si>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</si>
  <si>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</si>
  <si>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</si>
  <si>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</si>
  <si>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</si>
  <si>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</si>
  <si>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</si>
  <si>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</si>
  <si>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</si>
  <si>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</si>
  <si>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</si>
  <si>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</si>
  <si>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</si>
  <si>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</si>
  <si>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</si>
  <si>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</si>
  <si>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</si>
  <si>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</si>
  <si>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</si>
  <si>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</si>
  <si>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</si>
  <si>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</si>
  <si>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</si>
  <si>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</si>
  <si>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</si>
  <si>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</si>
  <si>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</si>
  <si>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</si>
  <si>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</si>
  <si>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</si>
  <si>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</si>
  <si>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</si>
  <si>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</si>
  <si>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</si>
  <si>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</si>
  <si>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</si>
  <si>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</si>
  <si>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</si>
  <si>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</si>
  <si>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</si>
  <si>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</si>
  <si>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</si>
  <si>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</si>
  <si>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</si>
  <si>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</si>
  <si>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</si>
  <si>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</si>
  <si>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</si>
  <si>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</si>
  <si>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</si>
  <si>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</si>
  <si>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</si>
  <si>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</si>
  <si>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</si>
  <si>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</si>
  <si>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</si>
  <si>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</si>
  <si>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</si>
  <si>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</si>
  <si>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</si>
  <si>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</si>
  <si>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</si>
  <si>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</si>
  <si>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</si>
  <si>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</si>
  <si>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</si>
  <si>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</si>
  <si>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</si>
  <si>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</si>
  <si>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</si>
  <si>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</si>
  <si>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</si>
  <si>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</si>
  <si>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</si>
  <si>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</si>
  <si>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</si>
  <si>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</si>
  <si>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</si>
  <si>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</si>
  <si>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</si>
  <si>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</si>
  <si>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</si>
  <si>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</si>
  <si>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</si>
  <si>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</si>
  <si>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</si>
  <si>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</si>
  <si>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</si>
  <si>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</si>
  <si>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</si>
  <si>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</si>
  <si>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</si>
  <si>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</si>
  <si>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</si>
  <si>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</si>
  <si>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</si>
  <si>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</si>
  <si>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</si>
  <si>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</si>
  <si>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</si>
  <si>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</si>
  <si>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</si>
  <si>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</si>
  <si>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</si>
  <si>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</si>
  <si>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</si>
  <si>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</si>
  <si>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</si>
  <si>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</si>
  <si>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</si>
  <si>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</si>
  <si>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</si>
  <si>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</si>
  <si>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</si>
  <si>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</si>
  <si>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</si>
  <si>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</si>
  <si>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</si>
  <si>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</si>
  <si>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</si>
  <si>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</si>
  <si>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</si>
  <si>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</si>
  <si>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</si>
  <si>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</si>
  <si>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</si>
  <si>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</si>
  <si>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</si>
  <si>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</si>
  <si>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</si>
  <si>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</si>
  <si>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</si>
  <si>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</si>
  <si>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</si>
  <si>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</si>
  <si>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</si>
  <si>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</si>
  <si>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</si>
  <si>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</si>
  <si>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</si>
  <si>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</si>
  <si>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</si>
  <si>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</si>
  <si>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</si>
  <si>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</si>
  <si>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</si>
  <si>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</si>
  <si>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</si>
  <si>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</si>
  <si>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</si>
  <si>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</si>
  <si>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</si>
  <si>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</si>
  <si>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</si>
  <si>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</si>
  <si>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</si>
  <si>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</si>
  <si>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</si>
  <si>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</si>
  <si>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</si>
  <si>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</si>
  <si>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</si>
  <si>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</si>
  <si>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</si>
  <si>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</si>
  <si>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</si>
  <si>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</si>
  <si>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</si>
  <si>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</si>
  <si>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</si>
  <si>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</si>
  <si>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</si>
  <si>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</si>
  <si>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</si>
  <si>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</si>
  <si>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</si>
  <si>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</si>
  <si>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</si>
  <si>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</si>
  <si>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</si>
  <si>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</si>
  <si>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</si>
  <si>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</si>
  <si>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</si>
  <si>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</si>
  <si>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</si>
  <si>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</si>
  <si>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</si>
  <si>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</si>
  <si>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</si>
  <si>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</si>
  <si>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</si>
  <si>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</si>
  <si>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</si>
  <si>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</si>
  <si>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</si>
  <si>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</si>
  <si>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</si>
  <si>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</si>
  <si>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</si>
  <si>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</si>
  <si>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</si>
  <si>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</si>
  <si>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</si>
  <si>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</si>
  <si>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</si>
  <si>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</si>
  <si>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</si>
  <si>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</si>
  <si>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</si>
  <si>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</si>
  <si>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</si>
  <si>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</si>
  <si>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</si>
  <si>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</si>
  <si>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</si>
  <si>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</si>
  <si>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</si>
  <si>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</si>
  <si>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</si>
  <si>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</si>
  <si>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</si>
  <si>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</si>
  <si>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</si>
  <si>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</si>
  <si>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</si>
  <si>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</si>
  <si>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</si>
  <si>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</si>
  <si>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</si>
  <si>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</si>
  <si>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</si>
  <si>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</si>
  <si>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</si>
  <si>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</si>
  <si>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</si>
  <si>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</si>
  <si>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</si>
  <si>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</si>
  <si>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</si>
  <si>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</si>
  <si>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</si>
  <si>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</si>
  <si>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</si>
  <si>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</si>
  <si>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</si>
  <si>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</si>
  <si>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</si>
  <si>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</si>
  <si>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</si>
  <si>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</si>
  <si>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</si>
  <si>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</si>
  <si>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</si>
  <si>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</si>
  <si>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</si>
  <si>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</si>
  <si>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</si>
  <si>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</si>
  <si>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</si>
  <si>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</si>
  <si>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</si>
  <si>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</si>
  <si>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</si>
  <si>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</si>
  <si>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</si>
  <si>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</si>
  <si>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</si>
  <si>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</si>
  <si>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</si>
  <si>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</si>
  <si>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</si>
  <si>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</si>
  <si>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</si>
  <si>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</si>
  <si>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</si>
  <si>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</si>
  <si>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</si>
  <si>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</si>
  <si>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</si>
  <si>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</si>
  <si>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</si>
  <si>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</si>
  <si>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</si>
  <si>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</si>
  <si>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</si>
  <si>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</si>
  <si>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</si>
  <si>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</si>
  <si>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</si>
  <si>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</si>
  <si>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</si>
  <si>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</si>
  <si>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</si>
  <si>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</si>
  <si>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</si>
  <si>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</si>
  <si>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</si>
  <si>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</si>
  <si>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</si>
  <si>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</si>
  <si>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</si>
  <si>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</si>
  <si>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</si>
  <si>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</si>
  <si>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</si>
  <si>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</si>
  <si>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</si>
  <si>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</si>
  <si>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</si>
  <si>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</si>
  <si>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</si>
  <si>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</si>
  <si>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</si>
  <si>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</si>
  <si>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</si>
  <si>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</si>
  <si>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</si>
  <si>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</si>
  <si>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</si>
  <si>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</si>
  <si>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</si>
  <si>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</si>
  <si>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</si>
  <si>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</si>
  <si>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</si>
  <si>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</si>
  <si>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</si>
  <si>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</si>
  <si>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</si>
  <si>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</si>
  <si>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</si>
  <si>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</si>
  <si>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</si>
  <si>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</si>
  <si>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</si>
  <si>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</si>
  <si>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</si>
  <si>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</si>
  <si>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</si>
  <si>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</si>
  <si>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</si>
  <si>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</si>
  <si>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</si>
  <si>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</si>
  <si>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</si>
  <si>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</si>
  <si>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</si>
  <si>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</si>
  <si>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</si>
  <si>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</si>
  <si>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</si>
  <si>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</si>
  <si>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</si>
  <si>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</si>
  <si>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</si>
  <si>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</si>
  <si>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</si>
  <si>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</si>
  <si>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</si>
  <si>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</si>
  <si>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</si>
  <si>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</si>
  <si>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</si>
  <si>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</si>
  <si>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</si>
  <si>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</si>
  <si>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</si>
  <si>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</si>
  <si>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</si>
  <si>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</si>
  <si>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</si>
  <si>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</si>
  <si>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</si>
  <si>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</si>
  <si>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</si>
  <si>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</si>
  <si>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</si>
  <si>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</si>
  <si>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</si>
  <si>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</si>
  <si>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</si>
  <si>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</si>
  <si>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</si>
  <si>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</si>
  <si>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</si>
  <si>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</si>
  <si>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</si>
  <si>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</si>
  <si>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</si>
  <si>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</si>
  <si>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</si>
  <si>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</si>
  <si>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</si>
  <si>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</si>
  <si>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</si>
  <si>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</si>
  <si>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</si>
  <si>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</si>
  <si>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</si>
  <si>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</si>
  <si>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</si>
  <si>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</si>
  <si>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</si>
  <si>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</si>
  <si>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</si>
  <si>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</si>
  <si>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</si>
  <si>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</si>
  <si>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</si>
  <si>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</si>
  <si>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</si>
  <si>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</si>
  <si>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</si>
  <si>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</si>
  <si>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</si>
  <si>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</si>
  <si>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</si>
  <si>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</si>
  <si>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</si>
  <si>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</si>
  <si>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</si>
  <si>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</si>
  <si>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</si>
  <si>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</si>
  <si>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</si>
  <si>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</si>
  <si>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</si>
  <si>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</si>
  <si>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</si>
  <si>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</si>
  <si>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</si>
  <si>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</si>
  <si>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</si>
  <si>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</si>
  <si>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</si>
  <si>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</si>
  <si>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</si>
  <si>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</si>
  <si>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</si>
  <si>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</si>
  <si>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</si>
  <si>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</si>
  <si>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</si>
  <si>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</si>
  <si>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</si>
  <si>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</si>
  <si>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</si>
  <si>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</si>
  <si>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</si>
  <si>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</si>
  <si>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</si>
  <si>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</si>
  <si>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</si>
  <si>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</si>
  <si>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</si>
  <si>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</si>
  <si>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</si>
  <si>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</si>
  <si>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</si>
  <si>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</si>
  <si>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</si>
  <si>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</si>
  <si>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</si>
  <si>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</si>
  <si>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</si>
  <si>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</si>
  <si>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</si>
  <si>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</si>
  <si>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</si>
  <si>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</si>
  <si>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</si>
  <si>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</si>
  <si>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</si>
  <si>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</si>
  <si>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</si>
  <si>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</si>
  <si>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</si>
  <si>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</si>
  <si>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</si>
  <si>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</si>
  <si>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</si>
  <si>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</si>
  <si>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</si>
  <si>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</si>
  <si>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</si>
  <si>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</si>
  <si>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</si>
  <si>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</si>
  <si>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</si>
  <si>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</si>
  <si>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</si>
  <si>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</si>
  <si>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</si>
  <si>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</si>
  <si>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</si>
  <si>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</si>
  <si>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</si>
  <si>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</si>
  <si>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</si>
  <si>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</si>
  <si>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</si>
  <si>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</si>
  <si>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</si>
  <si>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</si>
  <si>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</si>
  <si>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</si>
  <si>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</si>
  <si>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</si>
  <si>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</si>
  <si>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</si>
  <si>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</si>
  <si>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</si>
  <si>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</si>
  <si>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</si>
  <si>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</si>
  <si>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</si>
  <si>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</si>
  <si>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</si>
  <si>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</si>
  <si>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</si>
  <si>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</si>
  <si>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</si>
  <si>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</si>
  <si>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</si>
  <si>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</si>
  <si>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</si>
  <si>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</si>
  <si>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</si>
  <si>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</si>
  <si>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</si>
  <si>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</si>
  <si>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</si>
  <si>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</si>
  <si>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</si>
  <si>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</si>
  <si>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</si>
  <si>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</si>
  <si>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</si>
  <si>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</si>
  <si>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</si>
  <si>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</si>
  <si>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</si>
  <si>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</si>
  <si>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</si>
  <si>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</si>
  <si>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</si>
  <si>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</si>
  <si>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</si>
  <si>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</si>
  <si>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</si>
  <si>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</si>
  <si>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</si>
  <si>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</si>
  <si>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</si>
  <si>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</si>
  <si>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</si>
  <si>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</si>
  <si>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</si>
  <si>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</si>
  <si>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</si>
  <si>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</si>
  <si>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</si>
  <si>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</si>
  <si>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</si>
  <si>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</si>
  <si>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</si>
  <si>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</si>
  <si>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</si>
  <si>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</si>
  <si>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</si>
  <si>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</si>
  <si>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</si>
  <si>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</si>
  <si>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</si>
  <si>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</si>
  <si>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</si>
  <si>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</si>
  <si>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</si>
  <si>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</si>
  <si>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</si>
  <si>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</si>
  <si>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</si>
  <si>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</si>
  <si>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</si>
  <si>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</si>
  <si>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</si>
  <si>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</si>
  <si>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</si>
  <si>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</si>
  <si>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</si>
  <si>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</si>
  <si>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</si>
  <si>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</si>
  <si>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</si>
  <si>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</si>
  <si>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</si>
  <si>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</si>
  <si>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</si>
  <si>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</si>
  <si>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</si>
  <si>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</si>
  <si>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</si>
  <si>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</si>
  <si>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</si>
  <si>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</si>
  <si>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</si>
  <si>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</si>
  <si>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</si>
  <si>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</si>
  <si>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</si>
  <si>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</si>
  <si>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</si>
  <si>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</si>
  <si>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</si>
  <si>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</si>
  <si>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</si>
  <si>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</si>
  <si>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</si>
  <si>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</si>
  <si>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</si>
  <si>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</si>
  <si>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</si>
  <si>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</si>
  <si>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</si>
  <si>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</si>
  <si>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</si>
  <si>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</si>
  <si>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</si>
  <si>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</si>
  <si>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</si>
  <si>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</si>
  <si>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</si>
  <si>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</si>
  <si>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</si>
  <si>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</si>
  <si>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</si>
  <si>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</si>
  <si>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</si>
  <si>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</si>
  <si>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</si>
  <si>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</si>
  <si>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</si>
  <si>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</si>
  <si>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</si>
  <si>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</si>
  <si>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</si>
  <si>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</si>
  <si>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</si>
  <si>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</si>
  <si>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</si>
  <si>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</si>
  <si>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</si>
  <si>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</si>
  <si>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</si>
  <si>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</si>
  <si>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</si>
  <si>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</si>
  <si>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</si>
  <si>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</si>
  <si>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</si>
  <si>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</si>
  <si>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</si>
  <si>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</si>
  <si>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</si>
  <si>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</si>
  <si>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</si>
  <si>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</si>
  <si>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</si>
  <si>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</si>
  <si>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</si>
  <si>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</si>
  <si>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</si>
  <si>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</si>
  <si>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</si>
  <si>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</si>
  <si>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</si>
  <si>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</si>
  <si>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</si>
  <si>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</si>
  <si>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</si>
  <si>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</si>
  <si>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</si>
  <si>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</si>
  <si>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</si>
  <si>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</si>
  <si>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</si>
  <si>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</si>
  <si>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</si>
  <si>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</si>
  <si>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</si>
  <si>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</si>
  <si>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</si>
  <si>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</si>
  <si>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</si>
  <si>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</si>
  <si>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</si>
  <si>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</si>
  <si>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</si>
  <si>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</si>
  <si>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</si>
  <si>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</si>
  <si>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</si>
  <si>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</si>
  <si>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</si>
  <si>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</si>
  <si>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</si>
  <si>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</si>
  <si>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</si>
  <si>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</si>
  <si>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</si>
  <si>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</si>
  <si>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</si>
  <si>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</si>
  <si>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</si>
  <si>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</si>
  <si>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</si>
  <si>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</si>
  <si>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</si>
  <si>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</si>
  <si>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</si>
  <si>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</si>
  <si>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</si>
  <si>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</si>
  <si>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</si>
  <si>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</si>
  <si>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</si>
  <si>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</si>
  <si>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</si>
  <si>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</si>
  <si>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</si>
  <si>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</si>
  <si>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</si>
  <si>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</si>
  <si>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</si>
  <si>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</si>
  <si>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</si>
  <si>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</si>
  <si>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</si>
  <si>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</si>
  <si>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</si>
  <si>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</si>
  <si>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</si>
  <si>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</si>
  <si>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</si>
  <si>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</si>
  <si>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</si>
  <si>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</si>
  <si>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</si>
  <si>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</si>
  <si>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</si>
  <si>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</si>
  <si>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</si>
  <si>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</si>
  <si>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</si>
  <si>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</si>
  <si>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</si>
  <si>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</si>
  <si>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</si>
  <si>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</si>
  <si>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</si>
  <si>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</si>
  <si>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</si>
  <si>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</si>
  <si>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</si>
  <si>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</si>
  <si>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</si>
  <si>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</si>
  <si>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</si>
  <si>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</si>
  <si>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</si>
  <si>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</si>
  <si>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</si>
  <si>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</si>
  <si>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</si>
  <si>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</si>
  <si>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</si>
  <si>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</si>
  <si>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</si>
  <si>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</si>
  <si>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</si>
  <si>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</si>
  <si>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</si>
  <si>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</si>
  <si>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</si>
  <si>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</si>
  <si>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</si>
  <si>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</si>
  <si>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</si>
  <si>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</si>
  <si>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</si>
  <si>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</si>
  <si>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</si>
  <si>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</si>
  <si>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</si>
  <si>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</si>
  <si>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</si>
  <si>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</si>
  <si>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</si>
  <si>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</si>
  <si>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</si>
  <si>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</si>
  <si>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</si>
  <si>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</si>
  <si>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</si>
  <si>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</si>
  <si>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</si>
  <si>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</si>
  <si>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</si>
  <si>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</si>
  <si>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</si>
  <si>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</si>
  <si>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</si>
  <si>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</si>
  <si>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</si>
  <si>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</si>
  <si>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</si>
  <si>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</si>
  <si>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</si>
  <si>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</si>
  <si>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</si>
  <si>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</si>
  <si>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</si>
  <si>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</si>
  <si>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</si>
  <si>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</si>
  <si>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</si>
  <si>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</si>
  <si>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</si>
  <si>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</si>
  <si>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</si>
  <si>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</si>
  <si>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</si>
  <si>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</si>
  <si>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</si>
  <si>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</si>
  <si>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</si>
  <si>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</si>
  <si>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</si>
  <si>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</si>
  <si>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</si>
  <si>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</si>
  <si>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</si>
  <si>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</si>
  <si>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</si>
  <si>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</si>
  <si>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</si>
  <si>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</si>
  <si>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</si>
  <si>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</si>
  <si>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</si>
  <si>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</si>
  <si>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</si>
  <si>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</si>
  <si>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</si>
  <si>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</si>
  <si>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</si>
  <si>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</si>
  <si>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</si>
  <si>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</si>
  <si>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</si>
  <si>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</si>
  <si>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</si>
  <si>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</si>
  <si>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</si>
  <si>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</si>
  <si>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</si>
  <si>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</si>
  <si>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</si>
  <si>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</si>
  <si>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</si>
  <si>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</si>
  <si>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</si>
  <si>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</si>
  <si>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</si>
  <si>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</si>
  <si>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</si>
  <si>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</si>
  <si>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</si>
  <si>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</si>
  <si>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</si>
  <si>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</si>
  <si>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</si>
  <si>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</si>
  <si>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</si>
  <si>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</si>
  <si>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</si>
  <si>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</si>
  <si>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</si>
  <si>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</si>
  <si>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</si>
  <si>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</si>
  <si>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</si>
  <si>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</si>
  <si>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</si>
  <si>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</si>
  <si>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</si>
  <si>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</si>
  <si>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</si>
  <si>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</si>
  <si>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</si>
  <si>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</si>
  <si>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</si>
  <si>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</si>
  <si>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</si>
  <si>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</si>
  <si>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</si>
  <si>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</si>
  <si>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</si>
  <si>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</si>
  <si>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</si>
  <si>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</si>
  <si>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</si>
  <si>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</si>
  <si>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</si>
  <si>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</si>
  <si>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</si>
  <si>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</si>
  <si>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</si>
  <si>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</si>
  <si>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</si>
  <si>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</si>
  <si>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</si>
  <si>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</si>
  <si>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</si>
  <si>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</si>
  <si>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</si>
  <si>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</si>
  <si>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</si>
  <si>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</si>
  <si>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</si>
  <si>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</si>
  <si>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</si>
  <si>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</si>
  <si>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</si>
  <si>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</si>
  <si>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</si>
  <si>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</si>
  <si>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</si>
  <si>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</si>
  <si>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</si>
  <si>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</si>
  <si>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</si>
  <si>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</si>
  <si>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</si>
  <si>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</si>
  <si>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</si>
  <si>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</si>
  <si>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</si>
  <si>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</si>
  <si>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</si>
  <si>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</si>
  <si>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</si>
  <si>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</si>
  <si>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</si>
  <si>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</si>
  <si>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</si>
  <si>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</si>
  <si>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</si>
  <si>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</si>
  <si>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</si>
  <si>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</si>
  <si>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</si>
  <si>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</si>
  <si>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</si>
  <si>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</si>
  <si>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</si>
  <si>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</si>
  <si>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</si>
  <si>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</si>
  <si>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</si>
  <si>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</si>
  <si>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</si>
  <si>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</si>
  <si>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</si>
  <si>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</si>
  <si>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</si>
  <si>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</si>
  <si>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</si>
  <si>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</si>
  <si>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</si>
  <si>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</si>
  <si>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</si>
  <si>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</si>
  <si>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</si>
  <si>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</si>
  <si>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</si>
  <si>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</si>
  <si>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</si>
  <si>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</si>
  <si>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</si>
  <si>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</si>
  <si>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</si>
  <si>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</si>
  <si>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</si>
  <si>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</si>
  <si>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</si>
  <si>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</si>
  <si>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</si>
  <si>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</si>
  <si>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</si>
  <si>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</si>
  <si>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</si>
  <si>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</si>
  <si>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</si>
  <si>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</si>
  <si>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</si>
  <si>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</si>
  <si>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</si>
  <si>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</si>
  <si>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</si>
  <si>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</si>
  <si>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</si>
  <si>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</si>
  <si>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</si>
  <si>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</si>
  <si>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</si>
  <si>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</si>
  <si>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</si>
  <si>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</si>
  <si>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</si>
  <si>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</si>
  <si>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</si>
  <si>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</si>
  <si>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</si>
  <si>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</si>
  <si>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</si>
  <si>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</si>
  <si>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</si>
  <si>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</si>
  <si>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</si>
  <si>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</si>
  <si>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</si>
  <si>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</si>
  <si>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</si>
  <si>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</si>
  <si>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</si>
  <si>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</si>
  <si>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</si>
  <si>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</si>
  <si>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</si>
  <si>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</si>
  <si>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</si>
  <si>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</si>
  <si>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</si>
  <si>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</si>
  <si>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</si>
  <si>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</si>
  <si>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</si>
  <si>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</si>
  <si>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</si>
  <si>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</si>
  <si>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</si>
  <si>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</si>
  <si>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</si>
  <si>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</si>
  <si>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</si>
  <si>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</si>
  <si>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</si>
  <si>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</si>
  <si>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</si>
  <si>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</si>
  <si>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</si>
  <si>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</si>
  <si>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</si>
  <si>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</si>
  <si>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</si>
  <si>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</si>
  <si>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</si>
  <si>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</si>
  <si>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</si>
  <si>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</si>
  <si>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</si>
  <si>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</si>
  <si>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</si>
  <si>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</si>
  <si>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</si>
  <si>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</si>
  <si>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</si>
  <si>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</si>
  <si>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</si>
  <si>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</si>
  <si>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</si>
  <si>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</si>
  <si>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</si>
  <si>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</si>
  <si>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</si>
  <si>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</si>
  <si>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</si>
  <si>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</si>
  <si>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</si>
  <si>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</si>
  <si>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</si>
  <si>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</si>
  <si>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</si>
  <si>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</si>
  <si>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</si>
  <si>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</si>
  <si>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</si>
  <si>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</si>
  <si>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</si>
  <si>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</si>
  <si>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</si>
  <si>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</si>
  <si>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</si>
  <si>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</si>
  <si>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</si>
  <si>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</si>
  <si>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</si>
  <si>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</si>
  <si>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</si>
  <si>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</si>
  <si>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</si>
  <si>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</si>
  <si>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</si>
  <si>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</si>
  <si>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</si>
  <si>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</si>
  <si>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</si>
  <si>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</si>
  <si>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</si>
  <si>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</si>
  <si>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</si>
  <si>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</si>
  <si>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</si>
  <si>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</si>
  <si>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</si>
  <si>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</si>
  <si>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</si>
  <si>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</si>
  <si>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</si>
  <si>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</si>
  <si>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</si>
  <si>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</si>
  <si>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</si>
  <si>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</si>
  <si>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</si>
  <si>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</si>
  <si>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</si>
  <si>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</si>
  <si>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</si>
  <si>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</si>
  <si>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</si>
  <si>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</si>
  <si>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</si>
  <si>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</si>
  <si>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</si>
  <si>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</si>
  <si>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</si>
  <si>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</si>
  <si>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</si>
  <si>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</si>
  <si>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</si>
  <si>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</si>
  <si>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</si>
  <si>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</si>
  <si>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</si>
  <si>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</si>
  <si>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</si>
  <si>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</si>
  <si>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</si>
  <si>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</si>
  <si>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</si>
  <si>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</si>
  <si>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</si>
  <si>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</si>
  <si>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</si>
  <si>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</si>
  <si>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</si>
  <si>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</si>
  <si>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</si>
  <si>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</si>
  <si>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</si>
  <si>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</si>
  <si>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</si>
  <si>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</si>
  <si>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</si>
  <si>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</si>
  <si>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</si>
  <si>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</si>
  <si>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</si>
  <si>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</si>
  <si>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</si>
  <si>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</si>
  <si>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</si>
  <si>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</si>
  <si>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</si>
  <si>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</si>
  <si>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</si>
  <si>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</si>
  <si>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</si>
  <si>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</si>
  <si>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</si>
  <si>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</si>
  <si>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</si>
  <si>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</si>
  <si>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</si>
  <si>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</si>
  <si>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</si>
  <si>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</si>
  <si>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</si>
  <si>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</si>
  <si>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</si>
  <si>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</si>
  <si>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</si>
  <si>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</si>
  <si>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</si>
  <si>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</si>
  <si>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</si>
  <si>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</si>
  <si>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</si>
  <si>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</si>
  <si>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</si>
  <si>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</si>
  <si>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</si>
  <si>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</si>
  <si>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</si>
  <si>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</si>
  <si>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</si>
  <si>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</si>
  <si>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</si>
  <si>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</si>
  <si>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</si>
  <si>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</si>
  <si>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</si>
  <si>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</si>
  <si>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</si>
  <si>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</si>
  <si>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</si>
  <si>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</si>
  <si>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</si>
  <si>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</si>
  <si>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</si>
  <si>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</si>
  <si>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</si>
  <si>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</si>
  <si>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</si>
  <si>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</si>
  <si>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</si>
  <si>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</si>
  <si>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</si>
  <si>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</si>
  <si>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</si>
  <si>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</si>
  <si>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</si>
  <si>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</si>
  <si>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</si>
  <si>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</si>
  <si>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</si>
  <si>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</si>
  <si>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</si>
  <si>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</si>
  <si>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</si>
  <si>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</si>
  <si>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</si>
  <si>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</si>
  <si>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</si>
  <si>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</si>
  <si>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</si>
  <si>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</si>
  <si>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</si>
  <si>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</si>
  <si>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</si>
  <si>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</si>
  <si>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</si>
  <si>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</si>
  <si>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</si>
  <si>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</si>
  <si>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</si>
  <si>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</si>
  <si>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</si>
  <si>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</si>
  <si>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</si>
  <si>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</si>
  <si>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</si>
  <si>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</si>
  <si>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</si>
  <si>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</si>
  <si>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</si>
  <si>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</si>
  <si>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</si>
  <si>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</si>
  <si>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</si>
  <si>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</si>
  <si>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</si>
  <si>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</si>
  <si>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</si>
  <si>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</si>
  <si>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</si>
  <si>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</si>
  <si>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</si>
  <si>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</si>
  <si>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</si>
  <si>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</si>
  <si>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</si>
  <si>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</si>
  <si>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</si>
  <si>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</si>
  <si>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</si>
  <si>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</si>
  <si>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</si>
  <si>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</si>
  <si>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</si>
  <si>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</si>
  <si>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</si>
  <si>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</si>
  <si>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</si>
  <si>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</si>
  <si>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</si>
  <si>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</si>
  <si>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</si>
  <si>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</si>
  <si>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</si>
  <si>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</si>
  <si>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</si>
  <si>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</si>
  <si>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</si>
  <si>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</si>
  <si>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</si>
  <si>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</si>
  <si>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</si>
  <si>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</si>
  <si>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</si>
  <si>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</si>
  <si>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</si>
  <si>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</si>
  <si>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</si>
  <si>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</si>
  <si>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</si>
  <si>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</si>
  <si>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</si>
  <si>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</si>
  <si>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</si>
  <si>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</si>
  <si>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</si>
  <si>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</si>
  <si>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</si>
  <si>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</si>
  <si>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</si>
  <si>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</si>
  <si>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</si>
  <si>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</si>
  <si>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</si>
  <si>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</si>
  <si>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</si>
  <si>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</si>
  <si>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</si>
  <si>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</si>
  <si>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</si>
  <si>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</si>
  <si>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</si>
  <si>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</si>
  <si>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</si>
  <si>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</si>
  <si>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</si>
  <si>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</si>
  <si>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</si>
  <si>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</si>
  <si>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</si>
  <si>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</si>
  <si>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</si>
  <si>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</si>
  <si>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</si>
  <si>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</si>
  <si>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</si>
  <si>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</si>
  <si>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</si>
  <si>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</si>
  <si>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</si>
  <si>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</si>
  <si>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</si>
  <si>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</si>
  <si>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</si>
  <si>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</si>
  <si>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</si>
  <si>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</si>
  <si>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</si>
  <si>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</si>
  <si>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</si>
  <si>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</si>
  <si>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</si>
  <si>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</si>
  <si>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</si>
  <si>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</si>
  <si>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</si>
  <si>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</si>
  <si>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</si>
  <si>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</si>
  <si>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</si>
  <si>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</si>
  <si>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</t>
  </si>
  <si>
    <t>Median</t>
  </si>
  <si>
    <t>Mean Pledged</t>
  </si>
  <si>
    <t>Median Pledged</t>
  </si>
  <si>
    <t>Standard Deviation of the Goal</t>
  </si>
  <si>
    <t>Upper Quartile of the Goal</t>
  </si>
  <si>
    <t>Lower Quartile of the Goal</t>
  </si>
  <si>
    <t>IQR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</si>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</sst>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 indent="1"/>
    </xf>
    <xf numFmtId="165" fontId="0" fillId="0" borderId="0" xfId="1" applyNumberFormat="1" applyFont="1"/>
    <xf numFmtId="165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99CC"/>
      <color rgb="FF00FFFF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941564173345416"/>
          <c:y val="4.4893786981530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0E-420F-BA80-0EDCF5A1634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0E-420F-BA80-0EDCF5A1634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0E-420F-BA80-0EDCF5A1634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0E-420F-BA80-0EDCF5A16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8026152"/>
        <c:axId val="778026480"/>
      </c:barChart>
      <c:catAx>
        <c:axId val="77802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480"/>
        <c:crosses val="autoZero"/>
        <c:auto val="1"/>
        <c:lblAlgn val="ctr"/>
        <c:lblOffset val="100"/>
        <c:noMultiLvlLbl val="0"/>
      </c:catAx>
      <c:valAx>
        <c:axId val="7780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02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Statistics!PivotTable1</c:name>
    <c:fmtId val="0"/>
  </c:pivotSource>
  <c:chart>
    <c:autoTitleDeleted val="0"/>
    <c:pivotFmts>
      <c:pivotFmt>
        <c:idx val="0"/>
        <c:spPr>
          <a:solidFill>
            <a:srgbClr val="99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FF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99C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FFFF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18-46B9-AF0A-5CECA26B48C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99CC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18-46B9-AF0A-5CECA26B48C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18-46B9-AF0A-5CECA26B4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5673864"/>
        <c:axId val="665671896"/>
      </c:barChart>
      <c:catAx>
        <c:axId val="665673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1896"/>
        <c:crosses val="autoZero"/>
        <c:auto val="1"/>
        <c:lblAlgn val="ctr"/>
        <c:lblOffset val="100"/>
        <c:noMultiLvlLbl val="0"/>
      </c:catAx>
      <c:valAx>
        <c:axId val="66567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67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41-4C99-B4EF-C6F71CC5300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41-4C99-B4EF-C6F71CC5300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41-4C99-B4EF-C6F71CC5300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41-4C99-B4EF-C6F71CC53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53232"/>
        <c:axId val="537553888"/>
      </c:lineChart>
      <c:catAx>
        <c:axId val="53755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888"/>
        <c:crosses val="autoZero"/>
        <c:auto val="1"/>
        <c:lblAlgn val="ctr"/>
        <c:lblOffset val="100"/>
        <c:noMultiLvlLbl val="0"/>
      </c:catAx>
      <c:valAx>
        <c:axId val="53755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55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Campaign Statistics for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Campaign Statistics for Musicals</a:t>
          </a:r>
        </a:p>
      </cx:txPr>
    </cx:title>
    <cx:plotArea>
      <cx:plotAreaRegion>
        <cx:series layoutId="boxWhisker" uniqueId="{B4D723D1-475C-48B6-B343-ABCAF32701C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FF68538-3831-4182-AB2B-6E309492B00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0E8C55-90EB-44DD-88F4-AD4007978E61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179070</xdr:rowOff>
    </xdr:from>
    <xdr:to>
      <xdr:col>19</xdr:col>
      <xdr:colOff>60960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2F9116-4EC4-45B9-8E59-AEE46A197F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2</xdr:row>
      <xdr:rowOff>64770</xdr:rowOff>
    </xdr:from>
    <xdr:to>
      <xdr:col>21</xdr:col>
      <xdr:colOff>22860</xdr:colOff>
      <xdr:row>36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CB6E8-51D7-4863-AD24-4A6D3E0EB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1</xdr:row>
      <xdr:rowOff>156210</xdr:rowOff>
    </xdr:from>
    <xdr:to>
      <xdr:col>20</xdr:col>
      <xdr:colOff>220980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E78B2-A86F-442A-9663-48642878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0AC72D-8FD6-4F55-92D8-ED17F948EF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F2BEB51-C90D-4432-A65C-430257E6BF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58.785346990742" createdVersion="7" refreshedVersion="7" minRefreshableVersion="3" recordCount="4114" xr:uid="{03EC81ED-1894-449E-83AE-9F1E6123D4C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ura Blabac" refreshedDate="44463.644042129628" createdVersion="7" refreshedVersion="7" minRefreshableVersion="3" recordCount="4114" xr:uid="{30717689-D11F-42A2-ABD9-1B5EFC21F34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cker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C0FDC-ED36-4F10-8B65-630E4BA7BCA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99E185-4F4E-4031-AD0B-0ACBF9EB875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9062D6-692F-473B-A0D2-F6369E67610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77734375" defaultRowHeight="14.4" x14ac:dyDescent="0.3"/>
  <cols>
    <col min="1" max="1" width="11.44140625" customWidth="1"/>
    <col min="2" max="2" width="39.5546875" style="3" bestFit="1" customWidth="1"/>
    <col min="3" max="3" width="42.6640625" style="3" bestFit="1" customWidth="1"/>
    <col min="4" max="4" width="15.88671875" style="6" bestFit="1" customWidth="1"/>
    <col min="5" max="5" width="12.5546875" style="8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28" bestFit="1" customWidth="1"/>
    <col min="15" max="15" width="17.21875" customWidth="1"/>
    <col min="16" max="16" width="16.21875" bestFit="1" customWidth="1"/>
    <col min="17" max="17" width="23.5546875" bestFit="1" customWidth="1"/>
    <col min="18" max="18" width="16.109375" bestFit="1" customWidth="1"/>
    <col min="19" max="19" width="22.77734375" style="15" bestFit="1" customWidth="1"/>
    <col min="20" max="20" width="24.44140625" style="1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9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9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9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9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9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9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9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9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9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9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9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9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9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9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9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9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9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9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9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9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9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9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9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9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9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9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9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9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9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9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9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9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9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9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9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9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9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9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9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9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9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9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9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9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9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9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9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9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9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9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9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9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9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9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9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9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9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9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9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9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9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9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9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9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9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9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9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9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9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9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9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9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9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9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9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9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9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9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9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9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9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9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9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9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9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9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9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9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9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9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9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9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9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9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9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9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9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9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9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9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9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9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9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9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9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9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9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9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9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9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9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9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9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9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9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9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9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9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28.8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9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9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9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9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9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9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9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9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9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9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9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9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9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9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9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9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9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9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9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9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9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9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9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9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9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9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9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9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9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9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9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9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9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9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9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9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9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9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9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9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9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9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9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9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9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9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9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9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9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9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9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9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9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9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9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9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9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9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9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9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9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9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9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9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9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9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9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9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9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9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9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9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9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9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9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9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9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9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9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9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9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9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9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9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9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9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9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9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9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9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9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9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9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9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9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9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9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9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9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9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9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9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9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9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9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9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9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9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9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9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9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9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9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9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9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9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9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9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9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9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9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9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9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9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9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9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9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9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9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9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9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9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9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9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3.2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9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9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9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9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9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9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9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9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9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9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9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9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9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9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9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9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9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9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9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9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9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9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9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9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9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9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9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9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9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9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9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9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9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9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9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9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9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9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9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9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9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9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9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9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9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9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9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9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9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9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9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9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9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9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9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9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9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9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9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9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9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9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9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9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9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9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9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9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9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9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9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9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9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9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9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9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9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9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9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9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9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3.2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9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9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9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9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9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9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9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9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9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9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9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9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9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9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9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9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9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9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9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9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9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9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9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9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9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9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9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9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9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9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9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9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9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9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9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28.8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9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9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9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9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9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9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9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9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9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9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9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9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9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9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9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9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9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9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9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9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9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9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9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9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9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9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9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9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9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9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9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9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9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9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9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9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9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9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9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9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9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9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9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9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9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9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9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9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9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9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9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9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9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9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9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9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9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9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9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9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9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9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9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9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9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9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9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9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9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9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9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9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9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9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9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9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9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9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9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9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9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9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3.2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9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9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9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9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9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9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9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9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9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9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9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9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9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9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9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9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9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9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3.2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9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9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9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9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9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9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9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9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9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9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9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9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9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9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9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9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9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9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9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9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9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9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9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9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9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9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9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9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9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9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9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9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9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9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9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9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9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9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9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9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9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9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9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9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9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9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9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9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9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9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9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9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9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9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9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9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9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9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9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3.2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9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9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9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9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9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9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9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9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9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9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9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9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9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9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9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9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9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9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9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9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9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9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9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9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9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9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9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9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9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9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9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9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9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9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9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9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9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9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9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9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9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9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9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9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9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9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9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9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9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9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9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9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9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9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9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9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9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9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9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9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9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9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9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9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9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9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9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9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9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9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9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9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9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9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9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9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9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9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9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9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9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9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9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9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9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9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9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9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9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9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9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9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9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9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9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9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9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9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9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9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9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9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9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9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9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9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9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9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9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9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9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9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9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9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9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9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9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9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9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9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9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9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9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9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9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9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9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9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9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9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9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9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9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9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9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9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9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9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9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9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9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9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9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9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9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9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9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9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9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9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9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9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9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9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9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9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9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9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9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9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9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9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9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9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9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9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9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9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9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9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9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9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9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9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9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9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9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9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9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9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9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9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9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9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9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9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9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9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9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9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9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9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9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9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28.8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9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9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9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9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9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9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9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9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9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9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9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9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9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9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9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9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9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9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9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9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9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9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9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9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9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9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9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9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9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9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9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9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9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9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9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9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9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9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28.8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9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9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9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9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9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9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9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28.8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9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9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9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9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9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9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9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9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9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9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9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9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9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9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9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9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9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9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9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9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9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9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9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9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9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9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3.2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9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9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9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9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9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9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9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9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9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9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9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9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9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9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9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9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9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9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9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3.2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9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9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9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9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9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9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9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9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9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9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9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9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9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9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9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9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9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9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9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3.2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9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9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9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9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9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9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9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9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9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9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3.2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9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9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9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9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9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9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9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9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9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9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9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9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9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9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9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9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9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9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9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9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9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9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9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9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9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9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9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9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9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9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9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9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9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9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9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9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9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9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3.2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9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9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9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9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9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9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9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9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9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9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9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9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9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9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9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9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9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9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9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9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9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9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9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9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9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9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9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9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9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9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9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9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9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9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9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9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9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9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9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9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9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9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9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9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9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9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9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9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9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9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9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9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9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9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9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9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9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9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9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9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9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9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9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9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9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9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9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9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9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9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9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9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9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9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9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9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9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9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9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9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9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9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9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9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9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9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9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9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9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9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9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9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9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9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9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9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9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9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9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9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9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9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9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9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9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9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9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9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9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9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9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9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9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9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9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9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9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9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9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9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9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9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9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9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9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9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9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9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9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9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9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9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9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9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9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9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9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9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9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9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9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9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9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9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9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9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9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9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9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9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9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9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9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9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9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9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9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9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9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9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9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9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9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9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9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9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9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9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9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9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9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9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9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9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9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9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9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9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9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9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9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9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9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9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9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9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9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9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9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9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9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9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9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9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9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9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9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9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9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9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9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9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9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9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9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9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9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9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9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9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9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9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9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9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9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9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9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9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9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9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9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9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9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9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9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9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9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9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9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9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9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9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9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9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9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9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9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9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9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9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9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9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9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9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9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9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9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9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9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9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9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9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9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9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9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9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9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9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9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9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9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9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9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9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9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9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9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9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9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9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9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9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9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9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9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9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9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9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9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9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9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9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9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9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9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9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9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9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9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9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9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9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9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9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9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9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9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9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9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9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9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3.2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9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9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9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9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9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9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9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9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9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9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9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9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9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9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9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9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9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9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9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9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9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9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9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9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9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9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9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9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9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9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9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9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9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9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3.2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9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9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9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9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9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9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9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9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9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9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9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9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9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9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9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9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9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9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9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9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9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9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9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9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9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9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9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9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9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9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9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9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9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9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9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9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9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9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9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9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9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9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9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9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9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9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9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9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9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9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9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9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3.2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9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9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9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9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9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9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9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9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9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9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9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9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9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9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28.8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9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9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9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9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9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9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9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9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9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9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9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9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9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9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9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9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9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9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9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9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9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9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9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9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9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9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9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9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9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9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9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9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9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9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9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9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9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9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9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9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9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9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9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9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9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9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9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9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9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9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9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9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9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9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9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9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9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9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9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9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9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9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9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9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9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9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9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9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9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9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9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9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9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9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9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9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9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9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9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9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9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9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9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9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9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9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9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9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9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9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9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9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9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9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9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9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9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9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9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9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9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9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9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9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9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9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9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9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9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9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9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9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9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9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9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9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9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9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9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9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9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9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9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9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9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9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9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9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9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9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9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9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9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9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43.2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9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9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9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9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9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9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9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9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9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9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9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9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9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9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9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9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9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9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9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9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9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9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9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9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9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9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9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9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9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9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9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9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9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9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9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9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9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9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9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9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9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9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9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9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9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9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9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9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9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9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9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9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9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9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9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9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9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9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9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9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9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9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9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9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9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9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9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9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9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9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9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9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9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9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9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9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9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9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9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9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9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9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9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9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9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9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9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9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9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9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9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9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9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9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9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9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9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9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9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9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9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9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9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9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9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9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9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9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9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9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9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9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9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9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9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9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9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9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9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9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9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9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9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9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9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9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9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9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9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9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9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9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9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9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9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9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9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9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9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9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9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9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9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9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9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9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9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9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9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9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9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9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9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9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9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9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9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9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9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9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9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9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9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9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9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9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9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9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9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9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9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9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9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9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9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9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9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9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9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9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9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9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9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9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9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9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9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9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9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9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9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9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9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9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9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9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9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9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9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9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9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9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9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9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9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9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9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9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9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9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9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9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9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9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9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9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9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9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9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9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9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9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9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9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9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9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9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9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9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9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9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9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9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9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9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9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9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9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9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9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9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9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9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9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9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9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9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9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9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9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9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9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9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9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9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9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9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9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9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9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9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9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9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9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9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9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9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3.2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9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9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9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9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9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9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9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9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9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9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9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9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9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9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9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9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9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9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9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9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9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9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9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9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9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9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9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9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9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9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9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9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9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9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9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9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9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9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9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9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9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9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9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9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9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9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9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9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9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9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9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9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9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9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9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9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9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9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9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9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9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9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9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9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9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9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9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9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9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9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9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9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9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9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9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9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9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9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9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9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9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9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9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9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9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9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9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9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9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9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9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9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9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9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9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9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9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9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9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9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9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9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9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9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9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9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9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9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9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9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9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9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9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9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9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9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9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9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9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9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9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9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9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9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9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9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9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9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9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9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9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9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9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9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9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9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9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9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9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28.8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9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9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9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9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9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9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9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9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9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9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9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9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9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9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9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9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9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9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9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9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9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9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9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9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9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9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9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9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9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9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9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9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9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9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9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9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9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9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9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9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9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9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9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9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9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9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9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9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9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9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9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9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9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9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9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9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9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9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9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9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9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9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9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9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9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9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9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9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9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9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9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9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9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9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9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9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9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9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9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9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9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9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9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9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9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9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9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9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9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9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9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9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9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9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9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9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9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9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9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9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9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9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9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9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9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9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9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9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9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9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9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9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9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9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9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9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9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9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9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9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9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9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9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9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3.2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9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9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9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9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9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9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9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9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9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9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.6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9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9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9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9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9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9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9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9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9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9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9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9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9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9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9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9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9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9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9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9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9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9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9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9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9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9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9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9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9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9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9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9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9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9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9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9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9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9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9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9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9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9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9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9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9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9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9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9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9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9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9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9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9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9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9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9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9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9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9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9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9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9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9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9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9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9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9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9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9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9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9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9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9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9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9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9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9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9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9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9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9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9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9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9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9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9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9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9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9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9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9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9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3.2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9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9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9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9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9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9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9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9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9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9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9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9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9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9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9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9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9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9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9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9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9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9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9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9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9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9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9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9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9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9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9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9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9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9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9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9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9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9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9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9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9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9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9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9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9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9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9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9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9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9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9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9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9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9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9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9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9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9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9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9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9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9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9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9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9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9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9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9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9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9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9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9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9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9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9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9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9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9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9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9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9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9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9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9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9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9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9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9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9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9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9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9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9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9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9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9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9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9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9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9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9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9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9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9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9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9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9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9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9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9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9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9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9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9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9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9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9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9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9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9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9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9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9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9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9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9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9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9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9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9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9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9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9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9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9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9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9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9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9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9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9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9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9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9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9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9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9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9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9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9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9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9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9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9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9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9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9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9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9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9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9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9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9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9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9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9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9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9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9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9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9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9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9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9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9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3.2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9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9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9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9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9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9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9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9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9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9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9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9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9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9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9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9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9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9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9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9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9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9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9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9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9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9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9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9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9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9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9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9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9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9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9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9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9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9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9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9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9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9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3.2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9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9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9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9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9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9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9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9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9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9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9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9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9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9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9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9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9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9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3.2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9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9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9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9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9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9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9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9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9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9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9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9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9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9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9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9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9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9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9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3.2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9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9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9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9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9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9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9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9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9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9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9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9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9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9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9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9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9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9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9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9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9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9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9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9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9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9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9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9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9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9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9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9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9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9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9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9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9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9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9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9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9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9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9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9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9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9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9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9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9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9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9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9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9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9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9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9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9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9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9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9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9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9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9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9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9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9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9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9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9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9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9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9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9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9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9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9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9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9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9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9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9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9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9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9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9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9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9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9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9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9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9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9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9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9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9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9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9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9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9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9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9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9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9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9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9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9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9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9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9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9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9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9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9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9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9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9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9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9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9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9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9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9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9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9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9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9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9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9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9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9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9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9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9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9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9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9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9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9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9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9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9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9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9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9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9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9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9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9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9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9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9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9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9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9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9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9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9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9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9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9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9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9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9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9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9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9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9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28.8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9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9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9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9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9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9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9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9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9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9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9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9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9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9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9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9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9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9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9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9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9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9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9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9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9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9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9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9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9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9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9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9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9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9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9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9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9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9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9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9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9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9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9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9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9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9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9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9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9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9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9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9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9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9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9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9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9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9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9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9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9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9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9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9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9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9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9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9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9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9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9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9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9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9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9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9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9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9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9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9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9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9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9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9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9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9" t="str">
        <f>IFERROR(ROUND(E2844/L2844,2),"no backers")</f>
        <v>no backers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9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9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9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9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3.2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9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9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9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9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9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9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9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9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9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9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9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9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9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9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9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9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9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9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9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9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9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9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9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9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9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9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9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9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9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9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9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9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9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9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9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9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9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9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9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9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9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9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9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9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9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9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9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9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9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28.8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9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9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9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9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9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9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9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9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9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9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9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9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9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9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9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9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9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9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9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9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9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9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9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9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9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9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9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9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9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9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9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9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9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9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9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9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9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9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9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9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9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9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9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9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9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9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9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9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9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9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9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9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9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9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9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9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9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9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9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9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9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9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9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9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9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9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9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9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9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9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9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9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9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9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9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9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9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9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9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9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9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9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9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9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9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9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9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9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9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9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9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9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9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9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9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9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9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9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9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9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9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9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9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9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9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9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9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9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9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9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9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9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9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9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9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9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9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9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9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9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9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9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9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9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9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9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9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9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9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9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9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9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9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9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9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9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9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9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9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9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9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9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9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9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9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9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9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9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9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9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9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9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9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9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9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9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9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9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9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9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9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9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9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9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9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9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9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9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28.8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9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9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9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9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9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9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9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9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9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9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9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9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9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9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9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9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9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9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9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9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9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9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9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9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9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9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9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9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9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9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9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9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9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9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9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9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9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9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9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9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9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9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9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9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9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9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9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9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9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9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9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28.8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9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9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9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9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9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9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9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9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9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9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9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9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9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9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9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9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9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9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9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9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9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9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9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9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9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9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9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9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9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9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9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9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9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9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9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9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9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9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9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9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9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9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9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9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9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9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9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9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9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9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9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9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28.8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9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9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9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9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9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9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9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9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9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9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9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9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9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9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9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9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3.2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9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9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9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9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9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9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9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9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9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9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9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9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9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9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9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9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9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9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9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9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9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9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9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9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9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9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9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9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9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9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9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9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9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9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9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9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9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9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9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9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9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9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9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9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9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9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9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9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9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9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9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9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9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9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9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9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9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9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9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9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9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9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9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9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9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3.2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9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9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9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9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9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9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9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9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9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9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9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9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9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9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9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9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9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9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9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9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9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9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9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9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9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9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9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9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9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9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9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9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9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9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9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9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9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9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9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9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9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9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9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9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9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9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9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9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9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9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9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9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9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9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9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9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9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9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9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9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9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9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9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9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9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9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9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9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9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9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9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9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9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9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9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9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9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9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9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9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9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9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9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9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9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9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9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9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9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9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9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9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9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9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9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9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9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9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9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9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9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9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9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9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9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9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9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9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9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9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9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3.2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9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9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9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9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9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9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9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9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9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9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9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9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9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9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9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9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9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9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9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9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9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9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9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9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9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9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9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9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9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9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9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9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9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9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9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9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9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9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9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9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9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9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9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9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9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9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9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9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9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9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9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9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9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9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9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9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9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9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9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9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9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9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9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9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9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9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9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9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9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9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9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9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9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9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9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9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9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9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9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9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9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9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9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9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9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9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9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9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9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9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9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9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9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9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9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9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9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9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9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9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9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9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9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9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9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9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9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9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9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9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9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3.2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9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9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9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9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9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9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9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9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9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9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9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9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9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9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9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9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9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9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9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9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9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9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9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9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9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9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9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9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9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9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9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9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9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9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9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9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9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9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9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9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9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9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9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9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9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9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9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9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9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9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9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9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9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9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9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9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3.2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9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9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9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9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9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9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9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9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9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9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9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9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9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9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9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9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9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9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9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9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9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9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9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9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9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9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9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9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9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9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9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9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9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9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9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9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9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9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9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9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9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9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9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9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9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9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9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9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9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9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9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9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9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9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9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9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9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9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9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9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9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9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9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9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9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9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9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9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28.8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9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9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9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9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9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9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9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9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9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9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9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9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9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9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9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9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9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9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9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9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9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9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9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9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9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9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9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9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9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9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9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9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9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9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9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9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9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9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9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9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9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9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9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9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9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9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9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9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9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9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9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9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9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9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9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9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9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9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9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9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9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9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9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9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9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9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9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9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9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9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9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9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9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9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9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9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9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9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9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9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9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9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9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9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9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9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9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9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9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9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9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9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9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9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9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9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9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9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9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9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9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9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9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9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9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9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9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9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9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9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9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9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9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9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9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9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9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9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9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9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9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9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9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9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9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9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9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9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9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9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9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9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9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9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9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9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9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9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9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9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9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9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9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9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9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9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9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9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9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9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9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9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9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9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9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9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9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9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9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9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9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9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9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9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9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9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9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9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9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9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9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9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9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9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9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9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9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9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9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9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9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9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9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9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9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9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9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9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9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9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9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9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9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9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9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9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9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9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9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9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9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9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9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9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9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9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9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9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9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9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9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9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9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9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9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9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9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9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9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9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9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9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9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9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9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9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9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9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9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9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9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9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9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9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9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9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9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.6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9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9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9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9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9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9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9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9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9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9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9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9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9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9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9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9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9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9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9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9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9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9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9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9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9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9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9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9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9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9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9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9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9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9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9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9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9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9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9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9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3.2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9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9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9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9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9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9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9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9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9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9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9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9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9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9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3.2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9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9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9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9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9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9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9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9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9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9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9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9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9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9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9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9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9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9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9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9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9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9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9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9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9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9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9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9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9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9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9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9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9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9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9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9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9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9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9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9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9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9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9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9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9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9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9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9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9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9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9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9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9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9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9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9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9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9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9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9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9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9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9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9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3.2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9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9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9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9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9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9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9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9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9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9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9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9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9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9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9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9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9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9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9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9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9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9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9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9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9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9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9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9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9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9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9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9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9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9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9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9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9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9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5" operator="equal">
      <formula>"canceled"</formula>
    </cfRule>
    <cfRule type="cellIs" dxfId="10" priority="6" operator="equal">
      <formula>"failed"</formula>
    </cfRule>
    <cfRule type="cellIs" dxfId="9" priority="7" operator="equal">
      <formula>"successful"</formula>
    </cfRule>
    <cfRule type="cellIs" dxfId="8" priority="8" operator="equal">
      <formula>"live"</formula>
    </cfRule>
  </conditionalFormatting>
  <conditionalFormatting sqref="O1:O1048576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755FD-E2CE-4E10-BABB-8BF20EDDE5F2}">
  <dimension ref="A1:F6"/>
  <sheetViews>
    <sheetView workbookViewId="0">
      <selection activeCell="G26" sqref="G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3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4DB2-7836-4F9E-AF10-8D749445892D}">
  <dimension ref="A1:E7"/>
  <sheetViews>
    <sheetView topLeftCell="A7" workbookViewId="0">
      <selection activeCell="E2" sqref="E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8222</v>
      </c>
      <c r="B1" t="s">
        <v>8364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3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880C5-020A-4287-B7DC-46D5253EC6A6}">
  <dimension ref="A1:F22"/>
  <sheetViews>
    <sheetView topLeftCell="D1" workbookViewId="0">
      <selection activeCell="V2" sqref="V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3">
      <c r="A7" s="18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3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8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3">
      <c r="A15" s="18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8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8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3">
      <c r="A19" s="18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8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A81A-F617-4F93-81D1-B83EB9EC3928}">
  <dimension ref="A1:F6"/>
  <sheetViews>
    <sheetView workbookViewId="0">
      <selection activeCell="G3" sqref="G3"/>
    </sheetView>
  </sheetViews>
  <sheetFormatPr defaultRowHeight="14.4" x14ac:dyDescent="0.3"/>
  <cols>
    <col min="1" max="1" width="40" customWidth="1"/>
    <col min="2" max="2" width="51.21875" customWidth="1"/>
    <col min="3" max="3" width="25" customWidth="1"/>
    <col min="4" max="4" width="26.109375" customWidth="1"/>
    <col min="5" max="5" width="24" customWidth="1"/>
    <col min="6" max="6" width="17.21875" bestFit="1" customWidth="1"/>
  </cols>
  <sheetData>
    <row r="1" spans="1:6" x14ac:dyDescent="0.3">
      <c r="A1" s="16" t="s">
        <v>8384</v>
      </c>
      <c r="B1" s="16" t="s">
        <v>8385</v>
      </c>
      <c r="C1" s="16" t="s">
        <v>8386</v>
      </c>
      <c r="D1" s="16" t="s">
        <v>8387</v>
      </c>
      <c r="E1" s="16" t="s">
        <v>8307</v>
      </c>
      <c r="F1" s="16" t="s">
        <v>8388</v>
      </c>
    </row>
    <row r="2" spans="1:6" ht="43.2" x14ac:dyDescent="0.3">
      <c r="A2" t="s">
        <v>3473</v>
      </c>
      <c r="B2" s="3" t="str">
        <f>VLOOKUP(A2, Kickstarter!$B:$C, 2, FALSE)</f>
        <v>Help us get actor-writer Ian Bonar's debut play - a hilarious, heartbreaking story of grief and loss - to the 2016 Edinburgh Fringe.</v>
      </c>
      <c r="C2">
        <f>VLOOKUP(A2, Kickstarter!$B:$E, 3, FALSE)</f>
        <v>2000</v>
      </c>
      <c r="D2">
        <f>VLOOKUP(A2, Kickstarter!$B:$E, 4, FALSE)</f>
        <v>2020</v>
      </c>
      <c r="E2">
        <f>VLOOKUP(A2,Kickstarter!$B:$T,15,FALSE)</f>
        <v>51.79</v>
      </c>
      <c r="F2">
        <f>VLOOKUP(A2,Kickstarter!$B:$T,11,FALSE)</f>
        <v>39</v>
      </c>
    </row>
    <row r="3" spans="1:6" ht="43.2" x14ac:dyDescent="0.3">
      <c r="A3" t="s">
        <v>3616</v>
      </c>
      <c r="B3" s="3" t="str">
        <f>VLOOKUP(A3, Kickstarter!$B:$C, 2, FALSE)</f>
        <v>The play yet to be described as "A surefire Edinburgh Fringe Festival Cult Hit". Coming to the Underbelly, Edinburgh, 5th-30th August.</v>
      </c>
      <c r="C3">
        <f>VLOOKUP(A3, Kickstarter!$B:$E, 3, FALSE)</f>
        <v>2000</v>
      </c>
      <c r="D3">
        <f>VLOOKUP(A3, Kickstarter!$B:$E, 4, FALSE)</f>
        <v>2020</v>
      </c>
      <c r="E3">
        <f>VLOOKUP(A3,Kickstarter!$B:$T,15,FALSE)</f>
        <v>36.07</v>
      </c>
      <c r="F3">
        <f>VLOOKUP(A3,Kickstarter!$B:$T,11,FALSE)</f>
        <v>56</v>
      </c>
    </row>
    <row r="4" spans="1:6" ht="43.2" x14ac:dyDescent="0.3">
      <c r="A4" t="s">
        <v>3178</v>
      </c>
      <c r="B4" s="3" t="str">
        <f>VLOOKUP(A4, Kickstarter!$B:$C, 2, FALSE)</f>
        <v>Cutting Off Kate Bush is a one-woman show written &amp; performed by Lucy Benson-Brown, premiering at the Edinburgh Fringe Festival 2014</v>
      </c>
      <c r="C4">
        <f>VLOOKUP(A4, Kickstarter!$B:$E, 3, FALSE)</f>
        <v>1500</v>
      </c>
      <c r="D4">
        <f>VLOOKUP(A4, Kickstarter!$B:$E, 4, FALSE)</f>
        <v>2576</v>
      </c>
      <c r="E4">
        <f>VLOOKUP(A4,Kickstarter!$B:$T,15,FALSE)</f>
        <v>33.03</v>
      </c>
      <c r="F4">
        <f>VLOOKUP(A4,Kickstarter!$B:$T,11,FALSE)</f>
        <v>78</v>
      </c>
    </row>
    <row r="5" spans="1:6" ht="43.2" x14ac:dyDescent="0.3">
      <c r="A5" t="s">
        <v>3329</v>
      </c>
      <c r="B5" s="3" t="str">
        <f>VLOOKUP(A5, Kickstarter!$B:$C, 2, FALSE)</f>
        <v>Jestia and Raedon is a brand new romantic comedy play going to the Edinburgh Fringe Festival this summer.</v>
      </c>
      <c r="C5">
        <f>VLOOKUP(A5, Kickstarter!$B:$E, 3, FALSE)</f>
        <v>1000</v>
      </c>
      <c r="D5">
        <f>VLOOKUP(A5, Kickstarter!$B:$E, 4, FALSE)</f>
        <v>1168</v>
      </c>
      <c r="E5">
        <f>VLOOKUP(A5,Kickstarter!$B:$T,15,FALSE)</f>
        <v>44.92</v>
      </c>
      <c r="F5">
        <f>VLOOKUP(A5,Kickstarter!$B:$T,11,FALSE)</f>
        <v>26</v>
      </c>
    </row>
    <row r="6" spans="1:6" ht="43.2" x14ac:dyDescent="0.3">
      <c r="A6" t="s">
        <v>3221</v>
      </c>
      <c r="B6" s="3" t="str">
        <f>VLOOKUP(A6, Kickstarter!$B:$C, 2, FALSE)</f>
        <v>A one-man show about love, loss, and motorways, written &amp; performed by Ben Norris. Help us get to the 2015 Edinburgh Fringe and beyond!</v>
      </c>
      <c r="C6">
        <f>VLOOKUP(A6, Kickstarter!$B:$E, 3, FALSE)</f>
        <v>4000</v>
      </c>
      <c r="D6">
        <f>VLOOKUP(A6, Kickstarter!$B:$E, 4, FALSE)</f>
        <v>4137</v>
      </c>
      <c r="E6">
        <f>VLOOKUP(A6,Kickstarter!$B:$T,15,FALSE)</f>
        <v>36.61</v>
      </c>
      <c r="F6">
        <f>VLOOKUP(A6,Kickstarter!$B:$T,11,FALSE)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98C28-0F2F-44CD-AB34-4935F73999C0}">
  <dimension ref="A1:T413"/>
  <sheetViews>
    <sheetView workbookViewId="0"/>
  </sheetViews>
  <sheetFormatPr defaultColWidth="60.44140625" defaultRowHeight="14.4" x14ac:dyDescent="0.3"/>
  <cols>
    <col min="1" max="1" width="12.77734375" customWidth="1"/>
    <col min="2" max="2" width="57" customWidth="1"/>
    <col min="3" max="3" width="49.664062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28.8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9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9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28.8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9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28.8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9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9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9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8.8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9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8.8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8.8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9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28.8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9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8.8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9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9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9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9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9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9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9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9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9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9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9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9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9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9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9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9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9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9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9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9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9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9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9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9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9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9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9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9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9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9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9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9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9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9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9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9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9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9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9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9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9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9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9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9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9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9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9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9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9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9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9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9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9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9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9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9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9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9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9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9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9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9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9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9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9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9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9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9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9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9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9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9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9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9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9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9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9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9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9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9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9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9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9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9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9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9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9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9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9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9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9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9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9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9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9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9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9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9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9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9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9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9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9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9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9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9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9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9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9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9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9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9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9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9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9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9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9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9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9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9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28.8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9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9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9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9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9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9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9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9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9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9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9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9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9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9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9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9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9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9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9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9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9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9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9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9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9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9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9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9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9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9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9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9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9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9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9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9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9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9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9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9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9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9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9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9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9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9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9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9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9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9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9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9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9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9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9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9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9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9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9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9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9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9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9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9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9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9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9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9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9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9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9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9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9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9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9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9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9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9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9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9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9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9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9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9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9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9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9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9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9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9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9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9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9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9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9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9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9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9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9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9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9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9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9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9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9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9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9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9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9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9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9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9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9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9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9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9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9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9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9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9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9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9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9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9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9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9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9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9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9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9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9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9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9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9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9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9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9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9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9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9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9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9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9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9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9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9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9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9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9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9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9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9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28.8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9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9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9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9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9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28.8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9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9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9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9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9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9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9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9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9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9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9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9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9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9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9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9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9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9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9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9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9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9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9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9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9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9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9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9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9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9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9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9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9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9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9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9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9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9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9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9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9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9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9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9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9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9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9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9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9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9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9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9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9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9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9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9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9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9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9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9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9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9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9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9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9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9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9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9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9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9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9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9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9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9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9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9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9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9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9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9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9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9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9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9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9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O1:O413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CD83B-4339-46A7-86AF-108E7DECA339}">
  <dimension ref="A1:T251"/>
  <sheetViews>
    <sheetView zoomScale="90" zoomScaleNormal="90" workbookViewId="0">
      <selection activeCell="D10" sqref="D10"/>
    </sheetView>
  </sheetViews>
  <sheetFormatPr defaultColWidth="58.77734375" defaultRowHeight="14.4" x14ac:dyDescent="0.3"/>
  <cols>
    <col min="1" max="1" width="6.5546875" customWidth="1"/>
    <col min="2" max="2" width="50.5546875" customWidth="1"/>
    <col min="3" max="3" width="39.88671875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4.33203125" bestFit="1" customWidth="1"/>
    <col min="16" max="16" width="16.21875" bestFit="1" customWidth="1"/>
    <col min="17" max="17" width="14.4414062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7" t="s">
        <v>8365</v>
      </c>
      <c r="T1" s="17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9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9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9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28.8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9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9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28.8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9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9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9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8.8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9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28.8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9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8.8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9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28.8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9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28.8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9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9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9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9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9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9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9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9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9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9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9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9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9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9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9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9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9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9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9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9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9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9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9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9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9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9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9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9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9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9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9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9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9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9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9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9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9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9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9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9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9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9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9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9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9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9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9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9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9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9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9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9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9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9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9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9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9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9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9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9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9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9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9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9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9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9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9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9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9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9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9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9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9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9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9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9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9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9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9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9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9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9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9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9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9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9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9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9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9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9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9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9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9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9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9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9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9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9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9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9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9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9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9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9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9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9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9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9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9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9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9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9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9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9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9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9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9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9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9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9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9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9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9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9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9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9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9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9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9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9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9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9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9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9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9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9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9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9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9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9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9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9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9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9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9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9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9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9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9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9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9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9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9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9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9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9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9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9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9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9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9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9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9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9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9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9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9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9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9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9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9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9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9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9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9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9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9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9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9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9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9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9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9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9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9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9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9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9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9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9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9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9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9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9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9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9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9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9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9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9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9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9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9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9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9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9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9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9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9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9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9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9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9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O251">
    <cfRule type="colorScale" priority="3">
      <colorScale>
        <cfvo type="min"/>
        <cfvo type="percentile" val="90"/>
        <color rgb="FFFF0000"/>
        <color theme="4" tint="0.39997558519241921"/>
      </colorScale>
    </cfRule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P1 R1">
    <cfRule type="colorScale" priority="1">
      <colorScale>
        <cfvo type="min"/>
        <cfvo type="percentile" val="90"/>
        <color rgb="FFFF0000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8439A-CDD9-482C-A9A3-E73D3C242D53}">
  <dimension ref="A1:C14"/>
  <sheetViews>
    <sheetView workbookViewId="0">
      <selection activeCell="F26" sqref="F26"/>
    </sheetView>
  </sheetViews>
  <sheetFormatPr defaultRowHeight="14.4" x14ac:dyDescent="0.3"/>
  <cols>
    <col min="1" max="1" width="27.109375" customWidth="1"/>
    <col min="2" max="2" width="21.5546875" customWidth="1"/>
    <col min="3" max="4" width="16.33203125" customWidth="1"/>
  </cols>
  <sheetData>
    <row r="1" spans="1:3" x14ac:dyDescent="0.3">
      <c r="B1" s="16" t="s">
        <v>8389</v>
      </c>
      <c r="C1" s="16" t="s">
        <v>8390</v>
      </c>
    </row>
    <row r="2" spans="1:3" x14ac:dyDescent="0.3">
      <c r="A2" t="s">
        <v>8391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8392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8395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">
      <c r="A5" t="s">
        <v>8396</v>
      </c>
      <c r="B5" s="20">
        <f>_xlfn.QUARTILE.EXC('Successful US Kickstarters'!D:D, 3)</f>
        <v>5000</v>
      </c>
      <c r="C5" s="20">
        <f>_xlfn.QUARTILE.EXC('Failed US Kickstarters'!D:D,3)</f>
        <v>10000</v>
      </c>
    </row>
    <row r="6" spans="1:3" x14ac:dyDescent="0.3">
      <c r="A6" t="s">
        <v>8397</v>
      </c>
      <c r="B6" s="20">
        <f>_xlfn.QUARTILE.EXC('Successful US Kickstarters'!D:D, 1)</f>
        <v>1500</v>
      </c>
      <c r="C6" s="20">
        <f>_xlfn.QUARTILE.EXC('Failed US Kickstarters'!D:D,1)</f>
        <v>2000</v>
      </c>
    </row>
    <row r="7" spans="1:3" x14ac:dyDescent="0.3">
      <c r="A7" t="s">
        <v>8398</v>
      </c>
      <c r="B7" s="20">
        <f>B5-B6</f>
        <v>3500</v>
      </c>
      <c r="C7" s="20">
        <f>C5-C6</f>
        <v>8000</v>
      </c>
    </row>
    <row r="9" spans="1:3" x14ac:dyDescent="0.3">
      <c r="A9" t="s">
        <v>8393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8394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8399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3">
      <c r="A12" t="s">
        <v>8401</v>
      </c>
      <c r="B12" s="20">
        <f>_xlfn.QUARTILE.EXC('Successful US Kickstarters'!E:E, 3)</f>
        <v>5699</v>
      </c>
      <c r="C12" s="20">
        <f>_xlfn.QUARTILE.EXC('Failed US Kickstarters'!E:E,3)</f>
        <v>501</v>
      </c>
    </row>
    <row r="13" spans="1:3" x14ac:dyDescent="0.3">
      <c r="A13" t="s">
        <v>8400</v>
      </c>
      <c r="B13" s="20">
        <f>_xlfn.QUARTILE.EXC('Successful US Kickstarters'!E:E, 1)</f>
        <v>1716.5074999999999</v>
      </c>
      <c r="C13" s="20">
        <f>_xlfn.QUARTILE.EXC('Failed US Kickstarters'!E:E,1)</f>
        <v>9.25</v>
      </c>
    </row>
    <row r="14" spans="1:3" x14ac:dyDescent="0.3">
      <c r="A14" t="s">
        <v>8402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GB Campaign Stats</vt:lpstr>
      <vt:lpstr>GB Campaign Stats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Laura Blabac</cp:lastModifiedBy>
  <dcterms:created xsi:type="dcterms:W3CDTF">2017-04-20T15:17:24Z</dcterms:created>
  <dcterms:modified xsi:type="dcterms:W3CDTF">2021-09-24T23:31:55Z</dcterms:modified>
</cp:coreProperties>
</file>