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41" activeTab="7"/>
  </bookViews>
  <sheets>
    <sheet name="information" sheetId="15" r:id="rId1"/>
    <sheet name="用例人员分配" sheetId="12" r:id="rId2"/>
    <sheet name="测试统计与总结" sheetId="16" r:id="rId3"/>
    <sheet name="测试设计" sheetId="11" r:id="rId4"/>
    <sheet name="1.开机向导" sheetId="13" r:id="rId5"/>
    <sheet name="2.现场预览" sheetId="1" r:id="rId6"/>
    <sheet name="3.回放" sheetId="2" r:id="rId7"/>
    <sheet name="4.通道" sheetId="3" r:id="rId8"/>
    <sheet name="5.存储" sheetId="4" r:id="rId9"/>
    <sheet name="6.网络设置" sheetId="5" r:id="rId10"/>
    <sheet name="7.报警" sheetId="6" r:id="rId11"/>
    <sheet name="8.系统" sheetId="7" r:id="rId12"/>
    <sheet name="9.AI识别" sheetId="8" r:id="rId13"/>
    <sheet name="10.考勤" sheetId="9" r:id="rId14"/>
    <sheet name="11.热成像" sheetId="10" r:id="rId15"/>
    <sheet name="12.其他" sheetId="14" r:id="rId16"/>
    <sheet name="CGI测试" sheetId="17" r:id="rId17"/>
  </sheets>
  <calcPr calcId="144525"/>
</workbook>
</file>

<file path=xl/comments1.xml><?xml version="1.0" encoding="utf-8"?>
<comments xmlns="http://schemas.openxmlformats.org/spreadsheetml/2006/main">
  <authors>
    <author>范思铖</author>
  </authors>
  <commentList>
    <comment ref="A1" authorId="0">
      <text>
        <r>
          <rPr>
            <b/>
            <sz val="9"/>
            <rFont val="宋体"/>
            <charset val="134"/>
          </rPr>
          <t>范思铖:</t>
        </r>
        <r>
          <rPr>
            <sz val="9"/>
            <rFont val="宋体"/>
            <charset val="134"/>
          </rPr>
          <t xml:space="preserve">
此表用于记录用例更新、变更的记录</t>
        </r>
      </text>
    </comment>
  </commentList>
</comments>
</file>

<file path=xl/comments2.xml><?xml version="1.0" encoding="utf-8"?>
<comments xmlns="http://schemas.openxmlformats.org/spreadsheetml/2006/main">
  <authors>
    <author>范思铖</author>
  </authors>
  <commentList>
    <comment ref="A25" authorId="0">
      <text>
        <r>
          <rPr>
            <b/>
            <sz val="9"/>
            <rFont val="宋体"/>
            <charset val="134"/>
          </rPr>
          <t>范思铖:</t>
        </r>
        <r>
          <rPr>
            <sz val="9"/>
            <rFont val="宋体"/>
            <charset val="134"/>
          </rPr>
          <t xml:space="preserve">
多轮次测试中，取最大的通过率</t>
        </r>
      </text>
    </comment>
  </commentList>
</comments>
</file>

<file path=xl/sharedStrings.xml><?xml version="1.0" encoding="utf-8"?>
<sst xmlns="http://schemas.openxmlformats.org/spreadsheetml/2006/main" count="1222" uniqueCount="334">
  <si>
    <t>NVR&amp;DVR测试用例更新记录表</t>
  </si>
  <si>
    <t>序号</t>
  </si>
  <si>
    <t>版本</t>
  </si>
  <si>
    <t>更新日期</t>
  </si>
  <si>
    <t>人员</t>
  </si>
  <si>
    <t>更新内容</t>
  </si>
  <si>
    <t>v4.6_001</t>
  </si>
  <si>
    <t>xxx、xxx</t>
  </si>
  <si>
    <t>NVR&amp;DVR V4.6版本功能，用例version v4.6_001</t>
  </si>
  <si>
    <t>功能模块</t>
  </si>
  <si>
    <t>用例维护人员</t>
  </si>
  <si>
    <t>目前用例条数</t>
  </si>
  <si>
    <t>备注</t>
  </si>
  <si>
    <t>任务分配日期</t>
  </si>
  <si>
    <t>完成日期</t>
  </si>
  <si>
    <t>开机向导</t>
  </si>
  <si>
    <t>罗发春</t>
  </si>
  <si>
    <t>少了激活产品、激活密码，整合其他模块用例并增加开机向导特定用例</t>
  </si>
  <si>
    <t>现场预览</t>
  </si>
  <si>
    <t>少了登录，找回密码</t>
  </si>
  <si>
    <t>回放</t>
  </si>
  <si>
    <t>热成像</t>
  </si>
  <si>
    <t>通道</t>
  </si>
  <si>
    <t>陈云</t>
  </si>
  <si>
    <t>存储</t>
  </si>
  <si>
    <t>少云存储和FTP</t>
  </si>
  <si>
    <t>网络设置</t>
  </si>
  <si>
    <t>黄吉桂</t>
  </si>
  <si>
    <t>报警</t>
  </si>
  <si>
    <t>智能分析 709</t>
  </si>
  <si>
    <t>系统</t>
  </si>
  <si>
    <t>陈瑶</t>
  </si>
  <si>
    <t>AI识别</t>
  </si>
  <si>
    <t>考勤</t>
  </si>
  <si>
    <t>其他</t>
  </si>
  <si>
    <t>各种工具、安全性、看门狗等</t>
  </si>
  <si>
    <t>onvif兼容</t>
  </si>
  <si>
    <t>成立专项测试</t>
  </si>
  <si>
    <t>IPC兼容</t>
  </si>
  <si>
    <t>平台兼容</t>
  </si>
  <si>
    <t>APP兼容</t>
  </si>
  <si>
    <t>硬盘兼容</t>
  </si>
  <si>
    <t>性能测试</t>
  </si>
  <si>
    <t>信号兼容</t>
  </si>
  <si>
    <t>硬件接口</t>
  </si>
  <si>
    <t>老化</t>
  </si>
  <si>
    <t>xx版本测试结果</t>
  </si>
  <si>
    <t>测试轮次</t>
  </si>
  <si>
    <t>用例总数</t>
  </si>
  <si>
    <t>Pass</t>
  </si>
  <si>
    <t>Pok</t>
  </si>
  <si>
    <t>Fail</t>
  </si>
  <si>
    <t>Block</t>
  </si>
  <si>
    <t>NT</t>
  </si>
  <si>
    <t>通过率</t>
  </si>
  <si>
    <t>第一轮</t>
  </si>
  <si>
    <t>第二轮</t>
  </si>
  <si>
    <t>第三轮</t>
  </si>
  <si>
    <t>第四轮</t>
  </si>
  <si>
    <t>第五轮</t>
  </si>
  <si>
    <t>第六轮</t>
  </si>
  <si>
    <t>xx版本一级用例测试结果</t>
  </si>
  <si>
    <t>各模块多轮次测试最大通过率</t>
  </si>
  <si>
    <t>一级用例数</t>
  </si>
  <si>
    <t>总用例最大通过率</t>
  </si>
  <si>
    <t>一级用例最大通过率</t>
  </si>
  <si>
    <t>测试设计</t>
  </si>
  <si>
    <t>基本信息</t>
  </si>
  <si>
    <t>软件版本</t>
  </si>
  <si>
    <t>测试日期</t>
  </si>
  <si>
    <t>测试人员</t>
  </si>
  <si>
    <t>被测型号</t>
  </si>
  <si>
    <t>分配模块</t>
  </si>
  <si>
    <t>人员1</t>
  </si>
  <si>
    <t>对接的APP</t>
  </si>
  <si>
    <t>测试内容与人员分配</t>
  </si>
  <si>
    <t>对接的平台</t>
  </si>
  <si>
    <r>
      <rPr>
        <b/>
        <sz val="12"/>
        <color theme="1"/>
        <rFont val="宋体"/>
        <charset val="134"/>
        <scheme val="minor"/>
      </rPr>
      <t>对接的IPC及版本以及人员落实：</t>
    </r>
    <r>
      <rPr>
        <b/>
        <sz val="10"/>
        <color theme="1"/>
        <rFont val="宋体"/>
        <charset val="134"/>
        <scheme val="minor"/>
      </rPr>
      <t xml:space="preserve">
</t>
    </r>
    <r>
      <rPr>
        <i/>
        <sz val="10"/>
        <color theme="1"/>
        <rFont val="宋体"/>
        <charset val="134"/>
        <scheme val="minor"/>
      </rPr>
      <t xml:space="preserve">400W
Hi3516AD IPR5741AQDN V3.5.XXXXXXXX  V3.6XXXXXXX
200W
HI3516EV300 IPXXXX V3.5.0000
</t>
    </r>
  </si>
  <si>
    <t>测试方案</t>
  </si>
  <si>
    <r>
      <rPr>
        <b/>
        <sz val="12"/>
        <color theme="1"/>
        <rFont val="宋体"/>
        <charset val="134"/>
        <scheme val="minor"/>
      </rPr>
      <t>测试策略</t>
    </r>
    <r>
      <rPr>
        <sz val="12"/>
        <color theme="1"/>
        <rFont val="宋体"/>
        <charset val="134"/>
        <scheme val="minor"/>
      </rPr>
      <t>：</t>
    </r>
    <r>
      <rPr>
        <i/>
        <sz val="12"/>
        <color theme="1"/>
        <rFont val="宋体"/>
        <charset val="134"/>
        <scheme val="minor"/>
      </rPr>
      <t xml:space="preserve">
</t>
    </r>
    <r>
      <rPr>
        <i/>
        <sz val="10"/>
        <color theme="1"/>
        <rFont val="宋体"/>
        <charset val="134"/>
        <scheme val="minor"/>
      </rPr>
      <t xml:space="preserve">描述当前版本总体的测试方案（全覆盖？一级用例？），以及预计的测试时间。
</t>
    </r>
    <r>
      <rPr>
        <sz val="10"/>
        <color theme="1"/>
        <rFont val="宋体"/>
        <charset val="134"/>
        <scheme val="minor"/>
      </rPr>
      <t>1.
2.</t>
    </r>
  </si>
  <si>
    <r>
      <rPr>
        <b/>
        <sz val="12"/>
        <color theme="1"/>
        <rFont val="宋体"/>
        <charset val="134"/>
        <scheme val="minor"/>
      </rPr>
      <t xml:space="preserve">测试要求：
</t>
    </r>
    <r>
      <rPr>
        <i/>
        <sz val="12"/>
        <color theme="1"/>
        <rFont val="宋体"/>
        <charset val="134"/>
        <scheme val="minor"/>
      </rPr>
      <t>描述测试过程需要注意的事项和需要达到的条件，排除掉影响测试、干扰测试的事项</t>
    </r>
  </si>
  <si>
    <t>测试风险点评估</t>
  </si>
  <si>
    <t>风险概率</t>
  </si>
  <si>
    <t>风险描述</t>
  </si>
  <si>
    <t>处理建议</t>
  </si>
  <si>
    <t>高</t>
  </si>
  <si>
    <r>
      <rPr>
        <b/>
        <sz val="12"/>
        <rFont val="宋体"/>
        <charset val="134"/>
        <scheme val="minor"/>
      </rPr>
      <t xml:space="preserve">其他风险：
</t>
    </r>
    <r>
      <rPr>
        <i/>
        <sz val="10"/>
        <rFont val="宋体"/>
        <charset val="134"/>
        <scheme val="minor"/>
      </rPr>
      <t>描述软件中所存在的其他风险问题可能会导致的异常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1.
2.</t>
    </r>
  </si>
  <si>
    <t>其他确认项</t>
  </si>
  <si>
    <r>
      <rPr>
        <i/>
        <sz val="10"/>
        <rFont val="宋体"/>
        <charset val="134"/>
        <scheme val="minor"/>
      </rPr>
      <t>此处用以记录在测试过程中与相关人员确认的功能需求、变动等其他确认的项而又未能提前说明的，导致与用例存在有出入的地方，后续便于问题的回溯：</t>
    </r>
    <r>
      <rPr>
        <b/>
        <sz val="10"/>
        <rFont val="宋体"/>
        <charset val="134"/>
        <scheme val="minor"/>
      </rPr>
      <t xml:space="preserve">
</t>
    </r>
    <r>
      <rPr>
        <sz val="10"/>
        <rFont val="宋体"/>
        <charset val="134"/>
        <scheme val="minor"/>
      </rPr>
      <t>1.
2.</t>
    </r>
  </si>
  <si>
    <t>总用例数：</t>
  </si>
  <si>
    <t>总通过率</t>
  </si>
  <si>
    <t>一级用例通过率</t>
  </si>
  <si>
    <t>第一轮测试</t>
  </si>
  <si>
    <t>第二轮测试</t>
  </si>
  <si>
    <t>第三轮测试</t>
  </si>
  <si>
    <t>第四轮测试</t>
  </si>
  <si>
    <t>第五轮测试</t>
  </si>
  <si>
    <t>第六轮测试</t>
  </si>
  <si>
    <t>不要改变用例的结构目录，不然不便于测试数据的统计；实测结果只能有pass、fail、block、NT、pok这五种，注意一般是下拉框选择，其代表的意义如下:
pass：通过；pok：部分通过；fail：不通过；block：用例阻塞；NT：未测试</t>
  </si>
  <si>
    <t>一级目录</t>
  </si>
  <si>
    <t>二级目录</t>
  </si>
  <si>
    <t>三级目录</t>
  </si>
  <si>
    <t>用例标题</t>
  </si>
  <si>
    <t>预置条件</t>
  </si>
  <si>
    <t>操作步骤</t>
  </si>
  <si>
    <t>预期结果</t>
  </si>
  <si>
    <t>用例等级</t>
  </si>
  <si>
    <t>实测_1</t>
  </si>
  <si>
    <t>实测_2</t>
  </si>
  <si>
    <t>实测_3</t>
  </si>
  <si>
    <t>实测_4</t>
  </si>
  <si>
    <t>实测_5</t>
  </si>
  <si>
    <t>实测_6</t>
  </si>
  <si>
    <t>类型</t>
  </si>
  <si>
    <t>CGI_URL</t>
  </si>
  <si>
    <t>URL返回值</t>
  </si>
  <si>
    <t>设置IPV4本地网络参数</t>
  </si>
  <si>
    <t>1.摄像类型：                        2.摄像机IP192.168.0.120                      4.摄像机用户名密都为admin</t>
  </si>
  <si>
    <t>1.在IE浏览器地址栏输入如下URL，提示OK后执行下一步
http://192.168.0.120/cgi-bin/param.cgi?userName=admin&amp;password=admin&amp;action=set&amp;type=localNetwork&amp;netCardId=1&amp;IPProtoVer=1&amp;IPAddress=192.168.1.21&amp;subNetmask=255.255.255.0&amp;subGetway=192.168.1.1&amp;preferredDNS=128.0.0.1&amp;alternateDNS=128.0.0.2
2.登陆IPC，查看配置-设备-本地网络 的参数
与URL设置的本地网络参数是否一致</t>
  </si>
  <si>
    <t>invalid</t>
  </si>
  <si>
    <t>http://server_name/cgi-bin/param.cgi?userName=admin&amp;password=admin&amp;action=set&amp;type=localNetwork&amp;netCardId=1&amp;IPProtoVer=1&amp;IPAddress=192.168.1.21&amp;subNetmask=255.255.255.0&amp;subGetway=192.168.1.1&amp;preferredDNS=128.0.0.1&amp;alternateDNS=128.0.0.2</t>
  </si>
  <si>
    <t>OK</t>
  </si>
  <si>
    <t>无参数配置权，设置IPV4网卡信息</t>
  </si>
  <si>
    <t>1.设备正常运行
2.NVR的IP为192.168.68.120
3.存在test3用户，无参数配置权
4.test3用户的密码是12qwasQWAS</t>
  </si>
  <si>
    <t>1.创建无参数配置权的test3用户，密码是12qwasQWAS
创建方法：①配置-权限管理-组-“+”-输入test3-确定
②置空参数配置，其他勾选，点击应用
③配置-权限管理-用户-“+”-输入用户名test3，密码为12qwasQWAS，组选为test3，点击确定
2.在IE浏览器地址栏输入如下URL
http://192.168.0.120/cgi-bin/param.cgi?userName=test3&amp;password=12qwasQWAS&amp;action=set&amp;type=localNetwork&amp;netCardId=1&amp;IPProtoVer=1&amp;IPAddress=192.168.1.21&amp;subNetmask=255.255.255.0&amp;subGetway=192.168.1.1&amp;preferredDNS=128.0.0.1&amp;alternateDNS=128.0.0.2</t>
  </si>
  <si>
    <t>nor</t>
  </si>
  <si>
    <t>http://server_name/cgi-bin/param.cgi?userName=test3&amp;password=12qwasQWAS&amp;action=set&amp;type=localNetwork&amp;netCardId=1&amp;IPProtoVer=1&amp;IPAddress=192.168.1.21&amp;subNetmask=255.255.255.0&amp;subGetway=192.168.1.1&amp;preferredDNS=128.0.0.1&amp;alternateDNS=128.0.0.2</t>
  </si>
  <si>
    <t>Error,return=-512</t>
  </si>
  <si>
    <t>设置IPV6本地网络参数</t>
  </si>
  <si>
    <t>1.在IE浏览器地址栏输入如下URL，提示OK后执行下一步
http://192.168.0.120/cgi-bin/param.cgi?userName=admin&amp;password=admin&amp;action=set&amp;type=localNetwork&amp;netCardId=1&amp;IPProtoVer=2&amp;netCardId=1&amp;IPAddress=192.168.1.21&amp;subNetmask=255.255.255.0&amp;subGetway=192.168.1.1&amp;preferredDNS=128.0.0.1&amp;alternateDNS=128.0.0.2</t>
  </si>
  <si>
    <t>http://server_name/cgi-bin/param.cgi?userName=admin&amp;password=admin&amp;action=set&amp;type=localNetwork&amp;netCardId=1&amp;IPProtoVer=2&amp;netCardId=1&amp;IPAddress=192.168.1.21&amp;subNetmask=255.255.255.0&amp;subGetway=192.168.1.1&amp;preferredDNS=128.0.0.1&amp;alternateDNS=128.0.0.2</t>
  </si>
  <si>
    <t>Error,return=-8</t>
  </si>
  <si>
    <t>网络</t>
  </si>
  <si>
    <t>ip地址</t>
  </si>
  <si>
    <t>不同路径进入【ip地址】界面成功</t>
  </si>
  <si>
    <t>1.用户已登录ui界面
2.用户有相应权限</t>
  </si>
  <si>
    <t>1.在实时预览界面，右键调出主菜单后，点击【网络设置】
——【网络】——【ip地址】
2.在非【网络设置】的其他设置界面，点击【网络设置】——【网络】——【ip地址】
3.在【网络设置】非【ip地址】界面，点击【ip地址】</t>
  </si>
  <si>
    <t>三种操作结果都能成功进入到【ip地址】界面</t>
  </si>
  <si>
    <t>level 1</t>
  </si>
  <si>
    <t>配置正确的网络后该ip可登录web页面</t>
  </si>
  <si>
    <t>1. 用户在【ip地址】界面
2.DHCP已关闭</t>
  </si>
  <si>
    <t xml:space="preserve">
1.手动配置ip地址、子网掩码、默认网关、首选DNS、备选DNS
2. 点击“应用”
3. 使用配置前的ip和配置后的IP分部登录NVR的web页面</t>
  </si>
  <si>
    <t>1. 点击应用后提示“应用成功”
2. 配置前的IP不能登录web页面，配置后的IP可正常登录web页面
3.登录设备后台可ping通同一网段摄像机</t>
  </si>
  <si>
    <t>配置IP地址少一位时，应用失败</t>
  </si>
  <si>
    <t xml:space="preserve">
1. ip地址输入3位，其余信息输入符合规范
2. 点击“应用”</t>
  </si>
  <si>
    <t>1.应用失败，ip地址输入框标红，有"请输入正确格式的ip地址的提示语"</t>
  </si>
  <si>
    <t>level 2</t>
  </si>
  <si>
    <r>
      <rPr>
        <sz val="11"/>
        <color theme="1"/>
        <rFont val="宋体"/>
        <charset val="134"/>
        <scheme val="minor"/>
      </rPr>
      <t>配置ip地址第一位超过</t>
    </r>
    <r>
      <rPr>
        <sz val="11"/>
        <color theme="1"/>
        <rFont val="宋体"/>
        <charset val="134"/>
        <scheme val="minor"/>
      </rPr>
      <t>223，应用失败</t>
    </r>
  </si>
  <si>
    <r>
      <rPr>
        <sz val="11"/>
        <color theme="1"/>
        <rFont val="宋体"/>
        <charset val="134"/>
        <scheme val="minor"/>
      </rPr>
      <t>1. ip地址首位输入</t>
    </r>
    <r>
      <rPr>
        <sz val="11"/>
        <color theme="1"/>
        <rFont val="宋体"/>
        <charset val="134"/>
        <scheme val="minor"/>
      </rPr>
      <t>224</t>
    </r>
    <r>
      <rPr>
        <sz val="11"/>
        <color theme="1"/>
        <rFont val="宋体"/>
        <charset val="134"/>
        <scheme val="minor"/>
      </rPr>
      <t>，其余信息输入符合规范
2. 点击“应用”</t>
    </r>
  </si>
  <si>
    <t>配置ip地址最后一位超过254，应用失败</t>
  </si>
  <si>
    <r>
      <rPr>
        <sz val="11"/>
        <color theme="1"/>
        <rFont val="宋体"/>
        <charset val="134"/>
        <scheme val="minor"/>
      </rPr>
      <t>1. ip地址末位输入22</t>
    </r>
    <r>
      <rPr>
        <sz val="11"/>
        <color theme="1"/>
        <rFont val="宋体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，其余信息输入符合规范
2. 点击“应用”</t>
    </r>
  </si>
  <si>
    <t>分别配置ip地址最后一位超过255，应用失败</t>
  </si>
  <si>
    <t>1.ip地址第二位输入256，其他信息输入符合规范
2.点击“应用”；
3.ip地址第三位输入256，其他信息输入符合规范，
4.点击“应用”</t>
  </si>
  <si>
    <t>1.应用失败，ip地址输入框标红，有"请输入正确格式的ip地址的提示语"或者不允许输入超过255的数
2.应用失败，ip地址输入框标红，有"请输入正确格式的ip地址的提示语"或者不允许输入超过255的数</t>
  </si>
  <si>
    <t>配置ip地址为空，应用失败</t>
  </si>
  <si>
    <t>1.ip地址输入为空，其余信息输入符合规范
2.点击“应用”</t>
  </si>
  <si>
    <t>修改ip地址为非数字，应用失败</t>
  </si>
  <si>
    <t>1.ip地址输入为非数字，其余信息输入符合规范
2.点击“应用”</t>
  </si>
  <si>
    <t>1.应用失败，ip地址输入框标红，有"请输入正确格式的ip地址的提示语"或者不允许输入非数字</t>
  </si>
  <si>
    <t>修改IP地址为网络内已存在的IP地址，应用失败</t>
  </si>
  <si>
    <t>1. 用户在【ip地址】界面
2.DHCP已关闭
3.网络环境内已存在192.168.32.17 这个ip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</si>
  <si>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.ip地址输入192.168.32.17，其余信息输入符合规范
2.点击“应用”</t>
    </r>
  </si>
  <si>
    <t>1.应用失败，ip地址输入框标红，有“ip冲突的提示语”</t>
  </si>
  <si>
    <r>
      <rPr>
        <sz val="11"/>
        <color theme="1"/>
        <rFont val="宋体"/>
        <charset val="134"/>
        <scheme val="minor"/>
      </rPr>
      <t>修改ip地址为</t>
    </r>
    <r>
      <rPr>
        <sz val="11"/>
        <color theme="1"/>
        <rFont val="宋体"/>
        <charset val="134"/>
        <scheme val="minor"/>
      </rPr>
      <t>0.0.0.0，应用失败</t>
    </r>
  </si>
  <si>
    <t>1.ip地址输入0.0.0.0，其余信息输入符合规范
2.点击“应用”</t>
  </si>
  <si>
    <t>修改子网掩码为非（128、192、224、240、248、252、254、255）其中一个，应用失败</t>
  </si>
  <si>
    <t xml:space="preserve">1.子网掩码第一位输入256，其余信息输入符合规范,点击“应用”
2.子网掩码第二位输入256，其余信息输入符合规范，点击“应用”
3.子网掩码第三位输入256，其余信息输入符合规范，点击“应用”
</t>
  </si>
  <si>
    <t>1.应用失败，子网掩码输入框标红，有“请输入正确格式的子网掩码的提示语”或者不允许输入大于255的数
2.应用失败，子网掩码输入框标红，有“请输入正确格式的子网掩码的提示语”或者不允许输入大于255的数
3.应用失败，子网掩码输入框标红，有“请输入正确格式的子网掩码的提示语”或者不允许输入大于255的数</t>
  </si>
  <si>
    <t>修改子网掩码末位为255，应用失败</t>
  </si>
  <si>
    <t>1.子网掩码末位输入255，其余信息输入符合规范，点击“应用”</t>
  </si>
  <si>
    <t>1.应用失败，子网掩码输入框标红，有“请输入正确格式的子网掩码的提示语”或者不允许输入255</t>
  </si>
  <si>
    <t>修改子网掩码为空，应用失败</t>
  </si>
  <si>
    <t>1.子网掩码输入为空，其余信息输入符合规范
2.点击“应用”</t>
  </si>
  <si>
    <t>1.应用失败，子网掩码输入框标红，有“请输入正确格式的子网掩码的提示语”</t>
  </si>
  <si>
    <t>修改“子网掩码”地址为非“数字”，应用失败</t>
  </si>
  <si>
    <t>1.子掩码输入非数字，其余信息输入符合规范
2.点击“应用”</t>
  </si>
  <si>
    <t>1.应用失败，子网掩码输入框标红，有“请输入正确格式的子网掩码的提示语”或者不允许输入非数字</t>
  </si>
  <si>
    <t>修改“子网掩码”地址为非四点分，应用失败</t>
  </si>
  <si>
    <t>1.子网掩码输入非四等分（如255..255.0.0,255.255.255等）数。
2.点击“应用”</t>
  </si>
  <si>
    <t>配置网关少一位时，应用失败</t>
  </si>
  <si>
    <t xml:space="preserve">
1. 网关输入3位，其余信息输入符合规范
2. 点击“应用”</t>
  </si>
  <si>
    <t>1.应用失败，网关输入框标红，有"请输入正确格式的网关的提示语"</t>
  </si>
  <si>
    <t>配置网关第一位超过223，应用失败</t>
  </si>
  <si>
    <t>1. 网关首位输入224，其余信息输入符合规范
2. 点击“应用”</t>
  </si>
  <si>
    <t>配置网关最后一位超过254，应用失败</t>
  </si>
  <si>
    <t>1. 网关末位输入225，其余信息输入符合规范
2. 点击“应用”</t>
  </si>
  <si>
    <t>分别配置网关最后一位超过255，应用失败</t>
  </si>
  <si>
    <t>1.网关第二位输入256，其他信息输入符合规范
2.点击“应用”；
3.网关第三位输入256，其他信息输入符合规范，
4.点击“应用”</t>
  </si>
  <si>
    <t>1.应用失败，网关输入框标红，有"请输入正确格式的网关的提示语"或者不允许输入超过255的数
2.应用失败，网关输入框标红，有"请输入正确格式的网关的提示语"或者不允许输入超过255的数</t>
  </si>
  <si>
    <t>配置网关为空，应用失败</t>
  </si>
  <si>
    <t>1.网关输入为空，其余信息输入符合规范
2.点击“应用”</t>
  </si>
  <si>
    <t>修改网关为非数字，应用失败</t>
  </si>
  <si>
    <t>1.网关输入为非数字，其余信息输入符合规范
2.点击“应用”</t>
  </si>
  <si>
    <t>1.应用失败，网关输入框标红，有"请输入正确格式的网关的提示语"或者不允许输入非数字</t>
  </si>
  <si>
    <t>修改网关为0.0.0.0，应用失败</t>
  </si>
  <si>
    <t>1.网关输入0.0.0.0，其余信息输入符合规范
2.点击“应用”</t>
  </si>
  <si>
    <t>修改网关为255.255.255.255，应用失败</t>
  </si>
  <si>
    <t>1.网关输入255.255.255.255，其余信息输入符合规范
2.点击“应用”</t>
  </si>
  <si>
    <t>修改首选DNS为0.0.0.0，应用失败</t>
  </si>
  <si>
    <t>1. 用户在【ip地址】界面
2.自动分配DNS已关闭</t>
  </si>
  <si>
    <t>1.首选DNS输入0.0.0.0，其余信息输入符合规范
2.点击“应用”</t>
  </si>
  <si>
    <t>1.应用失败，首选DNS输入框标红，有“请输入正确格式的首选DNS的提示语”</t>
  </si>
  <si>
    <t>修改首选DNS为255.255.255.255，应用失败</t>
  </si>
  <si>
    <t>1.首选DNS输入255.255.255.255，其余信息输入符合规范
2.点击“应用”</t>
  </si>
  <si>
    <t>修改首选DNS为空，应用失败</t>
  </si>
  <si>
    <t>1.首选DNS输入为空，其余信息输入符合规范
2.点击“应用”</t>
  </si>
  <si>
    <t>修改首选DNS为非数字，应用失败</t>
  </si>
  <si>
    <t>1.首选DNS输入为非数字，其余信息输入符合规范
2.点击“应用”</t>
  </si>
  <si>
    <t>1.应用失败，首选DNS输入框标红，有“请输入正确格式的首选DNS的提示语”或不允许输入非数字</t>
  </si>
  <si>
    <t>修改首选DNS为非四等分数，应用失败</t>
  </si>
  <si>
    <t>1.首选DNS输入为192.168.32，其余信息输入符合规范
2.点击“应用”</t>
  </si>
  <si>
    <t>修改备选DNS为0.0.0.0，应用失败</t>
  </si>
  <si>
    <t>1.备选DNS输入0.0.0.0，其余信息输入符合规范
2.点击“应用”</t>
  </si>
  <si>
    <t>1.应用失败，备选DNS输入框标红，有“请输入正确格式的备选DNS的提示语”</t>
  </si>
  <si>
    <t>修改备选DNS为255.255.255.255，应用失败</t>
  </si>
  <si>
    <t>1.备选DNS输入255.255.255.255，其余信息输入符合规范
2.点击“应用”</t>
  </si>
  <si>
    <t>修改备选DNS为空，应用失败</t>
  </si>
  <si>
    <t>1.备选DNS输入为空，其余信息输入符合规范
2.点击“应用”</t>
  </si>
  <si>
    <t>修改备选DNS为非数字，应用失败</t>
  </si>
  <si>
    <t>1.备选DNS输入为非数字，其余信息输入符合规范
2.点击“应用”</t>
  </si>
  <si>
    <t>1.应用失败，备选DNS输入框标红，有“请输入正确格式的备选DNS的提示语”或不允许输入非数字</t>
  </si>
  <si>
    <t>修改备选DNS为非四等分数，应用失败</t>
  </si>
  <si>
    <t>1.备选DNS输入为192.168.32，其余信息输入符合规范
2.点击“应用”</t>
  </si>
  <si>
    <t>开启DHCP后分配到路由器网段ip</t>
  </si>
  <si>
    <t>1. 用户在【ip地址】界面
2.DHCP已关闭
3.DHCP服务器有可分配的ip</t>
  </si>
  <si>
    <t>1.打开DHCP，
2.点击“应用”
3.点击【系统设置】界面
4.点击【网络设置】——【网络设置】——【ip地址】界面</t>
  </si>
  <si>
    <t>1.应用成功，网络参数未刷新
2.点击【系统设置】界面再切回【网络设置】——【网络】——【ip地址】界面后，ip地址更新，为路由器分配的ip地址
3.使用更新后的ip地址可以访问web页面，原ip地址无法访问web页面</t>
  </si>
  <si>
    <t>开启DHCP后，分配的ip为0段的随机地址</t>
  </si>
  <si>
    <t>1. 用户在【ip地址】界面
2.DHCP已关闭
3.DHCP服务器无可分配的ip</t>
  </si>
  <si>
    <t>1.应用成功，网络参数未刷新
2.点击【系统设置】界面再切回【网络设置】——【网络】——【ip地址】界面后，ip地址更新，为0段的随机地址
3.使用更新后的ip地址可以访问web页面，原ip地址无法访问web页面</t>
  </si>
  <si>
    <t>无DHCP服务器，开启DHCP,分配的ip地址为0段的随机地址</t>
  </si>
  <si>
    <t>1. 用户在【ip地址】界面
2.DHCP已关闭
3.网络内无DHCP服务器</t>
  </si>
  <si>
    <t>关闭DHCP，网络参数无变化</t>
  </si>
  <si>
    <t>1. 用户在【ip地址】界面
2.DHCP已开启</t>
  </si>
  <si>
    <t>1.关闭DHCP
2.点击“应用”
3.点击【系统设置】界面
4.点击【网络设置】——【网络设置】——【ip地址】界面</t>
  </si>
  <si>
    <t>1.应用成功，网络参数未刷新
2.点击【系统设置】界面再切回【网络设置】——【网络】——【ip地址】界面后，网络参数不变
3.原ip可以正常访问web页面</t>
  </si>
  <si>
    <t>器开启自动获取DNS，DNS更新为与路由器DNS一致</t>
  </si>
  <si>
    <t>1. 用户在【ip地址】界面
2.“自动获取DNS”已关闭
3.网络中存在DHCP服务器</t>
  </si>
  <si>
    <t>1.打开“自动获取DNS”
2.点击“应用”
3.点击【系统设置】界面
4.点击【网络设置】——【网络设置】——【ip地址】界面</t>
  </si>
  <si>
    <t>1.应用成功，DNS参数未刷新
2.点击【系统设置】界面再切回【网络设置】——【网络】——【ip地址】界面后，DNS更新，与路由器DNS一致
3.设备后台开ping 通 “www.baidu.com”</t>
  </si>
  <si>
    <t>网络中无DHCP服务器，开启自动获取DNS，DNS参数不变</t>
  </si>
  <si>
    <t>1. 用户在【ip地址】界面
2.“自动获取DNS”已关闭
3.网络中不存在DHCP服务器</t>
  </si>
  <si>
    <t>1.应用成功，DNS参数未刷新
2.点击【系统设置】界面再切回【网络设置】——【网络】——【ip地址】界面后，DNS参数不变</t>
  </si>
  <si>
    <t>关闭自动获取DNS，DNS参数不变</t>
  </si>
  <si>
    <t>1. 用户在【ip地址】界面
2.“自动获取DNS”已开启</t>
  </si>
  <si>
    <t>1.关闭“自动获取DNS”
2.点击“应用”
3.点击【系统设置】界面
4.点击【网络设置】——【网络设置】——【ip地址】界面</t>
  </si>
  <si>
    <t>端口号</t>
  </si>
  <si>
    <t>从不同界面进入【端口号】界面成功</t>
  </si>
  <si>
    <t>1.用户已登录ui界面，
2.用户有相应的权限</t>
  </si>
  <si>
    <t>1.在实时预览界面，右键调出主菜单后，点击【网络设置】
——【网络】——【端口号】
2.在非【网络设置】的其他设置界面，点击【网络设置】——【网络】——【端口号】
3.在【网络设置】非【端口号】界面，点击【端口号】</t>
  </si>
  <si>
    <t>三种操作结果都能成功进入到【端口号】界面</t>
  </si>
  <si>
    <t>设置正确的端口后，web页面访问操作正常</t>
  </si>
  <si>
    <t>1.用户在【端口号】界面</t>
  </si>
  <si>
    <t>1.点击【端口号】，切换到【端口号】界面
2.输入正确的“HTTP Port”、“Data Port”和“Client Port”
3.点击“应用”</t>
  </si>
  <si>
    <t>1.应用成功后，设备重启
2.设备重启成功后，输入设备ip+ 端口号 可正常访问web页面
3.登录web页面后可正常拉去视频流，控制视频流播放</t>
  </si>
  <si>
    <t>设置“HTTP Port”、“Data Port”和“Client Port”为空，应用失败</t>
  </si>
  <si>
    <t>1.“HTTP Port”、“Data Port”和“Client Port”均输入为空，
2.点击“应用”</t>
  </si>
  <si>
    <t>1.应用失败，“HTTP Port”、“Data Port”和“Client Port”输入框标红，有“端口范围[1-65534]的提示语”</t>
  </si>
  <si>
    <t>设置“HTTP Port”、“Data Port”和“Client Port”为0，应用失败</t>
  </si>
  <si>
    <t>1.“HTTP Port”、“Data Port”和“Client Port”均输入为0，
2.点击“应用”</t>
  </si>
  <si>
    <t>设置“HTTP Port”、“Data Port”和“Client Port”为65535，应用失败</t>
  </si>
  <si>
    <t>1.“HTTP Port”、“Data Port”和“Client Port”均输入为65535
2.点击“应用”</t>
  </si>
  <si>
    <t>1.应用失败，“HTTP Port”、“Data Port”和“Client Port”输入框标红，有“端口范围[1-65534]的提示语”或不允许输入超65534的数</t>
  </si>
  <si>
    <t>“HTTP Port”、“Data Port”和“Client Port”输入相同的端口号，应用失败</t>
  </si>
  <si>
    <t>1.“HTTP Port”、“Data Port”和“Client Port”均输入为554
2.点击“应用”</t>
  </si>
  <si>
    <t>1.应用失败，应用失败，“HTTP Port”、“Data Port”和“Client Port”输入框标红，
有“端口号不能相同的提示语”</t>
  </si>
  <si>
    <t>“HTTP Port”、“Data Port”和“Client Port”输入特殊端口号，应用失败</t>
  </si>
  <si>
    <t>1.“HTTP Port”、“Data Port”和“Client Port”输入23,8090
2.点击“应用”</t>
  </si>
  <si>
    <t>1.应用失败，应用失败，“HTTP Port”、“Data Port”和“Client Port”输入框标红，有“不能使用特殊端口号的提示语”</t>
  </si>
  <si>
    <t>不同界面进入【POE】界面成功</t>
  </si>
  <si>
    <t>1.在实时预览界面，右键调出主菜单后，点击【网络设置】
——【网络】——【POE】
2.在非【网络设置】的其他设置界面，点击【网络设置】——【网络】——【POE】
3.在【网络设置】非【端口号】界面，点击【POE】</t>
  </si>
  <si>
    <t>1.三种操作路径都可以成功进入到【端口号】界面</t>
  </si>
  <si>
    <t>POE</t>
  </si>
  <si>
    <t>配置正确的网络参数成功</t>
  </si>
  <si>
    <t xml:space="preserve">1. 用户在【POE】界面
</t>
  </si>
  <si>
    <t xml:space="preserve">
1.手动配置ip地址、子网掩码、默认网关
2. 点击“应用”
3. 使用配置前的ip和配置后的IP分部登录NVR的web页面</t>
  </si>
  <si>
    <t>1. 点击应用后提示“应用成功”
2. 应用成功后设备自动重启
3.设备重启后，POE接入设备网段变成与设置的IP地址相同网段且可正常上线出图</t>
  </si>
  <si>
    <t>POE开关</t>
  </si>
  <si>
    <t>802.1X</t>
  </si>
  <si>
    <r>
      <rPr>
        <sz val="11"/>
        <color theme="1"/>
        <rFont val="宋体"/>
        <charset val="134"/>
        <scheme val="minor"/>
      </rPr>
      <t>从不同界面进入【8</t>
    </r>
    <r>
      <rPr>
        <sz val="11"/>
        <color theme="1"/>
        <rFont val="宋体"/>
        <charset val="134"/>
        <scheme val="minor"/>
      </rPr>
      <t>02.1X】界面成功</t>
    </r>
  </si>
  <si>
    <t>1.在实时预览界面，右键调出主菜单后，点击【网络设置】
——【802.1X】——【802.1X】
2.在非【网络设置】的其他设置界面，点击【网络设置】——【802.1X】——【802.1X】
3.在【网络设置】非【802.1X】界面，点击【802.1X】</t>
  </si>
  <si>
    <t>三种操作路径都能成功进入【802.1X】界面</t>
  </si>
  <si>
    <t>检查【802.1X】界面布局正确</t>
  </si>
  <si>
    <t>用户在【802.1X】界面；
802.1X已开启</t>
  </si>
  <si>
    <t>1.检查【802.1X】界面布局</t>
  </si>
  <si>
    <t>界面布局合理，各语言下翻译正常，没有乱码</t>
  </si>
  <si>
    <t>不填写参数应用失败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</si>
  <si>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.清空所有参数
2.点击“应用”</t>
    </r>
  </si>
  <si>
    <t>1.应用失败，账号输入框标红，有“账户为空的提示语”</t>
  </si>
  <si>
    <t>不填写账号应用失败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</si>
  <si>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.账号为空，密码正常输入
2.点击“应用”</t>
    </r>
  </si>
  <si>
    <t>不填写密码应用失败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</si>
  <si>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.账号输入准确，密码为空
2.点击“应用”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</si>
  <si>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.应用失败，密码输入框标红，有“密码为空，请输入密码的提示语”</t>
    </r>
  </si>
  <si>
    <t>输入正确的账号密码，应用成功认证成功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</si>
  <si>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.输入正确的账号密码
2.点击“应用”</t>
    </r>
  </si>
  <si>
    <t>1.提示应用成功
2.NVR能通过服务器的授权认证并返回连接信息
3.通过web访问NVR正常</t>
  </si>
  <si>
    <t>账号密码输入32位字符后无法继续输入</t>
  </si>
  <si>
    <t>1.账号输入32位字符后继续输入
2.密码输入32位字符后继续输入
3.点击“应用”</t>
  </si>
  <si>
    <t>1.账号和密码输入32位字符后均无法继续输入
2.应用成功，应用成功后检查账号密码为32位</t>
  </si>
  <si>
    <t>level 3</t>
  </si>
  <si>
    <t>账号和密码输入特殊字符可应用成功</t>
  </si>
  <si>
    <t>1.账号输入特殊字符
2.密码输入特殊字符
3.点击“应用”</t>
  </si>
  <si>
    <t>1.应用成功</t>
  </si>
  <si>
    <t>开启密码明文显示按钮后密码明文显示</t>
  </si>
  <si>
    <t>1. 输入密码
2. 点击密码明文显示按钮，查看密码
3. 再次点击按钮，查看密码</t>
  </si>
  <si>
    <t>1.密码以明文显示，且与输入一致，按钮状态发生变化；再次点击后密码以密文显示，按钮回到初始状态</t>
  </si>
  <si>
    <t>账号密码不匹配应用成功认证失败</t>
  </si>
  <si>
    <t>1.输入错误的账号，密码输入准确
2.点击“应用” 
3.输入正确的账号，密码输入错误
4.点击“应用”</t>
  </si>
  <si>
    <t>1.两种操作都可以应用成功，应用成后认证失败</t>
  </si>
  <si>
    <t>关闭802.1X应用成功</t>
  </si>
  <si>
    <t>1.关闭802.1X，
2.点击“应用”</t>
  </si>
  <si>
    <t>1.应用成功，关闭后不触发802.1X认证</t>
  </si>
  <si>
    <t>DDNS</t>
  </si>
  <si>
    <t>不同路径进入【DDNS】界面成功</t>
  </si>
  <si>
    <t>1.在实时预览界面，右键调出主菜单后，点击【网络设置】
——【DDNS】——【DDNS】
2.在非【网络设置】的其他设置界面，点击【网络设置】——【DDNS】——【DDNS】
3.在【网络设置】非【DDNS】界面，点击【DDNS】</t>
  </si>
  <si>
    <t>1.三种路径都能成功进入到【DDNS】界面</t>
  </si>
  <si>
    <t>所有参数输入正确匹配后测试成功</t>
  </si>
  <si>
    <t>1.用户在【DDNS】界面
2.DDNS已开启</t>
  </si>
  <si>
    <t>1.协议，域名，账号，密码各参数输入匹配
2.点击“测试”按钮</t>
  </si>
  <si>
    <t>1.测试成功，“弹窗提示框：测试成功”</t>
  </si>
  <si>
    <t>所有参数输入不匹配后测试失败</t>
  </si>
  <si>
    <t>1.协议，域名，账号，密码各参数输入不匹配
2.点击“测试”按钮</t>
  </si>
  <si>
    <t>1.测试成功，“弹窗提示框：测试失败”</t>
  </si>
  <si>
    <t>不同操作关闭测试提示框</t>
  </si>
  <si>
    <t>1.用户在【DDNS】界面
2.DDNS已开启
3.输入不匹配/匹配的参数，点击“测试”
4.界面弹出测试结果提示框</t>
  </si>
  <si>
    <t>1.鼠标右键关闭
2.鼠标左键单击提示框内“确认”按钮关闭
3.鼠标左键单击提示框外区域</t>
  </si>
  <si>
    <t>1.鼠标右键可以关闭测试结果提示框
2.鼠标左键单击“确认”按钮可关闭提示框
3.鼠标左键单击提示框外区域不关闭提示框</t>
  </si>
  <si>
    <t>所有参数输入正确匹配后应用成功后生效</t>
  </si>
  <si>
    <t>1.协议，域名，账号，密码各参数输入匹配
2.点击“应用”按钮</t>
  </si>
  <si>
    <t>1.应用成功，有“应用成功的提示语提示”
2.外网输入相应的域名，可正常访问打开
3.输入正确的账号密码后，可正常访问NVR
4.登录NVR后，实时播放，录像回放的功能均可正常使用</t>
  </si>
  <si>
    <t>各参数输入不匹配后应用成功，域名未生效</t>
  </si>
  <si>
    <t>1.协议，域名，账号，密码各参数输入不匹配
2.点击“应用”按钮</t>
  </si>
  <si>
    <t>1.应用成功，有“应用成功的提示语提示”
2.外网输入相应的域名，无法正常打开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</si>
</sst>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0006"/>
      <name val="Microsoft YaHei UI"/>
      <charset val="134"/>
    </font>
    <font>
      <sz val="11"/>
      <color rgb="FF006100"/>
      <name val="Microsoft YaHei UI"/>
      <charset val="134"/>
    </font>
    <font>
      <sz val="11"/>
      <color rgb="FF9C6500"/>
      <name val="Microsoft YaHei UI"/>
      <charset val="134"/>
    </font>
    <font>
      <sz val="11"/>
      <color theme="1"/>
      <name val="Microsoft YaHei UI"/>
      <charset val="134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name val="宋体"/>
      <charset val="134"/>
    </font>
    <font>
      <sz val="9"/>
      <color indexed="8"/>
      <name val="宋体"/>
      <charset val="134"/>
    </font>
    <font>
      <u/>
      <sz val="12"/>
      <color rgb="FF800080"/>
      <name val="宋体"/>
      <charset val="134"/>
    </font>
    <font>
      <sz val="8"/>
      <color indexed="8"/>
      <name val="Verdana"/>
      <family val="2"/>
      <charset val="0"/>
    </font>
    <font>
      <b/>
      <sz val="20"/>
      <color theme="0"/>
      <name val="宋体"/>
      <charset val="134"/>
      <scheme val="minor"/>
    </font>
    <font>
      <b/>
      <sz val="12"/>
      <color theme="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i/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12"/>
      <name val="宋体"/>
      <charset val="134"/>
      <scheme val="minor"/>
    </font>
    <font>
      <i/>
      <sz val="10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新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微软雅黑"/>
      <charset val="134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微软雅黑"/>
      <charset val="134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微软雅黑"/>
      <charset val="134"/>
    </font>
    <font>
      <b/>
      <sz val="11"/>
      <color rgb="FFFFFFFF"/>
      <name val="宋体"/>
      <charset val="0"/>
      <scheme val="minor"/>
    </font>
    <font>
      <sz val="11"/>
      <color rgb="FF9C0006"/>
      <name val="微软雅黑"/>
      <charset val="134"/>
    </font>
    <font>
      <i/>
      <sz val="1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i/>
      <sz val="12"/>
      <color theme="1"/>
      <name val="宋体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64598529007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8" fillId="21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2" fillId="0" borderId="0"/>
    <xf numFmtId="0" fontId="23" fillId="24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30" borderId="29" applyNumberFormat="0" applyFont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0"/>
    <xf numFmtId="0" fontId="39" fillId="0" borderId="0" applyNumberFormat="0" applyFill="0" applyBorder="0" applyAlignment="0" applyProtection="0">
      <alignment vertical="center"/>
    </xf>
    <xf numFmtId="0" fontId="41" fillId="0" borderId="30" applyNumberFormat="0" applyFill="0" applyAlignment="0" applyProtection="0">
      <alignment vertical="center"/>
    </xf>
    <xf numFmtId="0" fontId="32" fillId="0" borderId="0"/>
    <xf numFmtId="0" fontId="43" fillId="0" borderId="30" applyNumberFormat="0" applyFill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6" fillId="0" borderId="28" applyNumberFormat="0" applyFill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42" fillId="27" borderId="31" applyNumberFormat="0" applyAlignment="0" applyProtection="0">
      <alignment vertical="center"/>
    </xf>
    <xf numFmtId="0" fontId="33" fillId="27" borderId="26" applyNumberFormat="0" applyAlignment="0" applyProtection="0">
      <alignment vertical="center"/>
    </xf>
    <xf numFmtId="0" fontId="45" fillId="38" borderId="32" applyNumberFormat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32" fillId="0" borderId="0"/>
    <xf numFmtId="0" fontId="23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0" borderId="0"/>
    <xf numFmtId="0" fontId="46" fillId="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2" fillId="2" borderId="1" xfId="57" applyFont="1" applyBorder="1" applyAlignment="1" applyProtection="1">
      <alignment horizontal="center" vertical="top" wrapText="1"/>
      <protection locked="0"/>
    </xf>
    <xf numFmtId="0" fontId="2" fillId="3" borderId="1" xfId="57" applyFont="1" applyFill="1" applyBorder="1" applyAlignment="1" applyProtection="1">
      <alignment horizontal="center" vertical="top" wrapText="1"/>
      <protection locked="0"/>
    </xf>
    <xf numFmtId="0" fontId="3" fillId="4" borderId="1" xfId="30" applyFont="1" applyFill="1" applyBorder="1" applyAlignment="1" applyProtection="1">
      <alignment horizontal="center" vertical="center" wrapText="1"/>
      <protection locked="0"/>
    </xf>
    <xf numFmtId="0" fontId="4" fillId="5" borderId="1" xfId="52" applyFont="1" applyFill="1" applyBorder="1" applyAlignment="1" applyProtection="1">
      <alignment horizontal="center" vertical="center" wrapText="1"/>
      <protection locked="0"/>
    </xf>
    <xf numFmtId="0" fontId="5" fillId="6" borderId="1" xfId="55" applyFont="1" applyFill="1" applyBorder="1" applyAlignment="1" applyProtection="1">
      <alignment horizontal="center" vertical="center" wrapText="1"/>
      <protection locked="0"/>
    </xf>
    <xf numFmtId="0" fontId="1" fillId="7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10" fontId="1" fillId="0" borderId="1" xfId="0" applyNumberFormat="1" applyFont="1" applyBorder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9" borderId="1" xfId="0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10" borderId="2" xfId="0" applyFill="1" applyBorder="1">
      <alignment vertical="center"/>
    </xf>
    <xf numFmtId="0" fontId="0" fillId="10" borderId="2" xfId="0" applyFill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0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6" xfId="0" applyBorder="1">
      <alignment vertical="center"/>
    </xf>
    <xf numFmtId="0" fontId="0" fillId="0" borderId="7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8" xfId="0" applyFont="1" applyBorder="1">
      <alignment vertical="center"/>
    </xf>
    <xf numFmtId="0" fontId="0" fillId="0" borderId="9" xfId="0" applyFont="1" applyBorder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9" xfId="0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0" borderId="12" xfId="0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10" borderId="2" xfId="0" applyFont="1" applyFill="1" applyBorder="1">
      <alignment vertical="center"/>
    </xf>
    <xf numFmtId="0" fontId="1" fillId="0" borderId="12" xfId="0" applyFont="1" applyBorder="1">
      <alignment vertical="center"/>
    </xf>
    <xf numFmtId="0" fontId="1" fillId="0" borderId="13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3" xfId="0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11" borderId="0" xfId="0" applyFill="1">
      <alignment vertical="center"/>
    </xf>
    <xf numFmtId="0" fontId="0" fillId="11" borderId="1" xfId="0" applyFill="1" applyBorder="1">
      <alignment vertical="center"/>
    </xf>
    <xf numFmtId="0" fontId="1" fillId="11" borderId="1" xfId="0" applyFont="1" applyFill="1" applyBorder="1">
      <alignment vertical="center"/>
    </xf>
    <xf numFmtId="0" fontId="2" fillId="11" borderId="1" xfId="57" applyFont="1" applyFill="1" applyBorder="1" applyAlignment="1" applyProtection="1">
      <alignment horizontal="center" vertical="top" wrapText="1"/>
      <protection locked="0"/>
    </xf>
    <xf numFmtId="0" fontId="3" fillId="11" borderId="1" xfId="30" applyFont="1" applyFill="1" applyBorder="1" applyAlignment="1" applyProtection="1">
      <alignment horizontal="center" vertical="center" wrapText="1"/>
      <protection locked="0"/>
    </xf>
    <xf numFmtId="0" fontId="4" fillId="11" borderId="1" xfId="52" applyFont="1" applyFill="1" applyBorder="1" applyAlignment="1" applyProtection="1">
      <alignment horizontal="center" vertical="center" wrapText="1"/>
      <protection locked="0"/>
    </xf>
    <xf numFmtId="0" fontId="0" fillId="11" borderId="1" xfId="0" applyFill="1" applyBorder="1" applyAlignment="1">
      <alignment horizontal="center" vertical="center"/>
    </xf>
    <xf numFmtId="0" fontId="6" fillId="11" borderId="0" xfId="0" applyFont="1" applyFill="1" applyAlignment="1">
      <alignment horizontal="left" vertical="center" wrapText="1"/>
    </xf>
    <xf numFmtId="0" fontId="7" fillId="11" borderId="0" xfId="0" applyFont="1" applyFill="1" applyAlignment="1">
      <alignment horizontal="left" vertical="center"/>
    </xf>
    <xf numFmtId="0" fontId="0" fillId="11" borderId="1" xfId="0" applyFill="1" applyBorder="1">
      <alignment vertical="center"/>
    </xf>
    <xf numFmtId="0" fontId="9" fillId="11" borderId="1" xfId="22" applyFont="1" applyFill="1" applyBorder="1" applyAlignment="1" applyProtection="1">
      <alignment horizontal="left" vertical="center" wrapText="1"/>
      <protection locked="0"/>
    </xf>
    <xf numFmtId="0" fontId="10" fillId="11" borderId="1" xfId="22" applyFont="1" applyFill="1" applyBorder="1" applyAlignment="1" applyProtection="1">
      <alignment horizontal="left" vertical="center" wrapText="1"/>
      <protection locked="0"/>
    </xf>
    <xf numFmtId="0" fontId="10" fillId="11" borderId="1" xfId="22" applyFont="1" applyFill="1" applyBorder="1" applyAlignment="1" applyProtection="1">
      <alignment horizontal="center" vertical="center" wrapText="1"/>
      <protection locked="0"/>
    </xf>
    <xf numFmtId="0" fontId="11" fillId="11" borderId="1" xfId="11" applyNumberFormat="1" applyFont="1" applyFill="1" applyBorder="1" applyAlignment="1" applyProtection="1">
      <alignment horizontal="left" vertical="center" wrapText="1"/>
      <protection locked="0"/>
    </xf>
    <xf numFmtId="0" fontId="9" fillId="11" borderId="1" xfId="41" applyFont="1" applyFill="1" applyBorder="1" applyAlignment="1" applyProtection="1">
      <alignment horizontal="left" vertical="center" wrapText="1"/>
      <protection locked="0"/>
    </xf>
    <xf numFmtId="0" fontId="5" fillId="11" borderId="1" xfId="55" applyFont="1" applyFill="1" applyBorder="1" applyAlignment="1" applyProtection="1">
      <alignment horizontal="center" vertical="center" wrapText="1"/>
      <protection locked="0"/>
    </xf>
    <xf numFmtId="0" fontId="0" fillId="11" borderId="1" xfId="0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left" vertical="center"/>
    </xf>
    <xf numFmtId="10" fontId="1" fillId="11" borderId="1" xfId="0" applyNumberFormat="1" applyFont="1" applyFill="1" applyBorder="1">
      <alignment vertical="center"/>
    </xf>
    <xf numFmtId="10" fontId="0" fillId="11" borderId="1" xfId="0" applyNumberFormat="1" applyFill="1" applyBorder="1" applyAlignment="1">
      <alignment horizontal="left" vertical="center"/>
    </xf>
    <xf numFmtId="0" fontId="12" fillId="11" borderId="1" xfId="56" applyFont="1" applyFill="1" applyBorder="1" applyAlignment="1" applyProtection="1">
      <alignment horizontal="left" vertical="center" wrapText="1"/>
      <protection locked="0"/>
    </xf>
    <xf numFmtId="0" fontId="13" fillId="12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wrapText="1"/>
    </xf>
    <xf numFmtId="0" fontId="15" fillId="1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57" fontId="0" fillId="0" borderId="1" xfId="0" applyNumberFormat="1" applyFont="1" applyFill="1" applyBorder="1" applyAlignment="1">
      <alignment horizontal="center" vertical="center" wrapText="1"/>
    </xf>
    <xf numFmtId="0" fontId="15" fillId="13" borderId="18" xfId="0" applyFont="1" applyFill="1" applyBorder="1" applyAlignment="1">
      <alignment horizontal="center" vertical="center" wrapText="1"/>
    </xf>
    <xf numFmtId="0" fontId="15" fillId="13" borderId="19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0" fillId="0" borderId="18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15" fillId="13" borderId="2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horizontal="left" vertical="top" wrapText="1"/>
    </xf>
    <xf numFmtId="0" fontId="15" fillId="0" borderId="19" xfId="0" applyFont="1" applyFill="1" applyBorder="1" applyAlignment="1">
      <alignment horizontal="left" vertical="top" wrapText="1"/>
    </xf>
    <xf numFmtId="0" fontId="15" fillId="0" borderId="18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top" wrapText="1"/>
    </xf>
    <xf numFmtId="0" fontId="18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7" fillId="11" borderId="18" xfId="0" applyFont="1" applyFill="1" applyBorder="1" applyAlignment="1">
      <alignment horizontal="left" vertical="center" wrapText="1"/>
    </xf>
    <xf numFmtId="0" fontId="7" fillId="11" borderId="19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vertical="center" wrapText="1"/>
    </xf>
    <xf numFmtId="0" fontId="19" fillId="11" borderId="18" xfId="0" applyFont="1" applyFill="1" applyBorder="1" applyAlignment="1">
      <alignment horizontal="left" vertical="top" wrapText="1"/>
    </xf>
    <xf numFmtId="0" fontId="19" fillId="11" borderId="20" xfId="0" applyFont="1" applyFill="1" applyBorder="1" applyAlignment="1">
      <alignment horizontal="left" vertical="top" wrapText="1"/>
    </xf>
    <xf numFmtId="0" fontId="19" fillId="11" borderId="19" xfId="0" applyFont="1" applyFill="1" applyBorder="1" applyAlignment="1">
      <alignment horizontal="left" vertical="top" wrapText="1"/>
    </xf>
    <xf numFmtId="0" fontId="19" fillId="14" borderId="21" xfId="0" applyFont="1" applyFill="1" applyBorder="1" applyAlignment="1">
      <alignment horizontal="left" vertical="center" wrapText="1"/>
    </xf>
    <xf numFmtId="0" fontId="19" fillId="14" borderId="0" xfId="0" applyFont="1" applyFill="1" applyAlignment="1">
      <alignment horizontal="left" vertical="center" wrapText="1"/>
    </xf>
    <xf numFmtId="0" fontId="17" fillId="14" borderId="22" xfId="0" applyFont="1" applyFill="1" applyBorder="1" applyAlignment="1">
      <alignment horizontal="left" vertical="center" wrapText="1"/>
    </xf>
    <xf numFmtId="0" fontId="17" fillId="14" borderId="23" xfId="0" applyFont="1" applyFill="1" applyBorder="1" applyAlignment="1">
      <alignment horizontal="left" vertical="center" wrapText="1"/>
    </xf>
    <xf numFmtId="0" fontId="20" fillId="11" borderId="6" xfId="0" applyFont="1" applyFill="1" applyBorder="1" applyAlignment="1">
      <alignment horizontal="left" vertical="top" wrapText="1"/>
    </xf>
    <xf numFmtId="0" fontId="19" fillId="11" borderId="6" xfId="0" applyFont="1" applyFill="1" applyBorder="1" applyAlignment="1">
      <alignment horizontal="left" vertical="top" wrapText="1"/>
    </xf>
    <xf numFmtId="0" fontId="19" fillId="11" borderId="1" xfId="0" applyFont="1" applyFill="1" applyBorder="1" applyAlignment="1">
      <alignment horizontal="left" vertical="top" wrapText="1"/>
    </xf>
    <xf numFmtId="0" fontId="21" fillId="15" borderId="24" xfId="0" applyFont="1" applyFill="1" applyBorder="1" applyAlignment="1">
      <alignment horizontal="center" vertical="center"/>
    </xf>
    <xf numFmtId="0" fontId="0" fillId="16" borderId="1" xfId="0" applyFill="1" applyBorder="1">
      <alignment vertical="center"/>
    </xf>
    <xf numFmtId="0" fontId="21" fillId="0" borderId="0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18" xfId="0" applyBorder="1">
      <alignment vertical="center"/>
    </xf>
    <xf numFmtId="0" fontId="0" fillId="16" borderId="1" xfId="0" applyFill="1" applyBorder="1" applyAlignment="1">
      <alignment vertical="center" wrapText="1"/>
    </xf>
    <xf numFmtId="0" fontId="0" fillId="17" borderId="1" xfId="0" applyFill="1" applyBorder="1" applyAlignment="1">
      <alignment vertical="center" wrapText="1"/>
    </xf>
    <xf numFmtId="10" fontId="0" fillId="16" borderId="1" xfId="0" applyNumberFormat="1" applyFill="1" applyBorder="1">
      <alignment vertical="center"/>
    </xf>
    <xf numFmtId="10" fontId="0" fillId="17" borderId="1" xfId="0" applyNumberFormat="1" applyFill="1" applyBorder="1">
      <alignment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>
      <alignment vertical="center"/>
    </xf>
    <xf numFmtId="0" fontId="22" fillId="7" borderId="24" xfId="0" applyFont="1" applyFill="1" applyBorder="1" applyAlignment="1">
      <alignment horizontal="center" vertical="center"/>
    </xf>
    <xf numFmtId="0" fontId="22" fillId="7" borderId="24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s]&#13;&#10;load=&#13;&#10;run=&#13;&#10;NullPort=None&#13;&#10;device=HP LaserJet 4 Plus,HPPCL5MS,LPT1:&#13;&#10;&#13;&#10;[Desktop]&#13;&#10;Wallpaper=(无)&#13;&#10;TileWallpaper=0&#13;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s]_x000d__x000a_load=_x000d__x000a_run=_x000d__x000a_NullPort=None_x000d__x000a_device=HP LaserJet 4 Plus,HPPCL5MS,LPT1:_x000d__x000a__x000d__x000a_[Desktop]_x000d__x000a_Wallpaper=(无)_x000d__x000a_TileWallpaper=0_x000d_" xfId="19"/>
    <cellStyle name="解释性文本" xfId="20" builtinId="53"/>
    <cellStyle name="标题 1" xfId="21" builtinId="16"/>
    <cellStyle name="s]&#13;&#10;load=&#13;&#10;run=&#13;&#10;NullPort=None&#13;&#10;device=HP LaserJet 4 Plus,HPPCL5MS,LPT1:&#13;&#10;&#13;&#10;[Desktop]&#13;&#10;Wallpaper=(无)&#13;&#10;TileWallpaper=0&#13; 7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好 2" xfId="30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s]&#13;&#10;load=&#13;&#10;run=&#13;&#10;NullPort=None&#13;&#10;device=HP LaserJet 4 Plus,HPPCL5MS,LPT1:&#13;&#10;&#13;&#10;[Desktop]&#13;&#10;Wallpaper=(无)&#13;&#10;TileWallpaper=0&#13; 18" xfId="41"/>
    <cellStyle name="20% - 强调文字颜色 2" xfId="42" builtinId="34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40% - 强调文字颜色 5" xfId="49" builtinId="47"/>
    <cellStyle name="60% - 强调文字颜色 5" xfId="50" builtinId="48"/>
    <cellStyle name="强调文字颜色 6" xfId="51" builtinId="49"/>
    <cellStyle name="适中 2" xfId="52"/>
    <cellStyle name="40% - 强调文字颜色 6" xfId="53" builtinId="51"/>
    <cellStyle name="60% - 强调文字颜色 6" xfId="54" builtinId="52"/>
    <cellStyle name="20% - 着色 4 2" xfId="55"/>
    <cellStyle name="s]&#13;&#10;load=&#13;&#10;run=&#13;&#10;NullPort=None&#13;&#10;device=HP LaserJet 4 Plus,HPPCL5MS,LPT1:&#13;&#10;&#13;&#10;[Desktop]&#13;&#10;Wallpaper=(无)&#13;&#10;TileWallpaper=0&#13; 2" xfId="56"/>
    <cellStyle name="差 2" xfId="57"/>
    <cellStyle name="常规 2" xfId="58"/>
  </cellStyles>
  <tableStyles count="0" defaultTableStyle="TableStyleMedium2" defaultPivotStyle="PivotStyleLight16"/>
  <colors>
    <mruColors>
      <color rgb="00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server_name/cgi-bin/param.cgi?userName=admin&amp;password=admin&amp;action=set&amp;type=localNetwork&amp;netCardId=1&amp;IPProtoVer=2&amp;netCardId=1&amp;IPAddress=192.168.1.21&amp;subNetmask=255.255.255.0&amp;subGetway=192.168.1.1&amp;preferredDNS=128.0.0.1&amp;alternateDNS=128.0.0.2" TargetMode="External"/><Relationship Id="rId2" Type="http://schemas.openxmlformats.org/officeDocument/2006/relationships/hyperlink" Target="http://server_name/cgi-bin/param.cgi?userName=test3&amp;password=12qwasQWAS&amp;action=set&amp;type=localNetwork&amp;netCardId=1&amp;IPProtoVer=1&amp;IPAddress=192.168.1.21&amp;subNetmask=255.255.255.0&amp;subGetway=192.168.1.1&amp;preferredDNS=128.0.0.1&amp;alternateDNS=128.0.0.2" TargetMode="External"/><Relationship Id="rId1" Type="http://schemas.openxmlformats.org/officeDocument/2006/relationships/hyperlink" Target="http://server_name/cgi-bin/param.cgi?userName=admin&amp;password=admin&amp;action=set&amp;type=localNetwork&amp;netCardId=1&amp;IPProtoVer=1&amp;IPAddress=192.168.1.21&amp;subNetmask=255.255.255.0&amp;subGetway=192.168.1.1&amp;preferredDNS=128.0.0.1&amp;alternateDNS=128.0.0.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E26" sqref="E26"/>
    </sheetView>
  </sheetViews>
  <sheetFormatPr defaultColWidth="9" defaultRowHeight="13.5" outlineLevelCol="4"/>
  <cols>
    <col min="1" max="1" width="6.125" customWidth="1"/>
    <col min="2" max="2" width="10.25" customWidth="1"/>
    <col min="3" max="3" width="8.875" customWidth="1"/>
    <col min="4" max="4" width="25.75" customWidth="1"/>
    <col min="5" max="5" width="45.75" customWidth="1"/>
  </cols>
  <sheetData>
    <row r="1" ht="21" spans="1:5">
      <c r="A1" s="137" t="s">
        <v>0</v>
      </c>
      <c r="B1" s="137"/>
      <c r="C1" s="137"/>
      <c r="D1" s="137"/>
      <c r="E1" s="138"/>
    </row>
    <row r="2" spans="1:5">
      <c r="A2" s="139"/>
      <c r="B2" s="139"/>
      <c r="C2" s="139"/>
      <c r="D2" s="139"/>
      <c r="E2" s="140"/>
    </row>
    <row r="3" spans="1:5">
      <c r="A3" s="141" t="s">
        <v>1</v>
      </c>
      <c r="B3" s="141" t="s">
        <v>2</v>
      </c>
      <c r="C3" s="141" t="s">
        <v>3</v>
      </c>
      <c r="D3" s="141" t="s">
        <v>4</v>
      </c>
      <c r="E3" s="142" t="s">
        <v>5</v>
      </c>
    </row>
    <row r="4" spans="1:5">
      <c r="A4" s="141"/>
      <c r="B4" s="141" t="s">
        <v>6</v>
      </c>
      <c r="C4" s="141"/>
      <c r="D4" s="141" t="s">
        <v>7</v>
      </c>
      <c r="E4" s="142" t="s">
        <v>8</v>
      </c>
    </row>
    <row r="5" spans="1:5">
      <c r="A5" s="141"/>
      <c r="B5" s="141"/>
      <c r="C5" s="141"/>
      <c r="D5" s="141"/>
      <c r="E5" s="142"/>
    </row>
    <row r="6" spans="1:5">
      <c r="A6" s="141"/>
      <c r="B6" s="141"/>
      <c r="C6" s="141"/>
      <c r="D6" s="141"/>
      <c r="E6" s="142"/>
    </row>
    <row r="7" spans="1:5">
      <c r="A7" s="141"/>
      <c r="B7" s="141"/>
      <c r="C7" s="141"/>
      <c r="D7" s="141"/>
      <c r="E7" s="142"/>
    </row>
    <row r="8" spans="1:5">
      <c r="A8" s="141"/>
      <c r="B8" s="141"/>
      <c r="C8" s="141"/>
      <c r="D8" s="141"/>
      <c r="E8" s="142"/>
    </row>
    <row r="9" spans="1:5">
      <c r="A9" s="141"/>
      <c r="B9" s="141"/>
      <c r="C9" s="141"/>
      <c r="D9" s="141"/>
      <c r="E9" s="142"/>
    </row>
    <row r="10" spans="1:5">
      <c r="A10" s="141"/>
      <c r="B10" s="141"/>
      <c r="C10" s="141"/>
      <c r="D10" s="141"/>
      <c r="E10" s="142"/>
    </row>
    <row r="11" spans="1:5">
      <c r="A11" s="141"/>
      <c r="B11" s="141"/>
      <c r="C11" s="141"/>
      <c r="D11" s="141"/>
      <c r="E11" s="142"/>
    </row>
    <row r="12" spans="1:5">
      <c r="A12" s="141"/>
      <c r="B12" s="141"/>
      <c r="C12" s="141"/>
      <c r="D12" s="141"/>
      <c r="E12" s="142"/>
    </row>
    <row r="13" spans="1:5">
      <c r="A13" s="141"/>
      <c r="B13" s="141"/>
      <c r="C13" s="141"/>
      <c r="D13" s="141"/>
      <c r="E13" s="142"/>
    </row>
    <row r="14" spans="1:5">
      <c r="A14" s="141"/>
      <c r="B14" s="141"/>
      <c r="C14" s="141"/>
      <c r="D14" s="141"/>
      <c r="E14" s="142"/>
    </row>
    <row r="15" spans="1:5">
      <c r="A15" s="141"/>
      <c r="B15" s="141"/>
      <c r="C15" s="141"/>
      <c r="D15" s="141"/>
      <c r="E15" s="142"/>
    </row>
    <row r="16" spans="1:5">
      <c r="A16" s="141"/>
      <c r="B16" s="141"/>
      <c r="C16" s="141"/>
      <c r="D16" s="141"/>
      <c r="E16" s="142"/>
    </row>
    <row r="17" spans="1:5">
      <c r="A17" s="141"/>
      <c r="B17" s="141"/>
      <c r="C17" s="141"/>
      <c r="D17" s="141"/>
      <c r="E17" s="142"/>
    </row>
  </sheetData>
  <mergeCells count="1">
    <mergeCell ref="A1:E1"/>
  </mergeCells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3"/>
  <sheetViews>
    <sheetView workbookViewId="0">
      <pane xSplit="15" ySplit="9" topLeftCell="P11" activePane="bottomRight" state="frozen"/>
      <selection/>
      <selection pane="topRight"/>
      <selection pane="bottomLeft"/>
      <selection pane="bottomRight" activeCell="C2" sqref="C2"/>
    </sheetView>
  </sheetViews>
  <sheetFormatPr defaultColWidth="9" defaultRowHeight="13.5"/>
  <cols>
    <col min="1" max="1" width="9.375" customWidth="1"/>
    <col min="2" max="2" width="8.875" customWidth="1"/>
    <col min="4" max="4" width="27.125" style="17" customWidth="1"/>
    <col min="5" max="5" width="19.25" style="17" customWidth="1"/>
    <col min="6" max="6" width="43.75" style="17" customWidth="1"/>
    <col min="7" max="7" width="39.125" style="17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COUNTA(D11:D10004)</f>
        <v>86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COUNTIF($I11:$I10004,"Pass")</f>
        <v>0</v>
      </c>
      <c r="D2" s="18">
        <f>COUNTIF($I11:$I10004,"Pok")</f>
        <v>0</v>
      </c>
      <c r="E2" s="18">
        <f>COUNTIF($I11:$I10004,"Fail")</f>
        <v>0</v>
      </c>
      <c r="F2" s="18">
        <f>COUNTIF($I11:$I10004,"Block")</f>
        <v>0</v>
      </c>
      <c r="G2" s="18">
        <f>COUNTIF($I11:$I10004,"NT")</f>
        <v>0</v>
      </c>
      <c r="H2" s="10">
        <f t="shared" ref="H2:H7" si="0">C2/$B$1</f>
        <v>0</v>
      </c>
      <c r="I2" s="13"/>
      <c r="J2" s="15">
        <f>COUNTIFS(H:H,"level 1",I:I,"Pass")/$I$5</f>
        <v>0</v>
      </c>
    </row>
    <row r="3" spans="1:10">
      <c r="A3" s="9" t="s">
        <v>93</v>
      </c>
      <c r="B3" s="9"/>
      <c r="C3" s="1">
        <f>COUNTIF($J11:$J10004,"Pass")</f>
        <v>0</v>
      </c>
      <c r="D3" s="18">
        <f>COUNTIF($J11:$J10004,"Pok")</f>
        <v>0</v>
      </c>
      <c r="E3" s="18">
        <f>COUNTIF($J11:$J10004,"Fail")</f>
        <v>0</v>
      </c>
      <c r="F3" s="18">
        <f>COUNTIF($J11:$J10004,"Block")</f>
        <v>0</v>
      </c>
      <c r="G3" s="18">
        <f>COUNTIF($J11:$J10004,"NT")</f>
        <v>0</v>
      </c>
      <c r="H3" s="2">
        <f t="shared" si="0"/>
        <v>0</v>
      </c>
      <c r="I3" s="13"/>
      <c r="J3" s="15">
        <f>COUNTIFS(H:H,"level 1",J:J,"Pass")/$I$5</f>
        <v>0</v>
      </c>
    </row>
    <row r="4" spans="1:10">
      <c r="A4" s="9" t="s">
        <v>94</v>
      </c>
      <c r="B4" s="9"/>
      <c r="C4" s="1">
        <f>COUNTIF($K11:$K10001,"Pass")</f>
        <v>0</v>
      </c>
      <c r="D4" s="18">
        <f>COUNTIF($K11:$K10001,"Pok")</f>
        <v>0</v>
      </c>
      <c r="E4" s="18">
        <f>COUNTIF($K11:$K10001,"Fail")</f>
        <v>0</v>
      </c>
      <c r="F4" s="18">
        <f>COUNTIF($K11:$K10001,"Block")</f>
        <v>0</v>
      </c>
      <c r="G4" s="18">
        <f>COUNTIF($K11:$K10001,"NT")</f>
        <v>0</v>
      </c>
      <c r="H4" s="2">
        <f t="shared" si="0"/>
        <v>0</v>
      </c>
      <c r="I4" s="13"/>
      <c r="J4" s="15">
        <f>COUNTIFS(H:H,"level 1",K:K,"Pass")/$I$5</f>
        <v>0</v>
      </c>
    </row>
    <row r="5" spans="1:10">
      <c r="A5" s="9" t="s">
        <v>95</v>
      </c>
      <c r="B5" s="9"/>
      <c r="C5" s="1">
        <f>COUNTIF($L11:$L10001,"Pass")</f>
        <v>0</v>
      </c>
      <c r="D5" s="18">
        <f>COUNTIF($L11:$L10001,"Pok")</f>
        <v>0</v>
      </c>
      <c r="E5" s="18">
        <f>COUNTIF($L11:$L10001,"Fail")</f>
        <v>0</v>
      </c>
      <c r="F5" s="18">
        <f>COUNTIF($L11:$L10001,"Block")</f>
        <v>0</v>
      </c>
      <c r="G5" s="18">
        <f>COUNTIF($L11:$L10001,"NT")</f>
        <v>0</v>
      </c>
      <c r="H5" s="2">
        <f t="shared" si="0"/>
        <v>0</v>
      </c>
      <c r="I5" s="16">
        <f>COUNTIF(H:H,"level 1")</f>
        <v>32</v>
      </c>
      <c r="J5" s="15">
        <f>COUNTIFS(H:H,"level 1",L:L,"Pass")/$I$5</f>
        <v>0</v>
      </c>
    </row>
    <row r="6" spans="1:10">
      <c r="A6" s="9" t="s">
        <v>96</v>
      </c>
      <c r="B6" s="9"/>
      <c r="C6" s="1">
        <f>COUNTIF($M11:$M10001,"Pass")</f>
        <v>0</v>
      </c>
      <c r="D6" s="18">
        <f>COUNTIF($M11:$M10001,"Pok")</f>
        <v>0</v>
      </c>
      <c r="E6" s="18">
        <f>COUNTIF($M11:$M10001,"Fail")</f>
        <v>0</v>
      </c>
      <c r="F6" s="18">
        <f>COUNTIF($M11:$M10001,"Block")</f>
        <v>0</v>
      </c>
      <c r="G6" s="18">
        <f>COUNTIF($M11:$M10001,"NT")</f>
        <v>0</v>
      </c>
      <c r="H6" s="2">
        <f t="shared" si="0"/>
        <v>0</v>
      </c>
      <c r="I6" s="16"/>
      <c r="J6" s="15">
        <f>COUNTIFS(H:H,"level 1",M:M,"Pass")/$I$5</f>
        <v>0</v>
      </c>
    </row>
    <row r="7" spans="1:10">
      <c r="A7" s="9" t="s">
        <v>97</v>
      </c>
      <c r="B7" s="9"/>
      <c r="C7" s="1">
        <f>COUNTIF($N11:$N10001,"Pass")</f>
        <v>0</v>
      </c>
      <c r="D7" s="18">
        <f>COUNTIF($N11:$N10001,"Pok")</f>
        <v>0</v>
      </c>
      <c r="E7" s="18">
        <f>COUNTIF($N11:$N10001,"Fail")</f>
        <v>0</v>
      </c>
      <c r="F7" s="18">
        <f>COUNTIF($N11:$N10001,"Block")</f>
        <v>0</v>
      </c>
      <c r="G7" s="18">
        <f>COUNTIF($N11:$N10001,"NT")</f>
        <v>0</v>
      </c>
      <c r="H7" s="2">
        <f t="shared" si="0"/>
        <v>0</v>
      </c>
      <c r="I7" s="16"/>
      <c r="J7" s="15">
        <f>COUNTIFS(H:H,"level 1",N:N,"Pass")/$I$5</f>
        <v>0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ht="14.25" spans="1:14">
      <c r="A9" s="19" t="s">
        <v>99</v>
      </c>
      <c r="B9" s="19" t="s">
        <v>100</v>
      </c>
      <c r="C9" s="19" t="s">
        <v>101</v>
      </c>
      <c r="D9" s="20" t="s">
        <v>102</v>
      </c>
      <c r="E9" s="20" t="s">
        <v>103</v>
      </c>
      <c r="F9" s="20" t="s">
        <v>104</v>
      </c>
      <c r="G9" s="20" t="s">
        <v>105</v>
      </c>
      <c r="H9" s="19" t="s">
        <v>106</v>
      </c>
      <c r="I9" s="54" t="s">
        <v>107</v>
      </c>
      <c r="J9" s="54" t="s">
        <v>108</v>
      </c>
      <c r="K9" s="54" t="s">
        <v>109</v>
      </c>
      <c r="L9" s="54" t="s">
        <v>110</v>
      </c>
      <c r="M9" s="54" t="s">
        <v>111</v>
      </c>
      <c r="N9" s="54" t="s">
        <v>112</v>
      </c>
    </row>
    <row r="10" ht="95.25" spans="1:14">
      <c r="A10" s="21" t="s">
        <v>26</v>
      </c>
      <c r="B10" s="22" t="s">
        <v>132</v>
      </c>
      <c r="C10" s="22" t="s">
        <v>133</v>
      </c>
      <c r="D10" s="23" t="s">
        <v>134</v>
      </c>
      <c r="E10" s="23" t="s">
        <v>135</v>
      </c>
      <c r="F10" s="23" t="s">
        <v>136</v>
      </c>
      <c r="G10" s="22" t="s">
        <v>137</v>
      </c>
      <c r="H10" s="22" t="s">
        <v>138</v>
      </c>
      <c r="I10" s="22"/>
      <c r="J10" s="22"/>
      <c r="K10" s="22"/>
      <c r="L10" s="22"/>
      <c r="M10" s="55"/>
      <c r="N10" s="56"/>
    </row>
    <row r="11" ht="81" spans="1:14">
      <c r="A11" s="24" t="s">
        <v>26</v>
      </c>
      <c r="B11" s="25" t="s">
        <v>132</v>
      </c>
      <c r="C11" s="25" t="s">
        <v>133</v>
      </c>
      <c r="D11" s="26" t="s">
        <v>139</v>
      </c>
      <c r="E11" s="27" t="s">
        <v>140</v>
      </c>
      <c r="F11" s="27" t="s">
        <v>141</v>
      </c>
      <c r="G11" s="27" t="s">
        <v>142</v>
      </c>
      <c r="H11" s="28" t="s">
        <v>138</v>
      </c>
      <c r="I11" s="28"/>
      <c r="J11" s="28"/>
      <c r="K11" s="28"/>
      <c r="L11" s="28"/>
      <c r="M11" s="22"/>
      <c r="N11" s="57"/>
    </row>
    <row r="12" ht="40.5" spans="1:14">
      <c r="A12" s="29" t="s">
        <v>26</v>
      </c>
      <c r="B12" s="30" t="s">
        <v>132</v>
      </c>
      <c r="C12" s="30" t="s">
        <v>133</v>
      </c>
      <c r="D12" s="31" t="s">
        <v>143</v>
      </c>
      <c r="E12" s="31" t="s">
        <v>140</v>
      </c>
      <c r="F12" s="31" t="s">
        <v>144</v>
      </c>
      <c r="G12" s="31" t="s">
        <v>145</v>
      </c>
      <c r="H12" s="1" t="s">
        <v>146</v>
      </c>
      <c r="I12" s="1"/>
      <c r="J12" s="1"/>
      <c r="K12" s="1"/>
      <c r="L12" s="1"/>
      <c r="M12" s="1"/>
      <c r="N12" s="58"/>
    </row>
    <row r="13" ht="40.5" spans="1:14">
      <c r="A13" s="29" t="s">
        <v>26</v>
      </c>
      <c r="B13" s="30" t="s">
        <v>132</v>
      </c>
      <c r="C13" s="30" t="s">
        <v>133</v>
      </c>
      <c r="D13" s="31" t="s">
        <v>147</v>
      </c>
      <c r="E13" s="31" t="s">
        <v>140</v>
      </c>
      <c r="F13" s="31" t="s">
        <v>148</v>
      </c>
      <c r="G13" s="31" t="s">
        <v>145</v>
      </c>
      <c r="H13" s="1" t="s">
        <v>146</v>
      </c>
      <c r="I13" s="1"/>
      <c r="J13" s="1"/>
      <c r="K13" s="1"/>
      <c r="L13" s="1"/>
      <c r="M13" s="1"/>
      <c r="N13" s="58"/>
    </row>
    <row r="14" ht="40.5" spans="1:14">
      <c r="A14" s="29" t="s">
        <v>26</v>
      </c>
      <c r="B14" s="30" t="s">
        <v>132</v>
      </c>
      <c r="C14" s="30" t="s">
        <v>133</v>
      </c>
      <c r="D14" s="31" t="s">
        <v>149</v>
      </c>
      <c r="E14" s="31" t="s">
        <v>140</v>
      </c>
      <c r="F14" s="31" t="s">
        <v>150</v>
      </c>
      <c r="G14" s="31" t="s">
        <v>145</v>
      </c>
      <c r="H14" s="1" t="s">
        <v>146</v>
      </c>
      <c r="I14" s="1"/>
      <c r="J14" s="1"/>
      <c r="K14" s="1"/>
      <c r="L14" s="1"/>
      <c r="M14" s="1"/>
      <c r="N14" s="58"/>
    </row>
    <row r="15" ht="81" spans="1:14">
      <c r="A15" s="29" t="s">
        <v>26</v>
      </c>
      <c r="B15" s="30" t="s">
        <v>132</v>
      </c>
      <c r="C15" s="30" t="s">
        <v>133</v>
      </c>
      <c r="D15" s="31" t="s">
        <v>151</v>
      </c>
      <c r="E15" s="31" t="s">
        <v>140</v>
      </c>
      <c r="F15" s="31" t="s">
        <v>152</v>
      </c>
      <c r="G15" s="31" t="s">
        <v>153</v>
      </c>
      <c r="H15" s="1" t="s">
        <v>146</v>
      </c>
      <c r="I15" s="1"/>
      <c r="J15" s="1"/>
      <c r="K15" s="1"/>
      <c r="L15" s="1"/>
      <c r="M15" s="1"/>
      <c r="N15" s="58"/>
    </row>
    <row r="16" ht="40.5" spans="1:14">
      <c r="A16" s="29" t="s">
        <v>26</v>
      </c>
      <c r="B16" s="30" t="s">
        <v>132</v>
      </c>
      <c r="C16" s="30" t="s">
        <v>133</v>
      </c>
      <c r="D16" s="31" t="s">
        <v>154</v>
      </c>
      <c r="E16" s="31" t="s">
        <v>140</v>
      </c>
      <c r="F16" s="31" t="s">
        <v>155</v>
      </c>
      <c r="G16" s="31" t="s">
        <v>145</v>
      </c>
      <c r="H16" s="1" t="s">
        <v>146</v>
      </c>
      <c r="I16" s="1"/>
      <c r="J16" s="1"/>
      <c r="K16" s="1"/>
      <c r="L16" s="1"/>
      <c r="M16" s="1"/>
      <c r="N16" s="58"/>
    </row>
    <row r="17" ht="40.5" spans="1:14">
      <c r="A17" s="29" t="s">
        <v>26</v>
      </c>
      <c r="B17" s="30" t="s">
        <v>132</v>
      </c>
      <c r="C17" s="30" t="s">
        <v>133</v>
      </c>
      <c r="D17" s="31" t="s">
        <v>156</v>
      </c>
      <c r="E17" s="31" t="s">
        <v>140</v>
      </c>
      <c r="F17" s="31" t="s">
        <v>157</v>
      </c>
      <c r="G17" s="31" t="s">
        <v>158</v>
      </c>
      <c r="H17" s="1" t="s">
        <v>146</v>
      </c>
      <c r="I17" s="1"/>
      <c r="J17" s="1"/>
      <c r="K17" s="1"/>
      <c r="L17" s="1"/>
      <c r="M17" s="1"/>
      <c r="N17" s="58"/>
    </row>
    <row r="18" ht="81" spans="1:14">
      <c r="A18" s="29" t="s">
        <v>26</v>
      </c>
      <c r="B18" s="30" t="s">
        <v>132</v>
      </c>
      <c r="C18" s="30" t="s">
        <v>133</v>
      </c>
      <c r="D18" s="31" t="s">
        <v>159</v>
      </c>
      <c r="E18" s="31" t="s">
        <v>160</v>
      </c>
      <c r="F18" s="31" t="s">
        <v>161</v>
      </c>
      <c r="G18" s="31" t="s">
        <v>162</v>
      </c>
      <c r="H18" s="1" t="s">
        <v>138</v>
      </c>
      <c r="I18" s="1"/>
      <c r="J18" s="1"/>
      <c r="K18" s="1"/>
      <c r="L18" s="1"/>
      <c r="M18" s="1"/>
      <c r="N18" s="58"/>
    </row>
    <row r="19" ht="41.25" spans="1:14">
      <c r="A19" s="32" t="s">
        <v>26</v>
      </c>
      <c r="B19" s="33" t="s">
        <v>132</v>
      </c>
      <c r="C19" s="33" t="s">
        <v>133</v>
      </c>
      <c r="D19" s="34" t="s">
        <v>163</v>
      </c>
      <c r="E19" s="34" t="s">
        <v>140</v>
      </c>
      <c r="F19" s="34" t="s">
        <v>164</v>
      </c>
      <c r="G19" s="34" t="s">
        <v>145</v>
      </c>
      <c r="H19" s="35" t="s">
        <v>138</v>
      </c>
      <c r="I19" s="35"/>
      <c r="J19" s="35"/>
      <c r="K19" s="35"/>
      <c r="L19" s="35"/>
      <c r="M19" s="35"/>
      <c r="N19" s="59"/>
    </row>
    <row r="20" ht="121.5" spans="1:14">
      <c r="A20" s="36" t="s">
        <v>26</v>
      </c>
      <c r="B20" s="37" t="s">
        <v>132</v>
      </c>
      <c r="C20" s="37" t="s">
        <v>133</v>
      </c>
      <c r="D20" s="38" t="s">
        <v>165</v>
      </c>
      <c r="E20" s="38" t="s">
        <v>140</v>
      </c>
      <c r="F20" s="38" t="s">
        <v>166</v>
      </c>
      <c r="G20" s="38" t="s">
        <v>167</v>
      </c>
      <c r="H20" s="22" t="s">
        <v>146</v>
      </c>
      <c r="I20" s="22"/>
      <c r="J20" s="22"/>
      <c r="K20" s="22"/>
      <c r="L20" s="22"/>
      <c r="M20" s="22"/>
      <c r="N20" s="57"/>
    </row>
    <row r="21" ht="40.5" spans="1:14">
      <c r="A21" s="29" t="s">
        <v>26</v>
      </c>
      <c r="B21" s="30" t="s">
        <v>132</v>
      </c>
      <c r="C21" s="30" t="s">
        <v>133</v>
      </c>
      <c r="D21" s="31" t="s">
        <v>168</v>
      </c>
      <c r="E21" s="31" t="s">
        <v>140</v>
      </c>
      <c r="F21" s="31" t="s">
        <v>169</v>
      </c>
      <c r="G21" s="31" t="s">
        <v>170</v>
      </c>
      <c r="H21" s="1" t="s">
        <v>146</v>
      </c>
      <c r="I21" s="1"/>
      <c r="J21" s="1"/>
      <c r="K21" s="1"/>
      <c r="L21" s="1"/>
      <c r="M21" s="1"/>
      <c r="N21" s="58"/>
    </row>
    <row r="22" ht="40.5" spans="1:14">
      <c r="A22" s="29" t="s">
        <v>26</v>
      </c>
      <c r="B22" s="30" t="s">
        <v>132</v>
      </c>
      <c r="C22" s="30" t="s">
        <v>133</v>
      </c>
      <c r="D22" s="31" t="s">
        <v>171</v>
      </c>
      <c r="E22" s="31" t="s">
        <v>140</v>
      </c>
      <c r="F22" s="31" t="s">
        <v>172</v>
      </c>
      <c r="G22" s="31" t="s">
        <v>173</v>
      </c>
      <c r="H22" s="1" t="s">
        <v>146</v>
      </c>
      <c r="I22" s="1"/>
      <c r="J22" s="1"/>
      <c r="K22" s="1"/>
      <c r="L22" s="1"/>
      <c r="M22" s="1"/>
      <c r="N22" s="58"/>
    </row>
    <row r="23" ht="40.5" spans="1:14">
      <c r="A23" s="29" t="s">
        <v>26</v>
      </c>
      <c r="B23" s="30" t="s">
        <v>132</v>
      </c>
      <c r="C23" s="30" t="s">
        <v>133</v>
      </c>
      <c r="D23" s="31" t="s">
        <v>174</v>
      </c>
      <c r="E23" s="31" t="s">
        <v>140</v>
      </c>
      <c r="F23" s="31" t="s">
        <v>175</v>
      </c>
      <c r="G23" s="31" t="s">
        <v>176</v>
      </c>
      <c r="H23" s="1" t="s">
        <v>146</v>
      </c>
      <c r="I23" s="1"/>
      <c r="J23" s="1"/>
      <c r="K23" s="1"/>
      <c r="L23" s="1"/>
      <c r="M23" s="1"/>
      <c r="N23" s="58"/>
    </row>
    <row r="24" ht="41.25" spans="1:14">
      <c r="A24" s="32" t="s">
        <v>26</v>
      </c>
      <c r="B24" s="33" t="s">
        <v>132</v>
      </c>
      <c r="C24" s="33" t="s">
        <v>133</v>
      </c>
      <c r="D24" s="34" t="s">
        <v>177</v>
      </c>
      <c r="E24" s="34" t="s">
        <v>140</v>
      </c>
      <c r="F24" s="34" t="s">
        <v>178</v>
      </c>
      <c r="G24" s="34" t="s">
        <v>173</v>
      </c>
      <c r="H24" s="35" t="s">
        <v>146</v>
      </c>
      <c r="I24" s="35"/>
      <c r="J24" s="35"/>
      <c r="K24" s="35"/>
      <c r="L24" s="35"/>
      <c r="M24" s="35"/>
      <c r="N24" s="59"/>
    </row>
    <row r="25" ht="40.5" spans="1:14">
      <c r="A25" s="36" t="s">
        <v>26</v>
      </c>
      <c r="B25" s="37" t="s">
        <v>132</v>
      </c>
      <c r="C25" s="37" t="s">
        <v>133</v>
      </c>
      <c r="D25" s="38" t="s">
        <v>179</v>
      </c>
      <c r="E25" s="38" t="s">
        <v>140</v>
      </c>
      <c r="F25" s="38" t="s">
        <v>180</v>
      </c>
      <c r="G25" s="38" t="s">
        <v>181</v>
      </c>
      <c r="H25" s="22" t="s">
        <v>146</v>
      </c>
      <c r="I25" s="22"/>
      <c r="J25" s="22"/>
      <c r="K25" s="22"/>
      <c r="L25" s="22"/>
      <c r="M25" s="22"/>
      <c r="N25" s="57"/>
    </row>
    <row r="26" ht="40.5" spans="1:14">
      <c r="A26" s="29" t="s">
        <v>26</v>
      </c>
      <c r="B26" s="30" t="s">
        <v>132</v>
      </c>
      <c r="C26" s="30" t="s">
        <v>133</v>
      </c>
      <c r="D26" s="31" t="s">
        <v>182</v>
      </c>
      <c r="E26" s="31" t="s">
        <v>140</v>
      </c>
      <c r="F26" s="31" t="s">
        <v>183</v>
      </c>
      <c r="G26" s="31" t="s">
        <v>181</v>
      </c>
      <c r="H26" s="1" t="s">
        <v>146</v>
      </c>
      <c r="I26" s="1"/>
      <c r="J26" s="1"/>
      <c r="K26" s="1"/>
      <c r="L26" s="1"/>
      <c r="M26" s="1"/>
      <c r="N26" s="58"/>
    </row>
    <row r="27" ht="40.5" spans="1:14">
      <c r="A27" s="29" t="s">
        <v>26</v>
      </c>
      <c r="B27" s="30" t="s">
        <v>132</v>
      </c>
      <c r="C27" s="30" t="s">
        <v>133</v>
      </c>
      <c r="D27" s="31" t="s">
        <v>184</v>
      </c>
      <c r="E27" s="31" t="s">
        <v>140</v>
      </c>
      <c r="F27" s="31" t="s">
        <v>185</v>
      </c>
      <c r="G27" s="31" t="s">
        <v>181</v>
      </c>
      <c r="H27" s="1" t="s">
        <v>146</v>
      </c>
      <c r="I27" s="1"/>
      <c r="J27" s="1"/>
      <c r="K27" s="1"/>
      <c r="L27" s="1"/>
      <c r="M27" s="1"/>
      <c r="N27" s="58"/>
    </row>
    <row r="28" ht="81" spans="1:14">
      <c r="A28" s="29" t="s">
        <v>26</v>
      </c>
      <c r="B28" s="30" t="s">
        <v>132</v>
      </c>
      <c r="C28" s="30" t="s">
        <v>133</v>
      </c>
      <c r="D28" s="31" t="s">
        <v>186</v>
      </c>
      <c r="E28" s="31" t="s">
        <v>140</v>
      </c>
      <c r="F28" s="31" t="s">
        <v>187</v>
      </c>
      <c r="G28" s="31" t="s">
        <v>188</v>
      </c>
      <c r="H28" s="1" t="s">
        <v>146</v>
      </c>
      <c r="I28" s="1"/>
      <c r="J28" s="1"/>
      <c r="K28" s="1"/>
      <c r="L28" s="1"/>
      <c r="M28" s="1"/>
      <c r="N28" s="58"/>
    </row>
    <row r="29" ht="40.5" spans="1:14">
      <c r="A29" s="29" t="s">
        <v>26</v>
      </c>
      <c r="B29" s="30" t="s">
        <v>132</v>
      </c>
      <c r="C29" s="30" t="s">
        <v>133</v>
      </c>
      <c r="D29" s="31" t="s">
        <v>189</v>
      </c>
      <c r="E29" s="31" t="s">
        <v>140</v>
      </c>
      <c r="F29" s="31" t="s">
        <v>190</v>
      </c>
      <c r="G29" s="31" t="s">
        <v>181</v>
      </c>
      <c r="H29" s="1" t="s">
        <v>146</v>
      </c>
      <c r="I29" s="1"/>
      <c r="J29" s="1"/>
      <c r="K29" s="1"/>
      <c r="L29" s="1"/>
      <c r="M29" s="1"/>
      <c r="N29" s="58"/>
    </row>
    <row r="30" ht="40.5" spans="1:14">
      <c r="A30" s="29" t="s">
        <v>26</v>
      </c>
      <c r="B30" s="30" t="s">
        <v>132</v>
      </c>
      <c r="C30" s="30" t="s">
        <v>133</v>
      </c>
      <c r="D30" s="31" t="s">
        <v>191</v>
      </c>
      <c r="E30" s="31" t="s">
        <v>140</v>
      </c>
      <c r="F30" s="31" t="s">
        <v>192</v>
      </c>
      <c r="G30" s="31" t="s">
        <v>193</v>
      </c>
      <c r="H30" s="1" t="s">
        <v>146</v>
      </c>
      <c r="I30" s="1"/>
      <c r="J30" s="1"/>
      <c r="K30" s="1"/>
      <c r="L30" s="1"/>
      <c r="M30" s="1"/>
      <c r="N30" s="58"/>
    </row>
    <row r="31" ht="40.5" spans="1:14">
      <c r="A31" s="29" t="s">
        <v>26</v>
      </c>
      <c r="B31" s="30" t="s">
        <v>132</v>
      </c>
      <c r="C31" s="30" t="s">
        <v>133</v>
      </c>
      <c r="D31" s="31" t="s">
        <v>194</v>
      </c>
      <c r="E31" s="31" t="s">
        <v>140</v>
      </c>
      <c r="F31" s="31" t="s">
        <v>195</v>
      </c>
      <c r="G31" s="31" t="s">
        <v>181</v>
      </c>
      <c r="H31" s="1" t="s">
        <v>138</v>
      </c>
      <c r="I31" s="1"/>
      <c r="J31" s="1"/>
      <c r="K31" s="1"/>
      <c r="L31" s="1"/>
      <c r="M31" s="1"/>
      <c r="N31" s="58"/>
    </row>
    <row r="32" ht="41.25" spans="1:14">
      <c r="A32" s="32" t="s">
        <v>26</v>
      </c>
      <c r="B32" s="33" t="s">
        <v>132</v>
      </c>
      <c r="C32" s="33" t="s">
        <v>133</v>
      </c>
      <c r="D32" s="39" t="s">
        <v>196</v>
      </c>
      <c r="E32" s="34" t="s">
        <v>140</v>
      </c>
      <c r="F32" s="39" t="s">
        <v>197</v>
      </c>
      <c r="G32" s="39" t="s">
        <v>181</v>
      </c>
      <c r="H32" s="35" t="s">
        <v>146</v>
      </c>
      <c r="I32" s="35"/>
      <c r="J32" s="35"/>
      <c r="K32" s="35"/>
      <c r="L32" s="35"/>
      <c r="M32" s="35"/>
      <c r="N32" s="59"/>
    </row>
    <row r="33" ht="40.5" spans="1:14">
      <c r="A33" s="36" t="s">
        <v>26</v>
      </c>
      <c r="B33" s="37" t="s">
        <v>132</v>
      </c>
      <c r="C33" s="37" t="s">
        <v>133</v>
      </c>
      <c r="D33" s="23" t="s">
        <v>198</v>
      </c>
      <c r="E33" s="38" t="s">
        <v>199</v>
      </c>
      <c r="F33" s="23" t="s">
        <v>200</v>
      </c>
      <c r="G33" s="23" t="s">
        <v>201</v>
      </c>
      <c r="H33" s="22" t="s">
        <v>146</v>
      </c>
      <c r="I33" s="22"/>
      <c r="J33" s="22"/>
      <c r="K33" s="22"/>
      <c r="L33" s="22"/>
      <c r="M33" s="22"/>
      <c r="N33" s="57"/>
    </row>
    <row r="34" ht="40.5" spans="1:14">
      <c r="A34" s="29" t="s">
        <v>26</v>
      </c>
      <c r="B34" s="30" t="s">
        <v>132</v>
      </c>
      <c r="C34" s="30" t="s">
        <v>133</v>
      </c>
      <c r="D34" s="18" t="s">
        <v>202</v>
      </c>
      <c r="E34" s="31" t="s">
        <v>199</v>
      </c>
      <c r="F34" s="18" t="s">
        <v>203</v>
      </c>
      <c r="G34" s="18" t="s">
        <v>201</v>
      </c>
      <c r="H34" s="1" t="s">
        <v>146</v>
      </c>
      <c r="I34" s="1"/>
      <c r="J34" s="1"/>
      <c r="K34" s="1"/>
      <c r="L34" s="1"/>
      <c r="M34" s="1"/>
      <c r="N34" s="58"/>
    </row>
    <row r="35" ht="40.5" spans="1:14">
      <c r="A35" s="29" t="s">
        <v>26</v>
      </c>
      <c r="B35" s="30" t="s">
        <v>132</v>
      </c>
      <c r="C35" s="30" t="s">
        <v>133</v>
      </c>
      <c r="D35" s="18" t="s">
        <v>204</v>
      </c>
      <c r="E35" s="31" t="s">
        <v>199</v>
      </c>
      <c r="F35" s="18" t="s">
        <v>205</v>
      </c>
      <c r="G35" s="18" t="s">
        <v>201</v>
      </c>
      <c r="H35" s="1" t="s">
        <v>146</v>
      </c>
      <c r="I35" s="1"/>
      <c r="J35" s="1"/>
      <c r="K35" s="1"/>
      <c r="L35" s="1"/>
      <c r="M35" s="1"/>
      <c r="N35" s="58"/>
    </row>
    <row r="36" ht="40.5" spans="1:14">
      <c r="A36" s="29" t="s">
        <v>26</v>
      </c>
      <c r="B36" s="30" t="s">
        <v>132</v>
      </c>
      <c r="C36" s="30" t="s">
        <v>133</v>
      </c>
      <c r="D36" s="18" t="s">
        <v>206</v>
      </c>
      <c r="E36" s="31" t="s">
        <v>199</v>
      </c>
      <c r="F36" s="18" t="s">
        <v>207</v>
      </c>
      <c r="G36" s="18" t="s">
        <v>208</v>
      </c>
      <c r="H36" s="1" t="s">
        <v>146</v>
      </c>
      <c r="I36" s="1"/>
      <c r="J36" s="1"/>
      <c r="K36" s="1"/>
      <c r="L36" s="1"/>
      <c r="M36" s="1"/>
      <c r="N36" s="58"/>
    </row>
    <row r="37" ht="40.5" spans="1:14">
      <c r="A37" s="29" t="s">
        <v>26</v>
      </c>
      <c r="B37" s="30" t="s">
        <v>132</v>
      </c>
      <c r="C37" s="30" t="s">
        <v>133</v>
      </c>
      <c r="D37" s="18" t="s">
        <v>209</v>
      </c>
      <c r="E37" s="31" t="s">
        <v>199</v>
      </c>
      <c r="F37" s="18" t="s">
        <v>210</v>
      </c>
      <c r="G37" s="18" t="s">
        <v>201</v>
      </c>
      <c r="H37" s="1" t="s">
        <v>146</v>
      </c>
      <c r="I37" s="1"/>
      <c r="J37" s="1"/>
      <c r="K37" s="1"/>
      <c r="L37" s="1"/>
      <c r="M37" s="1"/>
      <c r="N37" s="58"/>
    </row>
    <row r="38" ht="40.5" spans="1:14">
      <c r="A38" s="29" t="s">
        <v>26</v>
      </c>
      <c r="B38" s="30" t="s">
        <v>132</v>
      </c>
      <c r="C38" s="30" t="s">
        <v>133</v>
      </c>
      <c r="D38" s="18" t="s">
        <v>211</v>
      </c>
      <c r="E38" s="31" t="s">
        <v>199</v>
      </c>
      <c r="F38" s="18" t="s">
        <v>212</v>
      </c>
      <c r="G38" s="18" t="s">
        <v>213</v>
      </c>
      <c r="H38" s="1" t="s">
        <v>146</v>
      </c>
      <c r="I38" s="1"/>
      <c r="J38" s="1"/>
      <c r="K38" s="1"/>
      <c r="L38" s="1"/>
      <c r="M38" s="1"/>
      <c r="N38" s="58"/>
    </row>
    <row r="39" ht="40.5" spans="1:14">
      <c r="A39" s="29" t="s">
        <v>26</v>
      </c>
      <c r="B39" s="30" t="s">
        <v>132</v>
      </c>
      <c r="C39" s="30" t="s">
        <v>133</v>
      </c>
      <c r="D39" s="18" t="s">
        <v>214</v>
      </c>
      <c r="E39" s="31" t="s">
        <v>199</v>
      </c>
      <c r="F39" s="18" t="s">
        <v>215</v>
      </c>
      <c r="G39" s="18" t="s">
        <v>213</v>
      </c>
      <c r="H39" s="1" t="s">
        <v>146</v>
      </c>
      <c r="I39" s="1"/>
      <c r="J39" s="1"/>
      <c r="K39" s="1"/>
      <c r="L39" s="1"/>
      <c r="M39" s="1"/>
      <c r="N39" s="58"/>
    </row>
    <row r="40" ht="40.5" spans="1:14">
      <c r="A40" s="29" t="s">
        <v>26</v>
      </c>
      <c r="B40" s="30" t="s">
        <v>132</v>
      </c>
      <c r="C40" s="30" t="s">
        <v>133</v>
      </c>
      <c r="D40" s="18" t="s">
        <v>216</v>
      </c>
      <c r="E40" s="31" t="s">
        <v>199</v>
      </c>
      <c r="F40" s="18" t="s">
        <v>217</v>
      </c>
      <c r="G40" s="18" t="s">
        <v>213</v>
      </c>
      <c r="H40" s="1" t="s">
        <v>146</v>
      </c>
      <c r="I40" s="1"/>
      <c r="J40" s="1"/>
      <c r="K40" s="1"/>
      <c r="L40" s="1"/>
      <c r="M40" s="1"/>
      <c r="N40" s="58"/>
    </row>
    <row r="41" ht="40.5" spans="1:14">
      <c r="A41" s="29" t="s">
        <v>26</v>
      </c>
      <c r="B41" s="30" t="s">
        <v>132</v>
      </c>
      <c r="C41" s="30" t="s">
        <v>133</v>
      </c>
      <c r="D41" s="18" t="s">
        <v>218</v>
      </c>
      <c r="E41" s="31" t="s">
        <v>199</v>
      </c>
      <c r="F41" s="18" t="s">
        <v>219</v>
      </c>
      <c r="G41" s="18" t="s">
        <v>220</v>
      </c>
      <c r="H41" s="1" t="s">
        <v>146</v>
      </c>
      <c r="I41" s="1"/>
      <c r="J41" s="1"/>
      <c r="K41" s="1"/>
      <c r="L41" s="1"/>
      <c r="M41" s="1"/>
      <c r="N41" s="58"/>
    </row>
    <row r="42" ht="41.25" spans="1:14">
      <c r="A42" s="32" t="s">
        <v>26</v>
      </c>
      <c r="B42" s="33" t="s">
        <v>132</v>
      </c>
      <c r="C42" s="33" t="s">
        <v>133</v>
      </c>
      <c r="D42" s="39" t="s">
        <v>221</v>
      </c>
      <c r="E42" s="34" t="s">
        <v>199</v>
      </c>
      <c r="F42" s="39" t="s">
        <v>222</v>
      </c>
      <c r="G42" s="39" t="s">
        <v>213</v>
      </c>
      <c r="H42" s="35" t="s">
        <v>146</v>
      </c>
      <c r="I42" s="35"/>
      <c r="J42" s="35"/>
      <c r="K42" s="35"/>
      <c r="L42" s="35"/>
      <c r="M42" s="35"/>
      <c r="N42" s="59"/>
    </row>
    <row r="43" ht="81" spans="1:14">
      <c r="A43" s="36" t="s">
        <v>26</v>
      </c>
      <c r="B43" s="37" t="s">
        <v>132</v>
      </c>
      <c r="C43" s="37" t="s">
        <v>133</v>
      </c>
      <c r="D43" s="23" t="s">
        <v>223</v>
      </c>
      <c r="E43" s="38" t="s">
        <v>224</v>
      </c>
      <c r="F43" s="23" t="s">
        <v>225</v>
      </c>
      <c r="G43" s="23" t="s">
        <v>226</v>
      </c>
      <c r="H43" s="22" t="s">
        <v>138</v>
      </c>
      <c r="I43" s="22"/>
      <c r="J43" s="22"/>
      <c r="K43" s="22"/>
      <c r="L43" s="22"/>
      <c r="M43" s="22"/>
      <c r="N43" s="57"/>
    </row>
    <row r="44" ht="81" spans="1:14">
      <c r="A44" s="29" t="s">
        <v>26</v>
      </c>
      <c r="B44" s="30" t="s">
        <v>132</v>
      </c>
      <c r="C44" s="30" t="s">
        <v>133</v>
      </c>
      <c r="D44" s="18" t="s">
        <v>227</v>
      </c>
      <c r="E44" s="31" t="s">
        <v>228</v>
      </c>
      <c r="F44" s="18" t="s">
        <v>225</v>
      </c>
      <c r="G44" s="18" t="s">
        <v>229</v>
      </c>
      <c r="H44" s="1" t="s">
        <v>146</v>
      </c>
      <c r="I44" s="1"/>
      <c r="J44" s="1"/>
      <c r="K44" s="1"/>
      <c r="L44" s="1"/>
      <c r="M44" s="1"/>
      <c r="N44" s="58"/>
    </row>
    <row r="45" ht="81" spans="1:14">
      <c r="A45" s="29" t="s">
        <v>26</v>
      </c>
      <c r="B45" s="30" t="s">
        <v>132</v>
      </c>
      <c r="C45" s="30" t="s">
        <v>133</v>
      </c>
      <c r="D45" s="18" t="s">
        <v>230</v>
      </c>
      <c r="E45" s="31" t="s">
        <v>231</v>
      </c>
      <c r="F45" s="18" t="s">
        <v>225</v>
      </c>
      <c r="G45" s="18" t="s">
        <v>229</v>
      </c>
      <c r="H45" s="1" t="s">
        <v>146</v>
      </c>
      <c r="I45" s="1"/>
      <c r="J45" s="1"/>
      <c r="K45" s="1"/>
      <c r="L45" s="1"/>
      <c r="M45" s="1"/>
      <c r="N45" s="58"/>
    </row>
    <row r="46" ht="67.5" spans="1:14">
      <c r="A46" s="29" t="s">
        <v>26</v>
      </c>
      <c r="B46" s="30" t="s">
        <v>132</v>
      </c>
      <c r="C46" s="30" t="s">
        <v>133</v>
      </c>
      <c r="D46" s="18" t="s">
        <v>232</v>
      </c>
      <c r="E46" s="31" t="s">
        <v>233</v>
      </c>
      <c r="F46" s="18" t="s">
        <v>234</v>
      </c>
      <c r="G46" s="18" t="s">
        <v>235</v>
      </c>
      <c r="H46" s="1" t="s">
        <v>146</v>
      </c>
      <c r="I46" s="1"/>
      <c r="J46" s="1"/>
      <c r="K46" s="1"/>
      <c r="L46" s="1"/>
      <c r="M46" s="1"/>
      <c r="N46" s="58"/>
    </row>
    <row r="47" ht="81" spans="1:14">
      <c r="A47" s="29" t="s">
        <v>26</v>
      </c>
      <c r="B47" s="30" t="s">
        <v>132</v>
      </c>
      <c r="C47" s="30" t="s">
        <v>133</v>
      </c>
      <c r="D47" s="18" t="s">
        <v>236</v>
      </c>
      <c r="E47" s="31" t="s">
        <v>237</v>
      </c>
      <c r="F47" s="18" t="s">
        <v>238</v>
      </c>
      <c r="G47" s="18" t="s">
        <v>239</v>
      </c>
      <c r="H47" s="1" t="s">
        <v>138</v>
      </c>
      <c r="I47" s="1"/>
      <c r="J47" s="1"/>
      <c r="K47" s="1"/>
      <c r="L47" s="1"/>
      <c r="M47" s="1"/>
      <c r="N47" s="58"/>
    </row>
    <row r="48" ht="81" spans="1:14">
      <c r="A48" s="29" t="s">
        <v>26</v>
      </c>
      <c r="B48" s="30" t="s">
        <v>132</v>
      </c>
      <c r="C48" s="30" t="s">
        <v>133</v>
      </c>
      <c r="D48" s="18" t="s">
        <v>240</v>
      </c>
      <c r="E48" s="31" t="s">
        <v>241</v>
      </c>
      <c r="F48" s="18" t="s">
        <v>238</v>
      </c>
      <c r="G48" s="18" t="s">
        <v>242</v>
      </c>
      <c r="H48" s="1" t="s">
        <v>146</v>
      </c>
      <c r="I48" s="1"/>
      <c r="J48" s="1"/>
      <c r="K48" s="1"/>
      <c r="L48" s="1"/>
      <c r="M48" s="1"/>
      <c r="N48" s="58"/>
    </row>
    <row r="49" ht="68.25" spans="1:14">
      <c r="A49" s="40" t="s">
        <v>26</v>
      </c>
      <c r="B49" s="41" t="s">
        <v>132</v>
      </c>
      <c r="C49" s="41" t="s">
        <v>133</v>
      </c>
      <c r="D49" s="42" t="s">
        <v>243</v>
      </c>
      <c r="E49" s="42" t="s">
        <v>244</v>
      </c>
      <c r="F49" s="42" t="s">
        <v>245</v>
      </c>
      <c r="G49" s="42" t="s">
        <v>242</v>
      </c>
      <c r="H49" s="43" t="s">
        <v>146</v>
      </c>
      <c r="I49" s="43"/>
      <c r="J49" s="43"/>
      <c r="K49" s="43"/>
      <c r="L49" s="43"/>
      <c r="M49" s="43"/>
      <c r="N49" s="60"/>
    </row>
    <row r="50" ht="94.5" spans="1:14">
      <c r="A50" s="44" t="s">
        <v>26</v>
      </c>
      <c r="B50" s="45" t="s">
        <v>132</v>
      </c>
      <c r="C50" s="45" t="s">
        <v>246</v>
      </c>
      <c r="D50" s="46" t="s">
        <v>247</v>
      </c>
      <c r="E50" s="46" t="s">
        <v>248</v>
      </c>
      <c r="F50" s="46" t="s">
        <v>249</v>
      </c>
      <c r="G50" s="46" t="s">
        <v>250</v>
      </c>
      <c r="H50" s="47" t="s">
        <v>138</v>
      </c>
      <c r="I50" s="47"/>
      <c r="J50" s="47"/>
      <c r="K50" s="47"/>
      <c r="L50" s="47"/>
      <c r="M50" s="47"/>
      <c r="N50" s="61"/>
    </row>
    <row r="51" ht="67.5" spans="1:14">
      <c r="A51" s="30" t="s">
        <v>26</v>
      </c>
      <c r="B51" s="30" t="s">
        <v>132</v>
      </c>
      <c r="C51" s="1" t="s">
        <v>246</v>
      </c>
      <c r="D51" s="18" t="s">
        <v>251</v>
      </c>
      <c r="E51" s="18" t="s">
        <v>252</v>
      </c>
      <c r="F51" s="18" t="s">
        <v>253</v>
      </c>
      <c r="G51" s="18" t="s">
        <v>254</v>
      </c>
      <c r="H51" s="1" t="s">
        <v>138</v>
      </c>
      <c r="I51" s="1"/>
      <c r="J51" s="1"/>
      <c r="K51" s="1"/>
      <c r="L51" s="1"/>
      <c r="M51" s="1"/>
      <c r="N51" s="1"/>
    </row>
    <row r="52" ht="40.5" spans="1:14">
      <c r="A52" s="30" t="s">
        <v>26</v>
      </c>
      <c r="B52" s="30" t="s">
        <v>132</v>
      </c>
      <c r="C52" s="1" t="s">
        <v>246</v>
      </c>
      <c r="D52" s="18" t="s">
        <v>255</v>
      </c>
      <c r="E52" s="18" t="s">
        <v>252</v>
      </c>
      <c r="F52" s="18" t="s">
        <v>256</v>
      </c>
      <c r="G52" s="18" t="s">
        <v>257</v>
      </c>
      <c r="H52" s="1" t="s">
        <v>138</v>
      </c>
      <c r="I52" s="1"/>
      <c r="J52" s="1"/>
      <c r="K52" s="1"/>
      <c r="L52" s="1"/>
      <c r="M52" s="1"/>
      <c r="N52" s="1"/>
    </row>
    <row r="53" ht="40.5" spans="1:14">
      <c r="A53" s="30" t="s">
        <v>26</v>
      </c>
      <c r="B53" s="30" t="s">
        <v>132</v>
      </c>
      <c r="C53" s="1" t="s">
        <v>246</v>
      </c>
      <c r="D53" s="18" t="s">
        <v>258</v>
      </c>
      <c r="E53" s="18" t="s">
        <v>252</v>
      </c>
      <c r="F53" s="18" t="s">
        <v>259</v>
      </c>
      <c r="G53" s="18" t="s">
        <v>257</v>
      </c>
      <c r="H53" s="1" t="s">
        <v>138</v>
      </c>
      <c r="I53" s="1"/>
      <c r="J53" s="1"/>
      <c r="K53" s="1"/>
      <c r="L53" s="1"/>
      <c r="M53" s="1"/>
      <c r="N53" s="1"/>
    </row>
    <row r="54" ht="54" spans="1:14">
      <c r="A54" s="30" t="s">
        <v>26</v>
      </c>
      <c r="B54" s="30" t="s">
        <v>132</v>
      </c>
      <c r="C54" s="1" t="s">
        <v>246</v>
      </c>
      <c r="D54" s="18" t="s">
        <v>260</v>
      </c>
      <c r="E54" s="18" t="s">
        <v>252</v>
      </c>
      <c r="F54" s="18" t="s">
        <v>261</v>
      </c>
      <c r="G54" s="18" t="s">
        <v>262</v>
      </c>
      <c r="H54" s="1" t="s">
        <v>138</v>
      </c>
      <c r="I54" s="1"/>
      <c r="J54" s="1"/>
      <c r="K54" s="1"/>
      <c r="L54" s="1"/>
      <c r="M54" s="1"/>
      <c r="N54" s="1"/>
    </row>
    <row r="55" ht="54" spans="1:14">
      <c r="A55" s="30" t="s">
        <v>26</v>
      </c>
      <c r="B55" s="30" t="s">
        <v>132</v>
      </c>
      <c r="C55" s="1" t="s">
        <v>246</v>
      </c>
      <c r="D55" s="18" t="s">
        <v>263</v>
      </c>
      <c r="E55" s="18" t="s">
        <v>252</v>
      </c>
      <c r="F55" s="18" t="s">
        <v>264</v>
      </c>
      <c r="G55" s="18" t="s">
        <v>265</v>
      </c>
      <c r="H55" s="1" t="s">
        <v>138</v>
      </c>
      <c r="I55" s="1"/>
      <c r="J55" s="1"/>
      <c r="K55" s="1"/>
      <c r="L55" s="1"/>
      <c r="M55" s="1"/>
      <c r="N55" s="1"/>
    </row>
    <row r="56" ht="40.5" spans="1:14">
      <c r="A56" s="30" t="s">
        <v>26</v>
      </c>
      <c r="B56" s="30" t="s">
        <v>132</v>
      </c>
      <c r="C56" s="1" t="s">
        <v>246</v>
      </c>
      <c r="D56" s="18" t="s">
        <v>266</v>
      </c>
      <c r="E56" s="18" t="s">
        <v>252</v>
      </c>
      <c r="F56" s="18" t="s">
        <v>267</v>
      </c>
      <c r="G56" s="18" t="s">
        <v>268</v>
      </c>
      <c r="H56" s="1" t="s">
        <v>138</v>
      </c>
      <c r="I56" s="1"/>
      <c r="J56" s="1"/>
      <c r="K56" s="1"/>
      <c r="L56" s="1"/>
      <c r="M56" s="1"/>
      <c r="N56" s="1"/>
    </row>
    <row r="57" ht="81" spans="1:14">
      <c r="A57" s="30" t="s">
        <v>26</v>
      </c>
      <c r="B57" s="30" t="s">
        <v>132</v>
      </c>
      <c r="C57" s="1" t="s">
        <v>246</v>
      </c>
      <c r="D57" s="18" t="s">
        <v>269</v>
      </c>
      <c r="E57" s="18" t="s">
        <v>135</v>
      </c>
      <c r="F57" s="18" t="s">
        <v>270</v>
      </c>
      <c r="G57" s="18" t="s">
        <v>271</v>
      </c>
      <c r="H57" s="1" t="s">
        <v>138</v>
      </c>
      <c r="I57" s="1"/>
      <c r="J57" s="1"/>
      <c r="K57" s="1"/>
      <c r="L57" s="1"/>
      <c r="M57" s="1"/>
      <c r="N57" s="1"/>
    </row>
    <row r="58" ht="67.5" spans="1:14">
      <c r="A58" s="48" t="s">
        <v>26</v>
      </c>
      <c r="B58" s="49" t="s">
        <v>132</v>
      </c>
      <c r="C58" s="49" t="s">
        <v>272</v>
      </c>
      <c r="D58" s="26" t="s">
        <v>273</v>
      </c>
      <c r="E58" s="27" t="s">
        <v>274</v>
      </c>
      <c r="F58" s="27" t="s">
        <v>275</v>
      </c>
      <c r="G58" s="27" t="s">
        <v>276</v>
      </c>
      <c r="H58" s="50" t="s">
        <v>138</v>
      </c>
      <c r="I58" s="1"/>
      <c r="J58" s="1"/>
      <c r="K58" s="1"/>
      <c r="L58" s="1"/>
      <c r="M58" s="1"/>
      <c r="N58" s="1"/>
    </row>
    <row r="59" ht="40.5" spans="1:14">
      <c r="A59" s="51" t="s">
        <v>26</v>
      </c>
      <c r="B59" s="52" t="s">
        <v>132</v>
      </c>
      <c r="C59" s="49" t="s">
        <v>272</v>
      </c>
      <c r="D59" s="31" t="s">
        <v>143</v>
      </c>
      <c r="E59" s="31" t="s">
        <v>274</v>
      </c>
      <c r="F59" s="31" t="s">
        <v>144</v>
      </c>
      <c r="G59" s="31" t="s">
        <v>145</v>
      </c>
      <c r="H59" s="53" t="s">
        <v>146</v>
      </c>
      <c r="I59" s="1"/>
      <c r="J59" s="1"/>
      <c r="K59" s="1"/>
      <c r="L59" s="1"/>
      <c r="M59" s="1"/>
      <c r="N59" s="1"/>
    </row>
    <row r="60" ht="40.5" spans="1:14">
      <c r="A60" s="51" t="s">
        <v>26</v>
      </c>
      <c r="B60" s="52" t="s">
        <v>132</v>
      </c>
      <c r="C60" s="49" t="s">
        <v>272</v>
      </c>
      <c r="D60" s="31" t="s">
        <v>147</v>
      </c>
      <c r="E60" s="31" t="s">
        <v>274</v>
      </c>
      <c r="F60" s="31" t="s">
        <v>148</v>
      </c>
      <c r="G60" s="31" t="s">
        <v>145</v>
      </c>
      <c r="H60" s="53" t="s">
        <v>146</v>
      </c>
      <c r="I60" s="1"/>
      <c r="J60" s="1"/>
      <c r="K60" s="1"/>
      <c r="L60" s="1"/>
      <c r="M60" s="1"/>
      <c r="N60" s="1"/>
    </row>
    <row r="61" ht="40.5" spans="1:14">
      <c r="A61" s="51" t="s">
        <v>26</v>
      </c>
      <c r="B61" s="52" t="s">
        <v>132</v>
      </c>
      <c r="C61" s="49" t="s">
        <v>272</v>
      </c>
      <c r="D61" s="31" t="s">
        <v>149</v>
      </c>
      <c r="E61" s="31" t="s">
        <v>274</v>
      </c>
      <c r="F61" s="31" t="s">
        <v>150</v>
      </c>
      <c r="G61" s="31" t="s">
        <v>145</v>
      </c>
      <c r="H61" s="53" t="s">
        <v>146</v>
      </c>
      <c r="I61" s="1"/>
      <c r="J61" s="1"/>
      <c r="K61" s="1"/>
      <c r="L61" s="1"/>
      <c r="M61" s="1"/>
      <c r="N61" s="1"/>
    </row>
    <row r="62" ht="81" spans="1:14">
      <c r="A62" s="51" t="s">
        <v>26</v>
      </c>
      <c r="B62" s="52" t="s">
        <v>132</v>
      </c>
      <c r="C62" s="49" t="s">
        <v>272</v>
      </c>
      <c r="D62" s="31" t="s">
        <v>151</v>
      </c>
      <c r="E62" s="31" t="s">
        <v>274</v>
      </c>
      <c r="F62" s="31" t="s">
        <v>152</v>
      </c>
      <c r="G62" s="31" t="s">
        <v>153</v>
      </c>
      <c r="H62" s="53" t="s">
        <v>146</v>
      </c>
      <c r="I62" s="1"/>
      <c r="J62" s="1"/>
      <c r="K62" s="1"/>
      <c r="L62" s="1"/>
      <c r="M62" s="1"/>
      <c r="N62" s="1"/>
    </row>
    <row r="63" ht="40.5" spans="1:14">
      <c r="A63" s="51" t="s">
        <v>26</v>
      </c>
      <c r="B63" s="52" t="s">
        <v>132</v>
      </c>
      <c r="C63" s="49" t="s">
        <v>272</v>
      </c>
      <c r="D63" s="31" t="s">
        <v>154</v>
      </c>
      <c r="E63" s="31" t="s">
        <v>274</v>
      </c>
      <c r="F63" s="31" t="s">
        <v>155</v>
      </c>
      <c r="G63" s="31" t="s">
        <v>145</v>
      </c>
      <c r="H63" s="53" t="s">
        <v>146</v>
      </c>
      <c r="I63" s="1"/>
      <c r="J63" s="1"/>
      <c r="K63" s="1"/>
      <c r="L63" s="1"/>
      <c r="M63" s="1"/>
      <c r="N63" s="1"/>
    </row>
    <row r="64" ht="40.5" spans="1:14">
      <c r="A64" s="51" t="s">
        <v>26</v>
      </c>
      <c r="B64" s="52" t="s">
        <v>132</v>
      </c>
      <c r="C64" s="49" t="s">
        <v>272</v>
      </c>
      <c r="D64" s="31" t="s">
        <v>156</v>
      </c>
      <c r="E64" s="31" t="s">
        <v>274</v>
      </c>
      <c r="F64" s="31" t="s">
        <v>157</v>
      </c>
      <c r="G64" s="31" t="s">
        <v>158</v>
      </c>
      <c r="H64" s="53" t="s">
        <v>146</v>
      </c>
      <c r="I64" s="1"/>
      <c r="J64" s="1"/>
      <c r="K64" s="1"/>
      <c r="L64" s="1"/>
      <c r="M64" s="1"/>
      <c r="N64" s="1"/>
    </row>
    <row r="65" ht="41.25" spans="1:14">
      <c r="A65" s="62" t="s">
        <v>26</v>
      </c>
      <c r="B65" s="63" t="s">
        <v>132</v>
      </c>
      <c r="C65" s="49" t="s">
        <v>272</v>
      </c>
      <c r="D65" s="34" t="s">
        <v>163</v>
      </c>
      <c r="E65" s="34" t="s">
        <v>274</v>
      </c>
      <c r="F65" s="34" t="s">
        <v>164</v>
      </c>
      <c r="G65" s="34" t="s">
        <v>145</v>
      </c>
      <c r="H65" s="64" t="s">
        <v>138</v>
      </c>
      <c r="I65" s="1"/>
      <c r="J65" s="1"/>
      <c r="K65" s="1"/>
      <c r="L65" s="1"/>
      <c r="M65" s="1"/>
      <c r="N65" s="1"/>
    </row>
    <row r="66" ht="121.5" spans="1:14">
      <c r="A66" s="65" t="s">
        <v>26</v>
      </c>
      <c r="B66" s="66" t="s">
        <v>132</v>
      </c>
      <c r="C66" s="49" t="s">
        <v>272</v>
      </c>
      <c r="D66" s="38" t="s">
        <v>165</v>
      </c>
      <c r="E66" s="38" t="s">
        <v>274</v>
      </c>
      <c r="F66" s="38" t="s">
        <v>166</v>
      </c>
      <c r="G66" s="38" t="s">
        <v>167</v>
      </c>
      <c r="H66" s="67" t="s">
        <v>146</v>
      </c>
      <c r="I66" s="1"/>
      <c r="J66" s="1"/>
      <c r="K66" s="1"/>
      <c r="L66" s="1"/>
      <c r="M66" s="1"/>
      <c r="N66" s="1"/>
    </row>
    <row r="67" ht="40.5" spans="1:14">
      <c r="A67" s="51" t="s">
        <v>26</v>
      </c>
      <c r="B67" s="52" t="s">
        <v>132</v>
      </c>
      <c r="C67" s="49" t="s">
        <v>272</v>
      </c>
      <c r="D67" s="31" t="s">
        <v>168</v>
      </c>
      <c r="E67" s="31" t="s">
        <v>274</v>
      </c>
      <c r="F67" s="31" t="s">
        <v>169</v>
      </c>
      <c r="G67" s="31" t="s">
        <v>170</v>
      </c>
      <c r="H67" s="53" t="s">
        <v>146</v>
      </c>
      <c r="I67" s="1"/>
      <c r="J67" s="1"/>
      <c r="K67" s="1"/>
      <c r="L67" s="1"/>
      <c r="M67" s="1"/>
      <c r="N67" s="1"/>
    </row>
    <row r="68" ht="40.5" spans="1:14">
      <c r="A68" s="51" t="s">
        <v>26</v>
      </c>
      <c r="B68" s="52" t="s">
        <v>132</v>
      </c>
      <c r="C68" s="49" t="s">
        <v>272</v>
      </c>
      <c r="D68" s="31" t="s">
        <v>171</v>
      </c>
      <c r="E68" s="31" t="s">
        <v>274</v>
      </c>
      <c r="F68" s="31" t="s">
        <v>172</v>
      </c>
      <c r="G68" s="31" t="s">
        <v>173</v>
      </c>
      <c r="H68" s="53" t="s">
        <v>146</v>
      </c>
      <c r="I68" s="1"/>
      <c r="J68" s="1"/>
      <c r="K68" s="1"/>
      <c r="L68" s="1"/>
      <c r="M68" s="1"/>
      <c r="N68" s="1"/>
    </row>
    <row r="69" ht="40.5" spans="1:14">
      <c r="A69" s="51" t="s">
        <v>26</v>
      </c>
      <c r="B69" s="52" t="s">
        <v>132</v>
      </c>
      <c r="C69" s="49" t="s">
        <v>272</v>
      </c>
      <c r="D69" s="31" t="s">
        <v>174</v>
      </c>
      <c r="E69" s="31" t="s">
        <v>274</v>
      </c>
      <c r="F69" s="31" t="s">
        <v>175</v>
      </c>
      <c r="G69" s="31" t="s">
        <v>176</v>
      </c>
      <c r="H69" s="53" t="s">
        <v>146</v>
      </c>
      <c r="I69" s="1"/>
      <c r="J69" s="1"/>
      <c r="K69" s="1"/>
      <c r="L69" s="1"/>
      <c r="M69" s="1"/>
      <c r="N69" s="1"/>
    </row>
    <row r="70" ht="41.25" spans="1:14">
      <c r="A70" s="62" t="s">
        <v>26</v>
      </c>
      <c r="B70" s="63" t="s">
        <v>132</v>
      </c>
      <c r="C70" s="49" t="s">
        <v>272</v>
      </c>
      <c r="D70" s="34" t="s">
        <v>177</v>
      </c>
      <c r="E70" s="34" t="s">
        <v>274</v>
      </c>
      <c r="F70" s="34" t="s">
        <v>178</v>
      </c>
      <c r="G70" s="34" t="s">
        <v>173</v>
      </c>
      <c r="H70" s="64" t="s">
        <v>146</v>
      </c>
      <c r="I70" s="1"/>
      <c r="J70" s="1"/>
      <c r="K70" s="1"/>
      <c r="L70" s="1"/>
      <c r="M70" s="1"/>
      <c r="N70" s="1"/>
    </row>
    <row r="71" ht="40.5" spans="1:14">
      <c r="A71" s="65" t="s">
        <v>26</v>
      </c>
      <c r="B71" s="66" t="s">
        <v>132</v>
      </c>
      <c r="C71" s="49" t="s">
        <v>272</v>
      </c>
      <c r="D71" s="38" t="s">
        <v>179</v>
      </c>
      <c r="E71" s="38" t="s">
        <v>274</v>
      </c>
      <c r="F71" s="38" t="s">
        <v>180</v>
      </c>
      <c r="G71" s="38" t="s">
        <v>181</v>
      </c>
      <c r="H71" s="67" t="s">
        <v>146</v>
      </c>
      <c r="I71" s="1"/>
      <c r="J71" s="1"/>
      <c r="K71" s="1"/>
      <c r="L71" s="1"/>
      <c r="M71" s="1"/>
      <c r="N71" s="1"/>
    </row>
    <row r="72" ht="40.5" spans="1:14">
      <c r="A72" s="51" t="s">
        <v>26</v>
      </c>
      <c r="B72" s="52" t="s">
        <v>132</v>
      </c>
      <c r="C72" s="49" t="s">
        <v>272</v>
      </c>
      <c r="D72" s="31" t="s">
        <v>182</v>
      </c>
      <c r="E72" s="31" t="s">
        <v>274</v>
      </c>
      <c r="F72" s="31" t="s">
        <v>183</v>
      </c>
      <c r="G72" s="31" t="s">
        <v>181</v>
      </c>
      <c r="H72" s="53" t="s">
        <v>146</v>
      </c>
      <c r="I72" s="1"/>
      <c r="J72" s="1"/>
      <c r="K72" s="1"/>
      <c r="L72" s="1"/>
      <c r="M72" s="1"/>
      <c r="N72" s="1"/>
    </row>
    <row r="73" ht="40.5" spans="1:14">
      <c r="A73" s="51" t="s">
        <v>26</v>
      </c>
      <c r="B73" s="52" t="s">
        <v>132</v>
      </c>
      <c r="C73" s="49" t="s">
        <v>272</v>
      </c>
      <c r="D73" s="31" t="s">
        <v>184</v>
      </c>
      <c r="E73" s="31" t="s">
        <v>274</v>
      </c>
      <c r="F73" s="31" t="s">
        <v>185</v>
      </c>
      <c r="G73" s="31" t="s">
        <v>181</v>
      </c>
      <c r="H73" s="53" t="s">
        <v>146</v>
      </c>
      <c r="I73" s="1"/>
      <c r="J73" s="1"/>
      <c r="K73" s="1"/>
      <c r="L73" s="1"/>
      <c r="M73" s="1"/>
      <c r="N73" s="1"/>
    </row>
    <row r="74" ht="81" spans="1:14">
      <c r="A74" s="51" t="s">
        <v>26</v>
      </c>
      <c r="B74" s="52" t="s">
        <v>132</v>
      </c>
      <c r="C74" s="49" t="s">
        <v>272</v>
      </c>
      <c r="D74" s="31" t="s">
        <v>186</v>
      </c>
      <c r="E74" s="31" t="s">
        <v>274</v>
      </c>
      <c r="F74" s="31" t="s">
        <v>187</v>
      </c>
      <c r="G74" s="31" t="s">
        <v>188</v>
      </c>
      <c r="H74" s="53" t="s">
        <v>146</v>
      </c>
      <c r="I74" s="1"/>
      <c r="J74" s="1"/>
      <c r="K74" s="1"/>
      <c r="L74" s="1"/>
      <c r="M74" s="1"/>
      <c r="N74" s="1"/>
    </row>
    <row r="75" ht="40.5" spans="1:14">
      <c r="A75" s="51" t="s">
        <v>26</v>
      </c>
      <c r="B75" s="52" t="s">
        <v>132</v>
      </c>
      <c r="C75" s="49" t="s">
        <v>272</v>
      </c>
      <c r="D75" s="31" t="s">
        <v>189</v>
      </c>
      <c r="E75" s="31" t="s">
        <v>274</v>
      </c>
      <c r="F75" s="31" t="s">
        <v>190</v>
      </c>
      <c r="G75" s="31" t="s">
        <v>181</v>
      </c>
      <c r="H75" s="53" t="s">
        <v>146</v>
      </c>
      <c r="I75" s="1"/>
      <c r="J75" s="1"/>
      <c r="K75" s="1"/>
      <c r="L75" s="1"/>
      <c r="M75" s="1"/>
      <c r="N75" s="1"/>
    </row>
    <row r="76" ht="40.5" spans="1:14">
      <c r="A76" s="51" t="s">
        <v>26</v>
      </c>
      <c r="B76" s="52" t="s">
        <v>132</v>
      </c>
      <c r="C76" s="49" t="s">
        <v>272</v>
      </c>
      <c r="D76" s="31" t="s">
        <v>191</v>
      </c>
      <c r="E76" s="31" t="s">
        <v>274</v>
      </c>
      <c r="F76" s="31" t="s">
        <v>192</v>
      </c>
      <c r="G76" s="31" t="s">
        <v>193</v>
      </c>
      <c r="H76" s="53" t="s">
        <v>146</v>
      </c>
      <c r="I76" s="1"/>
      <c r="J76" s="1"/>
      <c r="K76" s="1"/>
      <c r="L76" s="1"/>
      <c r="M76" s="1"/>
      <c r="N76" s="1"/>
    </row>
    <row r="77" ht="40.5" spans="1:14">
      <c r="A77" s="51" t="s">
        <v>26</v>
      </c>
      <c r="B77" s="52" t="s">
        <v>132</v>
      </c>
      <c r="C77" s="49" t="s">
        <v>272</v>
      </c>
      <c r="D77" s="31" t="s">
        <v>194</v>
      </c>
      <c r="E77" s="31" t="s">
        <v>274</v>
      </c>
      <c r="F77" s="31" t="s">
        <v>195</v>
      </c>
      <c r="G77" s="31" t="s">
        <v>181</v>
      </c>
      <c r="H77" s="53" t="s">
        <v>138</v>
      </c>
      <c r="I77" s="1"/>
      <c r="J77" s="1"/>
      <c r="K77" s="1"/>
      <c r="L77" s="1"/>
      <c r="M77" s="1"/>
      <c r="N77" s="1"/>
    </row>
    <row r="78" ht="40.5" spans="1:14">
      <c r="A78" s="52" t="s">
        <v>26</v>
      </c>
      <c r="B78" s="52" t="s">
        <v>132</v>
      </c>
      <c r="C78" s="52" t="s">
        <v>272</v>
      </c>
      <c r="D78" s="18" t="s">
        <v>196</v>
      </c>
      <c r="E78" s="31" t="s">
        <v>274</v>
      </c>
      <c r="F78" s="18" t="s">
        <v>197</v>
      </c>
      <c r="G78" s="18" t="s">
        <v>181</v>
      </c>
      <c r="H78" s="53" t="s">
        <v>146</v>
      </c>
      <c r="I78" s="1"/>
      <c r="J78" s="1"/>
      <c r="K78" s="1"/>
      <c r="L78" s="1"/>
      <c r="M78" s="1"/>
      <c r="N78" s="1"/>
    </row>
    <row r="79" spans="1:14">
      <c r="A79" s="30" t="s">
        <v>26</v>
      </c>
      <c r="B79" s="30" t="s">
        <v>132</v>
      </c>
      <c r="C79" s="30" t="s">
        <v>272</v>
      </c>
      <c r="D79" s="31" t="s">
        <v>277</v>
      </c>
      <c r="E79" s="18"/>
      <c r="F79" s="18"/>
      <c r="G79" s="18"/>
      <c r="H79" s="1"/>
      <c r="I79" s="1"/>
      <c r="J79" s="1"/>
      <c r="K79" s="1"/>
      <c r="L79" s="1"/>
      <c r="M79" s="1"/>
      <c r="N79" s="1"/>
    </row>
    <row r="80" spans="1:14">
      <c r="A80" s="30" t="s">
        <v>26</v>
      </c>
      <c r="B80" s="30" t="s">
        <v>132</v>
      </c>
      <c r="C80" s="1" t="s">
        <v>246</v>
      </c>
      <c r="D80" s="18"/>
      <c r="E80" s="18"/>
      <c r="F80" s="18"/>
      <c r="G80" s="18"/>
      <c r="H80" s="1"/>
      <c r="I80" s="1"/>
      <c r="J80" s="1"/>
      <c r="K80" s="1"/>
      <c r="L80" s="1"/>
      <c r="M80" s="1"/>
      <c r="N80" s="1"/>
    </row>
    <row r="81" spans="1:14">
      <c r="A81" s="30" t="s">
        <v>26</v>
      </c>
      <c r="B81" s="30" t="s">
        <v>132</v>
      </c>
      <c r="C81" s="1" t="s">
        <v>246</v>
      </c>
      <c r="D81" s="18"/>
      <c r="E81" s="18"/>
      <c r="F81" s="18"/>
      <c r="G81" s="18"/>
      <c r="H81" s="1"/>
      <c r="I81" s="1"/>
      <c r="J81" s="1"/>
      <c r="K81" s="1"/>
      <c r="L81" s="1"/>
      <c r="M81" s="1"/>
      <c r="N81" s="1"/>
    </row>
    <row r="82" ht="94.5" spans="1:14">
      <c r="A82" s="30" t="s">
        <v>26</v>
      </c>
      <c r="B82" s="30" t="s">
        <v>278</v>
      </c>
      <c r="C82" s="30" t="s">
        <v>278</v>
      </c>
      <c r="D82" s="31" t="s">
        <v>279</v>
      </c>
      <c r="E82" s="31" t="s">
        <v>135</v>
      </c>
      <c r="F82" s="18" t="s">
        <v>280</v>
      </c>
      <c r="G82" s="18" t="s">
        <v>281</v>
      </c>
      <c r="H82" s="1" t="s">
        <v>138</v>
      </c>
      <c r="I82" s="1"/>
      <c r="J82" s="1"/>
      <c r="K82" s="1"/>
      <c r="L82" s="1"/>
      <c r="M82" s="1"/>
      <c r="N82" s="1"/>
    </row>
    <row r="83" ht="40.5" spans="1:14">
      <c r="A83" s="30" t="s">
        <v>26</v>
      </c>
      <c r="B83" s="30" t="s">
        <v>278</v>
      </c>
      <c r="C83" s="30" t="s">
        <v>278</v>
      </c>
      <c r="D83" s="18" t="s">
        <v>282</v>
      </c>
      <c r="E83" s="31" t="s">
        <v>283</v>
      </c>
      <c r="F83" s="18" t="s">
        <v>284</v>
      </c>
      <c r="G83" s="18" t="s">
        <v>285</v>
      </c>
      <c r="H83" s="1" t="s">
        <v>138</v>
      </c>
      <c r="I83" s="1"/>
      <c r="J83" s="1"/>
      <c r="K83" s="1"/>
      <c r="L83" s="1"/>
      <c r="M83" s="1"/>
      <c r="N83" s="1"/>
    </row>
    <row r="84" ht="40.5" spans="1:14">
      <c r="A84" s="30" t="s">
        <v>26</v>
      </c>
      <c r="B84" s="30" t="s">
        <v>278</v>
      </c>
      <c r="C84" s="30" t="s">
        <v>278</v>
      </c>
      <c r="D84" s="31" t="s">
        <v>286</v>
      </c>
      <c r="E84" s="31" t="s">
        <v>283</v>
      </c>
      <c r="F84" s="31" t="s">
        <v>287</v>
      </c>
      <c r="G84" s="31" t="s">
        <v>288</v>
      </c>
      <c r="H84" s="1" t="s">
        <v>138</v>
      </c>
      <c r="I84" s="1"/>
      <c r="J84" s="1"/>
      <c r="K84" s="1"/>
      <c r="L84" s="1"/>
      <c r="M84" s="1"/>
      <c r="N84" s="1"/>
    </row>
    <row r="85" ht="40.5" spans="1:14">
      <c r="A85" s="30" t="s">
        <v>26</v>
      </c>
      <c r="B85" s="30" t="s">
        <v>278</v>
      </c>
      <c r="C85" s="30" t="s">
        <v>278</v>
      </c>
      <c r="D85" s="31" t="s">
        <v>289</v>
      </c>
      <c r="E85" s="31" t="s">
        <v>283</v>
      </c>
      <c r="F85" s="31" t="s">
        <v>290</v>
      </c>
      <c r="G85" s="31" t="s">
        <v>288</v>
      </c>
      <c r="H85" s="1" t="s">
        <v>138</v>
      </c>
      <c r="I85" s="1"/>
      <c r="J85" s="1"/>
      <c r="K85" s="1"/>
      <c r="L85" s="1"/>
      <c r="M85" s="1"/>
      <c r="N85" s="1"/>
    </row>
    <row r="86" ht="40.5" spans="1:14">
      <c r="A86" s="30" t="s">
        <v>26</v>
      </c>
      <c r="B86" s="30" t="s">
        <v>278</v>
      </c>
      <c r="C86" s="30" t="s">
        <v>278</v>
      </c>
      <c r="D86" s="31" t="s">
        <v>291</v>
      </c>
      <c r="E86" s="31" t="s">
        <v>283</v>
      </c>
      <c r="F86" s="31" t="s">
        <v>292</v>
      </c>
      <c r="G86" s="31" t="s">
        <v>293</v>
      </c>
      <c r="H86" s="1" t="s">
        <v>138</v>
      </c>
      <c r="I86" s="1"/>
      <c r="J86" s="1"/>
      <c r="K86" s="1"/>
      <c r="L86" s="1"/>
      <c r="M86" s="1"/>
      <c r="N86" s="1"/>
    </row>
    <row r="87" ht="54" spans="1:14">
      <c r="A87" s="30" t="s">
        <v>26</v>
      </c>
      <c r="B87" s="30" t="s">
        <v>278</v>
      </c>
      <c r="C87" s="30" t="s">
        <v>278</v>
      </c>
      <c r="D87" s="31" t="s">
        <v>294</v>
      </c>
      <c r="E87" s="31" t="s">
        <v>283</v>
      </c>
      <c r="F87" s="31" t="s">
        <v>295</v>
      </c>
      <c r="G87" s="18" t="s">
        <v>296</v>
      </c>
      <c r="H87" s="1" t="s">
        <v>138</v>
      </c>
      <c r="I87" s="1"/>
      <c r="J87" s="1"/>
      <c r="K87" s="1"/>
      <c r="L87" s="1"/>
      <c r="M87" s="1"/>
      <c r="N87" s="1"/>
    </row>
    <row r="88" ht="40.5" spans="1:14">
      <c r="A88" s="30" t="s">
        <v>26</v>
      </c>
      <c r="B88" s="30" t="s">
        <v>278</v>
      </c>
      <c r="C88" s="30" t="s">
        <v>278</v>
      </c>
      <c r="D88" s="18" t="s">
        <v>297</v>
      </c>
      <c r="E88" s="31" t="s">
        <v>283</v>
      </c>
      <c r="F88" s="18" t="s">
        <v>298</v>
      </c>
      <c r="G88" s="18" t="s">
        <v>299</v>
      </c>
      <c r="H88" s="1" t="s">
        <v>300</v>
      </c>
      <c r="I88" s="1"/>
      <c r="J88" s="1"/>
      <c r="K88" s="1"/>
      <c r="L88" s="1"/>
      <c r="M88" s="1"/>
      <c r="N88" s="1"/>
    </row>
    <row r="89" ht="40.5" spans="1:14">
      <c r="A89" s="30" t="s">
        <v>26</v>
      </c>
      <c r="B89" s="30" t="s">
        <v>278</v>
      </c>
      <c r="C89" s="30" t="s">
        <v>278</v>
      </c>
      <c r="D89" s="18" t="s">
        <v>301</v>
      </c>
      <c r="E89" s="31" t="s">
        <v>283</v>
      </c>
      <c r="F89" s="18" t="s">
        <v>302</v>
      </c>
      <c r="G89" s="18" t="s">
        <v>303</v>
      </c>
      <c r="H89" s="1" t="s">
        <v>300</v>
      </c>
      <c r="I89" s="1"/>
      <c r="J89" s="1"/>
      <c r="K89" s="1"/>
      <c r="L89" s="1"/>
      <c r="M89" s="1"/>
      <c r="N89" s="1"/>
    </row>
    <row r="90" ht="40.5" spans="1:14">
      <c r="A90" s="30" t="s">
        <v>26</v>
      </c>
      <c r="B90" s="30" t="s">
        <v>278</v>
      </c>
      <c r="C90" s="30" t="s">
        <v>278</v>
      </c>
      <c r="D90" s="18" t="s">
        <v>304</v>
      </c>
      <c r="E90" s="31" t="s">
        <v>283</v>
      </c>
      <c r="F90" s="18" t="s">
        <v>305</v>
      </c>
      <c r="G90" s="18" t="s">
        <v>306</v>
      </c>
      <c r="H90" s="1" t="s">
        <v>146</v>
      </c>
      <c r="I90" s="1"/>
      <c r="J90" s="1"/>
      <c r="K90" s="1"/>
      <c r="L90" s="1"/>
      <c r="M90" s="1"/>
      <c r="N90" s="1"/>
    </row>
    <row r="91" ht="54" spans="1:14">
      <c r="A91" s="30" t="s">
        <v>26</v>
      </c>
      <c r="B91" s="30" t="s">
        <v>278</v>
      </c>
      <c r="C91" s="30" t="s">
        <v>278</v>
      </c>
      <c r="D91" s="18" t="s">
        <v>307</v>
      </c>
      <c r="E91" s="31" t="s">
        <v>283</v>
      </c>
      <c r="F91" s="18" t="s">
        <v>308</v>
      </c>
      <c r="G91" s="18" t="s">
        <v>309</v>
      </c>
      <c r="H91" s="1" t="s">
        <v>138</v>
      </c>
      <c r="I91" s="1"/>
      <c r="J91" s="1"/>
      <c r="K91" s="1"/>
      <c r="L91" s="1"/>
      <c r="M91" s="1"/>
      <c r="N91" s="1"/>
    </row>
    <row r="92" ht="40.5" spans="1:14">
      <c r="A92" s="30" t="s">
        <v>26</v>
      </c>
      <c r="B92" s="30" t="s">
        <v>278</v>
      </c>
      <c r="C92" s="30" t="s">
        <v>278</v>
      </c>
      <c r="D92" s="18" t="s">
        <v>310</v>
      </c>
      <c r="E92" s="31" t="s">
        <v>283</v>
      </c>
      <c r="F92" s="18" t="s">
        <v>311</v>
      </c>
      <c r="G92" s="18" t="s">
        <v>312</v>
      </c>
      <c r="H92" s="1" t="s">
        <v>138</v>
      </c>
      <c r="I92" s="1"/>
      <c r="J92" s="1"/>
      <c r="K92" s="1"/>
      <c r="L92" s="1"/>
      <c r="M92" s="1"/>
      <c r="N92" s="1"/>
    </row>
    <row r="93" ht="81" spans="1:14">
      <c r="A93" s="30" t="s">
        <v>26</v>
      </c>
      <c r="B93" s="30" t="s">
        <v>313</v>
      </c>
      <c r="C93" s="30" t="s">
        <v>313</v>
      </c>
      <c r="D93" s="18" t="s">
        <v>314</v>
      </c>
      <c r="E93" s="17" t="s">
        <v>135</v>
      </c>
      <c r="F93" s="18" t="s">
        <v>315</v>
      </c>
      <c r="G93" s="18" t="s">
        <v>316</v>
      </c>
      <c r="H93" s="1" t="s">
        <v>138</v>
      </c>
      <c r="I93" s="1"/>
      <c r="J93" s="1"/>
      <c r="K93" s="1"/>
      <c r="L93" s="1"/>
      <c r="M93" s="1"/>
      <c r="N93" s="1"/>
    </row>
    <row r="94" ht="40.5" spans="1:14">
      <c r="A94" s="30" t="s">
        <v>26</v>
      </c>
      <c r="B94" s="30" t="s">
        <v>313</v>
      </c>
      <c r="C94" s="30" t="s">
        <v>313</v>
      </c>
      <c r="D94" s="18" t="s">
        <v>317</v>
      </c>
      <c r="E94" s="18" t="s">
        <v>318</v>
      </c>
      <c r="F94" s="18" t="s">
        <v>319</v>
      </c>
      <c r="G94" s="18" t="s">
        <v>320</v>
      </c>
      <c r="H94" s="1" t="s">
        <v>138</v>
      </c>
      <c r="I94" s="1"/>
      <c r="J94" s="1"/>
      <c r="K94" s="1"/>
      <c r="L94" s="1"/>
      <c r="M94" s="1"/>
      <c r="N94" s="1"/>
    </row>
    <row r="95" ht="40.5" spans="1:14">
      <c r="A95" s="30" t="s">
        <v>26</v>
      </c>
      <c r="B95" s="30" t="s">
        <v>313</v>
      </c>
      <c r="C95" s="30" t="s">
        <v>313</v>
      </c>
      <c r="D95" s="18" t="s">
        <v>321</v>
      </c>
      <c r="E95" s="18" t="s">
        <v>318</v>
      </c>
      <c r="F95" s="18" t="s">
        <v>322</v>
      </c>
      <c r="G95" s="18" t="s">
        <v>323</v>
      </c>
      <c r="H95" s="1" t="s">
        <v>138</v>
      </c>
      <c r="I95" s="1"/>
      <c r="J95" s="1"/>
      <c r="K95" s="1"/>
      <c r="L95" s="1"/>
      <c r="M95" s="1"/>
      <c r="N95" s="1"/>
    </row>
    <row r="96" ht="94.5" spans="1:14">
      <c r="A96" s="30" t="s">
        <v>26</v>
      </c>
      <c r="B96" s="30" t="s">
        <v>313</v>
      </c>
      <c r="C96" s="30" t="s">
        <v>313</v>
      </c>
      <c r="D96" s="18" t="s">
        <v>324</v>
      </c>
      <c r="E96" s="18" t="s">
        <v>325</v>
      </c>
      <c r="F96" s="18" t="s">
        <v>326</v>
      </c>
      <c r="G96" s="18" t="s">
        <v>327</v>
      </c>
      <c r="H96" s="1" t="s">
        <v>138</v>
      </c>
      <c r="I96" s="1"/>
      <c r="J96" s="1"/>
      <c r="K96" s="1"/>
      <c r="L96" s="1"/>
      <c r="M96" s="1"/>
      <c r="N96" s="1"/>
    </row>
    <row r="97" ht="67.5" spans="1:14">
      <c r="A97" s="30" t="s">
        <v>26</v>
      </c>
      <c r="B97" s="30" t="s">
        <v>313</v>
      </c>
      <c r="C97" s="30" t="s">
        <v>313</v>
      </c>
      <c r="D97" s="18" t="s">
        <v>328</v>
      </c>
      <c r="E97" s="18" t="s">
        <v>318</v>
      </c>
      <c r="F97" s="18" t="s">
        <v>329</v>
      </c>
      <c r="G97" s="18" t="s">
        <v>330</v>
      </c>
      <c r="H97" s="1" t="s">
        <v>138</v>
      </c>
      <c r="I97" s="1"/>
      <c r="J97" s="1"/>
      <c r="K97" s="1"/>
      <c r="L97" s="1"/>
      <c r="M97" s="1"/>
      <c r="N97" s="1"/>
    </row>
    <row r="98" ht="40.5" spans="1:14">
      <c r="A98" s="30" t="s">
        <v>26</v>
      </c>
      <c r="B98" s="30" t="s">
        <v>313</v>
      </c>
      <c r="C98" s="30" t="s">
        <v>313</v>
      </c>
      <c r="D98" s="18" t="s">
        <v>331</v>
      </c>
      <c r="E98" s="18" t="s">
        <v>318</v>
      </c>
      <c r="F98" s="18" t="s">
        <v>332</v>
      </c>
      <c r="G98" s="18" t="s">
        <v>333</v>
      </c>
      <c r="H98" s="1" t="s">
        <v>138</v>
      </c>
      <c r="I98" s="1"/>
      <c r="J98" s="1"/>
      <c r="K98" s="1"/>
      <c r="L98" s="1"/>
      <c r="M98" s="1"/>
      <c r="N98" s="1"/>
    </row>
    <row r="99" ht="40.5" spans="1:14">
      <c r="A99" s="30" t="s">
        <v>26</v>
      </c>
      <c r="B99" s="30" t="s">
        <v>313</v>
      </c>
      <c r="C99" s="30" t="s">
        <v>313</v>
      </c>
      <c r="D99" s="18"/>
      <c r="E99" s="18" t="s">
        <v>318</v>
      </c>
      <c r="F99" s="18"/>
      <c r="G99" s="18"/>
      <c r="H99" s="1"/>
      <c r="I99" s="1"/>
      <c r="J99" s="1"/>
      <c r="K99" s="1"/>
      <c r="L99" s="1"/>
      <c r="M99" s="1"/>
      <c r="N99" s="1"/>
    </row>
    <row r="100" ht="40.5" spans="1:14">
      <c r="A100" s="30" t="s">
        <v>26</v>
      </c>
      <c r="B100" s="30" t="s">
        <v>313</v>
      </c>
      <c r="C100" s="30" t="s">
        <v>313</v>
      </c>
      <c r="D100" s="18"/>
      <c r="E100" s="18" t="s">
        <v>318</v>
      </c>
      <c r="F100" s="18"/>
      <c r="G100" s="18"/>
      <c r="H100" s="1"/>
      <c r="I100" s="1"/>
      <c r="J100" s="1"/>
      <c r="K100" s="1"/>
      <c r="L100" s="1"/>
      <c r="M100" s="1"/>
      <c r="N100" s="1"/>
    </row>
    <row r="101" ht="40.5" spans="1:14">
      <c r="A101" s="30" t="s">
        <v>26</v>
      </c>
      <c r="B101" s="30" t="s">
        <v>313</v>
      </c>
      <c r="C101" s="30" t="s">
        <v>313</v>
      </c>
      <c r="D101" s="18"/>
      <c r="E101" s="18" t="s">
        <v>318</v>
      </c>
      <c r="F101" s="18"/>
      <c r="G101" s="18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8"/>
      <c r="E102" s="18"/>
      <c r="F102" s="18"/>
      <c r="G102" s="18"/>
      <c r="H102" s="1"/>
      <c r="I102" s="1"/>
      <c r="J102" s="1"/>
      <c r="K102" s="1"/>
      <c r="L102" s="1"/>
      <c r="M102" s="1"/>
      <c r="N102" s="1"/>
    </row>
    <row r="103" spans="1:14">
      <c r="A103" s="1"/>
      <c r="B103" s="1"/>
      <c r="C103" s="1"/>
      <c r="D103" s="18"/>
      <c r="E103" s="18"/>
      <c r="F103" s="18"/>
      <c r="G103" s="18"/>
      <c r="H103" s="1"/>
      <c r="I103" s="1"/>
      <c r="J103" s="1"/>
      <c r="K103" s="1"/>
      <c r="L103" s="1"/>
      <c r="M103" s="1"/>
      <c r="N103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3">
      <formula1>"level 1,level 2,level 3"</formula1>
    </dataValidation>
    <dataValidation type="list" allowBlank="1" showInputMessage="1" showErrorMessage="1" sqref="I11:N103">
      <formula1>"Pass,Pok,Fail,Block,NT"</formula1>
    </dataValidation>
  </dataValidations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A1" sqref="$A1:$XFD1048576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A1" sqref="$A1:$XFD1048576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A1" sqref="$A1:$XFD1048576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H43" sqref="H43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G36" sqref="$A1:$XFD1048576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A1" sqref="$A1:$XFD9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T30" sqref="T30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B10" sqref="B10:B12"/>
    </sheetView>
  </sheetViews>
  <sheetFormatPr defaultColWidth="9" defaultRowHeight="13.5" outlineLevelCol="6"/>
  <cols>
    <col min="1" max="1" width="10.25" customWidth="1"/>
    <col min="2" max="3" width="13" customWidth="1"/>
    <col min="4" max="4" width="59.875" customWidth="1"/>
    <col min="5" max="5" width="12.875" customWidth="1"/>
    <col min="7" max="7" width="53.625" customWidth="1"/>
  </cols>
  <sheetData>
    <row r="1" ht="27.75" customHeight="1" spans="1:7">
      <c r="A1" s="133" t="s">
        <v>9</v>
      </c>
      <c r="B1" s="134" t="s">
        <v>10</v>
      </c>
      <c r="C1" s="134" t="s">
        <v>11</v>
      </c>
      <c r="D1" s="133" t="s">
        <v>12</v>
      </c>
      <c r="E1" s="1" t="s">
        <v>13</v>
      </c>
      <c r="F1" s="1" t="s">
        <v>14</v>
      </c>
      <c r="G1" s="1" t="s">
        <v>12</v>
      </c>
    </row>
    <row r="2" spans="1:7">
      <c r="A2" s="1" t="s">
        <v>15</v>
      </c>
      <c r="B2" s="135" t="s">
        <v>16</v>
      </c>
      <c r="C2" s="135">
        <v>259</v>
      </c>
      <c r="D2" s="1" t="s">
        <v>17</v>
      </c>
      <c r="E2" s="1"/>
      <c r="F2" s="1"/>
      <c r="G2" s="1"/>
    </row>
    <row r="3" spans="1:7">
      <c r="A3" s="1" t="s">
        <v>18</v>
      </c>
      <c r="B3" s="135" t="s">
        <v>16</v>
      </c>
      <c r="C3" s="135">
        <v>390</v>
      </c>
      <c r="D3" s="1" t="s">
        <v>19</v>
      </c>
      <c r="E3" s="1"/>
      <c r="F3" s="1"/>
      <c r="G3" s="1"/>
    </row>
    <row r="4" spans="1:7">
      <c r="A4" s="1" t="s">
        <v>20</v>
      </c>
      <c r="B4" s="135" t="s">
        <v>16</v>
      </c>
      <c r="C4" s="135">
        <v>350</v>
      </c>
      <c r="D4" s="1"/>
      <c r="E4" s="1"/>
      <c r="F4" s="1"/>
      <c r="G4" s="1"/>
    </row>
    <row r="5" spans="1:7">
      <c r="A5" s="1" t="s">
        <v>21</v>
      </c>
      <c r="B5" s="135" t="s">
        <v>16</v>
      </c>
      <c r="C5" s="135">
        <v>227</v>
      </c>
      <c r="D5" s="1"/>
      <c r="E5" s="1"/>
      <c r="F5" s="1"/>
      <c r="G5" s="1"/>
    </row>
    <row r="6" spans="1:7">
      <c r="A6" s="1" t="s">
        <v>22</v>
      </c>
      <c r="B6" s="135" t="s">
        <v>23</v>
      </c>
      <c r="C6" s="135">
        <v>730</v>
      </c>
      <c r="D6" s="1"/>
      <c r="E6" s="1"/>
      <c r="F6" s="1"/>
      <c r="G6" s="1"/>
    </row>
    <row r="7" spans="1:7">
      <c r="A7" s="1" t="s">
        <v>24</v>
      </c>
      <c r="B7" s="135" t="s">
        <v>23</v>
      </c>
      <c r="C7" s="135">
        <v>158</v>
      </c>
      <c r="D7" s="1" t="s">
        <v>25</v>
      </c>
      <c r="E7" s="1"/>
      <c r="F7" s="1"/>
      <c r="G7" s="1"/>
    </row>
    <row r="8" spans="1:7">
      <c r="A8" s="1" t="s">
        <v>26</v>
      </c>
      <c r="B8" s="135" t="s">
        <v>27</v>
      </c>
      <c r="C8" s="135">
        <v>491</v>
      </c>
      <c r="D8" s="1"/>
      <c r="E8" s="1"/>
      <c r="F8" s="1"/>
      <c r="G8" s="1"/>
    </row>
    <row r="9" spans="1:7">
      <c r="A9" s="1" t="s">
        <v>28</v>
      </c>
      <c r="B9" s="135" t="s">
        <v>27</v>
      </c>
      <c r="C9" s="135">
        <v>948</v>
      </c>
      <c r="D9" s="1" t="s">
        <v>29</v>
      </c>
      <c r="E9" s="1"/>
      <c r="F9" s="1"/>
      <c r="G9" s="1"/>
    </row>
    <row r="10" spans="1:7">
      <c r="A10" s="1" t="s">
        <v>30</v>
      </c>
      <c r="B10" s="135" t="s">
        <v>31</v>
      </c>
      <c r="C10" s="135">
        <v>431</v>
      </c>
      <c r="D10" s="1"/>
      <c r="E10" s="1"/>
      <c r="F10" s="1"/>
      <c r="G10" s="1"/>
    </row>
    <row r="11" spans="1:7">
      <c r="A11" s="1" t="s">
        <v>32</v>
      </c>
      <c r="B11" s="135" t="s">
        <v>31</v>
      </c>
      <c r="C11" s="135">
        <v>597</v>
      </c>
      <c r="D11" s="1"/>
      <c r="E11" s="1"/>
      <c r="F11" s="1"/>
      <c r="G11" s="1"/>
    </row>
    <row r="12" spans="1:7">
      <c r="A12" s="1" t="s">
        <v>33</v>
      </c>
      <c r="B12" s="135" t="s">
        <v>31</v>
      </c>
      <c r="C12" s="135">
        <v>65</v>
      </c>
      <c r="D12" s="1"/>
      <c r="E12" s="1"/>
      <c r="F12" s="1"/>
      <c r="G12" s="1"/>
    </row>
    <row r="13" spans="1:7">
      <c r="A13" s="1" t="s">
        <v>34</v>
      </c>
      <c r="B13" s="135"/>
      <c r="C13" s="135"/>
      <c r="D13" s="1" t="s">
        <v>35</v>
      </c>
      <c r="E13" s="1"/>
      <c r="F13" s="1"/>
      <c r="G13" s="1"/>
    </row>
    <row r="14" spans="1:7">
      <c r="A14" s="1" t="s">
        <v>36</v>
      </c>
      <c r="B14" s="135"/>
      <c r="C14" s="135"/>
      <c r="D14" s="1" t="s">
        <v>37</v>
      </c>
      <c r="E14" s="1"/>
      <c r="F14" s="1"/>
      <c r="G14" s="1"/>
    </row>
    <row r="15" spans="1:7">
      <c r="A15" s="1" t="s">
        <v>38</v>
      </c>
      <c r="B15" s="135"/>
      <c r="C15" s="135"/>
      <c r="D15" s="1" t="s">
        <v>37</v>
      </c>
      <c r="E15" s="1"/>
      <c r="F15" s="1"/>
      <c r="G15" s="1"/>
    </row>
    <row r="16" spans="1:7">
      <c r="A16" s="1" t="s">
        <v>39</v>
      </c>
      <c r="B16" s="135"/>
      <c r="C16" s="135"/>
      <c r="D16" s="1" t="s">
        <v>37</v>
      </c>
      <c r="E16" s="1"/>
      <c r="F16" s="1"/>
      <c r="G16" s="1"/>
    </row>
    <row r="17" spans="1:7">
      <c r="A17" s="1" t="s">
        <v>40</v>
      </c>
      <c r="B17" s="135"/>
      <c r="C17" s="135"/>
      <c r="D17" s="1" t="s">
        <v>37</v>
      </c>
      <c r="E17" s="1"/>
      <c r="F17" s="1"/>
      <c r="G17" s="1"/>
    </row>
    <row r="18" spans="1:7">
      <c r="A18" s="1" t="s">
        <v>41</v>
      </c>
      <c r="B18" s="135"/>
      <c r="C18" s="135"/>
      <c r="D18" s="1" t="s">
        <v>37</v>
      </c>
      <c r="E18" s="1"/>
      <c r="F18" s="1"/>
      <c r="G18" s="1"/>
    </row>
    <row r="19" spans="1:7">
      <c r="A19" s="136" t="s">
        <v>42</v>
      </c>
      <c r="B19" s="135"/>
      <c r="C19" s="135"/>
      <c r="D19" s="1" t="s">
        <v>37</v>
      </c>
      <c r="E19" s="1"/>
      <c r="F19" s="1"/>
      <c r="G19" s="1"/>
    </row>
    <row r="20" spans="1:7">
      <c r="A20" s="136" t="s">
        <v>43</v>
      </c>
      <c r="B20" s="135"/>
      <c r="C20" s="135"/>
      <c r="D20" s="1" t="s">
        <v>37</v>
      </c>
      <c r="E20" s="1"/>
      <c r="F20" s="1"/>
      <c r="G20" s="1"/>
    </row>
    <row r="21" spans="1:7">
      <c r="A21" s="136" t="s">
        <v>44</v>
      </c>
      <c r="B21" s="135"/>
      <c r="C21" s="135"/>
      <c r="D21" s="1" t="s">
        <v>37</v>
      </c>
      <c r="E21" s="1"/>
      <c r="F21" s="1"/>
      <c r="G21" s="1"/>
    </row>
    <row r="22" spans="1:7">
      <c r="A22" s="136" t="s">
        <v>45</v>
      </c>
      <c r="B22" s="135"/>
      <c r="C22" s="135"/>
      <c r="D22" s="1" t="s">
        <v>37</v>
      </c>
      <c r="E22" s="1"/>
      <c r="F22" s="1"/>
      <c r="G22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selection activeCell="C4" sqref="C4"/>
    </sheetView>
  </sheetViews>
  <sheetFormatPr defaultColWidth="9" defaultRowHeight="13.5" outlineLevelCol="7"/>
  <cols>
    <col min="12" max="12" width="10.875" customWidth="1"/>
    <col min="13" max="13" width="18.5" customWidth="1"/>
    <col min="14" max="14" width="19.125" customWidth="1"/>
  </cols>
  <sheetData>
    <row r="1" ht="19.5" spans="1:8">
      <c r="A1" s="124" t="s">
        <v>46</v>
      </c>
      <c r="B1" s="124"/>
      <c r="C1" s="124"/>
      <c r="D1" s="124"/>
      <c r="E1" s="124"/>
      <c r="F1" s="124"/>
      <c r="G1" s="124"/>
      <c r="H1" s="124"/>
    </row>
    <row r="3" spans="1:8">
      <c r="A3" s="1" t="s">
        <v>47</v>
      </c>
      <c r="B3" s="1" t="s">
        <v>48</v>
      </c>
      <c r="C3" s="1" t="s">
        <v>49</v>
      </c>
      <c r="D3" s="1" t="s">
        <v>50</v>
      </c>
      <c r="E3" s="1" t="s">
        <v>51</v>
      </c>
      <c r="F3" s="1" t="s">
        <v>52</v>
      </c>
      <c r="G3" s="1" t="s">
        <v>53</v>
      </c>
      <c r="H3" s="125" t="s">
        <v>54</v>
      </c>
    </row>
    <row r="4" spans="1:8">
      <c r="A4" s="1" t="s">
        <v>55</v>
      </c>
      <c r="B4" s="1">
        <f>SUM('1.开机向导'!B1+'2.现场预览'!B1+'3.回放'!B1+'4.通道'!B1+'5.存储'!B1+'6.网络设置'!B1+'7.报警'!B1+'8.系统'!B1+'9.AI识别'!B1+'10.考勤'!B1+'11.热成像'!B1+'12.其他'!B1)</f>
        <v>89</v>
      </c>
      <c r="C4" s="1">
        <f>'1.开机向导'!C2+'2.现场预览'!C2+'3.回放'!C2+'4.通道'!C2+'5.存储'!C2+'6.网络设置'!C2+'7.报警'!C2+'8.系统'!C2+'9.AI识别'!C2+'10.考勤'!C2+'11.热成像'!C2+'12.其他'!C2</f>
        <v>0</v>
      </c>
      <c r="D4" s="1">
        <f>'1.开机向导'!D2+'2.现场预览'!D2+'3.回放'!D2+'4.通道'!D2+'5.存储'!D2+'6.网络设置'!D2+'7.报警'!D2+'8.系统'!D2+'9.AI识别'!D2+'10.考勤'!D2+'11.热成像'!D2+'12.其他'!D2</f>
        <v>0</v>
      </c>
      <c r="E4" s="1">
        <f>'1.开机向导'!E2+'2.现场预览'!E2+'3.回放'!E2+'4.通道'!E2+'5.存储'!E2+'6.网络设置'!E2+'7.报警'!E2+'8.系统'!E2+'9.AI识别'!E2+'10.考勤'!E2+'11.热成像'!E2+'12.其他'!E2</f>
        <v>0</v>
      </c>
      <c r="F4" s="1">
        <f>'1.开机向导'!F2+'2.现场预览'!F2+'3.回放'!F2+'4.通道'!G2+'5.存储'!F2+'6.网络设置'!F2+'7.报警'!F2+'8.系统'!F2+'9.AI识别'!F2+'10.考勤'!F2+'11.热成像'!F2+'12.其他'!F2</f>
        <v>0</v>
      </c>
      <c r="G4" s="1">
        <f>'1.开机向导'!G2+'2.现场预览'!G2+'3.回放'!G2+'4.通道'!I2+'5.存储'!G2+'6.网络设置'!G2+'7.报警'!G2+'8.系统'!G2+'9.AI识别'!G2+'10.考勤'!G2+'11.热成像'!G2+'12.其他'!G2</f>
        <v>0</v>
      </c>
      <c r="H4" s="125">
        <f t="shared" ref="H4:H9" si="0">C4/B4</f>
        <v>0</v>
      </c>
    </row>
    <row r="5" spans="1:8">
      <c r="A5" s="1" t="s">
        <v>56</v>
      </c>
      <c r="B5" s="1">
        <f>SUM('1.开机向导'!B1+'2.现场预览'!B1+'3.回放'!B1+'4.通道'!B1+'5.存储'!B1+'6.网络设置'!B1+'7.报警'!B1+'8.系统'!B1+'9.AI识别'!B1+'10.考勤'!B1+'11.热成像'!B1+'12.其他'!B1)</f>
        <v>89</v>
      </c>
      <c r="C5" s="1">
        <f>'1.开机向导'!C3+'2.现场预览'!C3+'3.回放'!C3+'4.通道'!C3+'5.存储'!C3+'6.网络设置'!C3+'7.报警'!C3+'8.系统'!C3+'9.AI识别'!C3+'10.考勤'!C3+'11.热成像'!C3+'12.其他'!C3</f>
        <v>0</v>
      </c>
      <c r="D5" s="1">
        <f>'1.开机向导'!D3+'2.现场预览'!D3+'3.回放'!D3+'4.通道'!D3+'5.存储'!D3+'6.网络设置'!D3+'7.报警'!D3+'8.系统'!D3+'9.AI识别'!D3+'10.考勤'!D3+'11.热成像'!D3+'12.其他'!D3</f>
        <v>0</v>
      </c>
      <c r="E5" s="1">
        <f>'1.开机向导'!E3+'2.现场预览'!E3+'3.回放'!E3+'4.通道'!E3+'5.存储'!E3+'6.网络设置'!E3+'7.报警'!E3+'8.系统'!E3+'9.AI识别'!E3+'10.考勤'!E3+'11.热成像'!E3+'12.其他'!E3</f>
        <v>0</v>
      </c>
      <c r="F5" s="1">
        <f>'1.开机向导'!F3+'2.现场预览'!F3+'3.回放'!F3+'4.通道'!G3+'5.存储'!F3+'6.网络设置'!F3+'7.报警'!F3+'8.系统'!F3+'9.AI识别'!F3+'10.考勤'!F3+'11.热成像'!F3+'12.其他'!F3</f>
        <v>0</v>
      </c>
      <c r="G5" s="1">
        <f>'1.开机向导'!G3+'2.现场预览'!G3+'3.回放'!G3+'4.通道'!I3+'5.存储'!G3+'6.网络设置'!G3+'7.报警'!G3+'8.系统'!G3+'9.AI识别'!G3+'10.考勤'!G3+'11.热成像'!G3+'12.其他'!G3</f>
        <v>0</v>
      </c>
      <c r="H5" s="125">
        <f t="shared" si="0"/>
        <v>0</v>
      </c>
    </row>
    <row r="6" spans="1:8">
      <c r="A6" s="1" t="s">
        <v>57</v>
      </c>
      <c r="B6" s="1">
        <f>SUM('1.开机向导'!B1+'2.现场预览'!B1+'3.回放'!B1+'4.通道'!B1+'5.存储'!B1+'6.网络设置'!B1+'7.报警'!B1+'8.系统'!B1+'9.AI识别'!B1+'10.考勤'!B1+'11.热成像'!B1+'12.其他'!B1)</f>
        <v>89</v>
      </c>
      <c r="C6" s="1">
        <f>'1.开机向导'!C4+'2.现场预览'!C4+'3.回放'!C4+'4.通道'!C4+'5.存储'!C4+'6.网络设置'!C4+'7.报警'!C4+'8.系统'!C4+'9.AI识别'!C4+'10.考勤'!C4+'11.热成像'!C4+'12.其他'!C4</f>
        <v>0</v>
      </c>
      <c r="D6" s="1">
        <f>'1.开机向导'!D4+'2.现场预览'!D4+'3.回放'!D4+'4.通道'!D4+'5.存储'!D4+'6.网络设置'!D4+'7.报警'!D4+'8.系统'!D4+'9.AI识别'!D4+'10.考勤'!D4+'11.热成像'!D4+'12.其他'!D4</f>
        <v>0</v>
      </c>
      <c r="E6" s="1">
        <f>'1.开机向导'!E4+'2.现场预览'!E4+'3.回放'!E4+'4.通道'!E4+'5.存储'!E4+'6.网络设置'!E4+'7.报警'!E4+'8.系统'!E4+'9.AI识别'!E4+'10.考勤'!E4+'11.热成像'!E4+'12.其他'!E4</f>
        <v>0</v>
      </c>
      <c r="F6" s="1">
        <f>'1.开机向导'!F4+'2.现场预览'!F4+'3.回放'!F4+'4.通道'!G4+'5.存储'!F4+'6.网络设置'!F4+'7.报警'!F4+'8.系统'!F4+'9.AI识别'!F4+'10.考勤'!F4+'11.热成像'!F4+'12.其他'!F4</f>
        <v>0</v>
      </c>
      <c r="G6" s="1">
        <f>'1.开机向导'!G4+'2.现场预览'!G4+'3.回放'!G4+'4.通道'!I4+'5.存储'!G4+'6.网络设置'!G4+'7.报警'!G4+'8.系统'!G4+'9.AI识别'!G4+'10.考勤'!G4+'11.热成像'!G4+'12.其他'!G4</f>
        <v>0</v>
      </c>
      <c r="H6" s="125">
        <f t="shared" si="0"/>
        <v>0</v>
      </c>
    </row>
    <row r="7" spans="1:8">
      <c r="A7" s="1" t="s">
        <v>58</v>
      </c>
      <c r="B7" s="1">
        <f>SUM('1.开机向导'!B1+'2.现场预览'!B1+'3.回放'!B1+'4.通道'!B1+'5.存储'!B1+'6.网络设置'!B1+'7.报警'!B1+'8.系统'!B1+'9.AI识别'!B1+'10.考勤'!B1+'11.热成像'!B1+'12.其他'!B1)</f>
        <v>89</v>
      </c>
      <c r="C7" s="1">
        <f>'1.开机向导'!C5+'2.现场预览'!C5+'3.回放'!C5+'4.通道'!C5+'5.存储'!C5+'6.网络设置'!C5+'7.报警'!C5+'8.系统'!C5+'9.AI识别'!C5+'10.考勤'!C5+'11.热成像'!C5+'12.其他'!C5</f>
        <v>0</v>
      </c>
      <c r="D7" s="1">
        <f>'1.开机向导'!D5+'2.现场预览'!D5+'3.回放'!D5+'4.通道'!D5+'5.存储'!D5+'6.网络设置'!D5+'7.报警'!D5+'8.系统'!D5+'9.AI识别'!D5+'10.考勤'!D5+'11.热成像'!D5+'12.其他'!D5</f>
        <v>0</v>
      </c>
      <c r="E7" s="1">
        <f>'1.开机向导'!E5+'2.现场预览'!E5+'3.回放'!E5+'4.通道'!E5+'5.存储'!E5+'6.网络设置'!E5+'7.报警'!E5+'8.系统'!E5+'9.AI识别'!E5+'10.考勤'!E5+'11.热成像'!E5+'12.其他'!E5</f>
        <v>0</v>
      </c>
      <c r="F7" s="1">
        <f>'1.开机向导'!F5+'2.现场预览'!F5+'3.回放'!F5+'4.通道'!G5+'5.存储'!F5+'6.网络设置'!F5+'7.报警'!F5+'8.系统'!F5+'9.AI识别'!F5+'10.考勤'!F5+'11.热成像'!F5+'12.其他'!F5</f>
        <v>0</v>
      </c>
      <c r="G7" s="1">
        <f>'1.开机向导'!G5+'2.现场预览'!G5+'3.回放'!G5+'4.通道'!I5+'5.存储'!G5+'6.网络设置'!G5+'7.报警'!G5+'8.系统'!G5+'9.AI识别'!G5+'10.考勤'!G5+'11.热成像'!G5+'12.其他'!G5</f>
        <v>0</v>
      </c>
      <c r="H7" s="125">
        <f t="shared" si="0"/>
        <v>0</v>
      </c>
    </row>
    <row r="8" spans="1:8">
      <c r="A8" s="1" t="s">
        <v>59</v>
      </c>
      <c r="B8" s="1">
        <f>SUM('1.开机向导'!B1+'2.现场预览'!B1+'3.回放'!B1+'4.通道'!B1+'5.存储'!B1+'6.网络设置'!B1+'7.报警'!B1+'8.系统'!B1+'9.AI识别'!B1+'10.考勤'!B1+'11.热成像'!B1+'12.其他'!B1)</f>
        <v>89</v>
      </c>
      <c r="C8" s="1">
        <f>'1.开机向导'!C6+'2.现场预览'!C6+'3.回放'!C6+'4.通道'!C6+'5.存储'!C6+'6.网络设置'!C6+'7.报警'!C6+'8.系统'!C6+'9.AI识别'!C6+'10.考勤'!C6+'11.热成像'!C6+'12.其他'!C6</f>
        <v>0</v>
      </c>
      <c r="D8" s="1">
        <f>'1.开机向导'!D6+'2.现场预览'!D6+'3.回放'!D6+'4.通道'!D6+'5.存储'!D6+'6.网络设置'!D6+'7.报警'!D6+'8.系统'!D6+'9.AI识别'!D6+'10.考勤'!D6+'11.热成像'!D6+'12.其他'!D6</f>
        <v>0</v>
      </c>
      <c r="E8" s="1">
        <f>'1.开机向导'!E6+'2.现场预览'!E6+'3.回放'!E6+'4.通道'!E6+'5.存储'!E6+'6.网络设置'!E6+'7.报警'!E6+'8.系统'!E6+'9.AI识别'!E6+'10.考勤'!E6+'11.热成像'!E6+'12.其他'!E6</f>
        <v>0</v>
      </c>
      <c r="F8" s="1">
        <f>'1.开机向导'!F6+'2.现场预览'!F6+'3.回放'!F6+'4.通道'!G6+'5.存储'!F6+'6.网络设置'!F6+'7.报警'!F6+'8.系统'!F6+'9.AI识别'!F6+'10.考勤'!F6+'11.热成像'!F6+'12.其他'!F6</f>
        <v>0</v>
      </c>
      <c r="G8" s="1">
        <f>'1.开机向导'!G6+'2.现场预览'!G6+'3.回放'!G6+'4.通道'!I6+'5.存储'!G6+'6.网络设置'!G6+'7.报警'!G6+'8.系统'!G6+'9.AI识别'!G6+'10.考勤'!G6+'11.热成像'!G6+'12.其他'!G6</f>
        <v>0</v>
      </c>
      <c r="H8" s="125">
        <f t="shared" si="0"/>
        <v>0</v>
      </c>
    </row>
    <row r="9" spans="1:8">
      <c r="A9" s="1" t="s">
        <v>60</v>
      </c>
      <c r="B9" s="1">
        <f>SUM('1.开机向导'!B1+'2.现场预览'!B1+'3.回放'!B1+'4.通道'!B1+'5.存储'!B1+'6.网络设置'!B1+'7.报警'!B1+'8.系统'!B1+'9.AI识别'!B1+'10.考勤'!B1+'11.热成像'!B1+'12.其他'!B1)</f>
        <v>89</v>
      </c>
      <c r="C9" s="1">
        <f>'1.开机向导'!C7+'2.现场预览'!C7+'3.回放'!C7+'4.通道'!C7+'5.存储'!C7+'6.网络设置'!C7+'7.报警'!C7+'8.系统'!C7+'9.AI识别'!C7+'10.考勤'!C7+'11.热成像'!C7+'12.其他'!C7</f>
        <v>0</v>
      </c>
      <c r="D9" s="1">
        <f>'1.开机向导'!D7+'2.现场预览'!D7+'3.回放'!D7+'4.通道'!D7+'5.存储'!D7+'6.网络设置'!D7+'7.报警'!D7+'8.系统'!D7+'9.AI识别'!D7+'10.考勤'!D7+'11.热成像'!D7+'12.其他'!D7</f>
        <v>0</v>
      </c>
      <c r="E9" s="1">
        <f>'1.开机向导'!E7+'2.现场预览'!E7+'3.回放'!E7+'4.通道'!E7+'5.存储'!E7+'6.网络设置'!E7+'7.报警'!E7+'8.系统'!E7+'9.AI识别'!E7+'10.考勤'!E7+'11.热成像'!E7+'12.其他'!E7</f>
        <v>0</v>
      </c>
      <c r="F9" s="1">
        <f>'1.开机向导'!F7+'2.现场预览'!F7+'3.回放'!F7+'4.通道'!G7+'5.存储'!F7+'6.网络设置'!F7+'7.报警'!F7+'8.系统'!F7+'9.AI识别'!F7+'10.考勤'!F7+'11.热成像'!F7+'12.其他'!F7</f>
        <v>0</v>
      </c>
      <c r="G9" s="1">
        <f>'1.开机向导'!G7+'2.现场预览'!G7+'3.回放'!G7+'4.通道'!I7+'5.存储'!G7+'6.网络设置'!G7+'7.报警'!G7+'8.系统'!G7+'9.AI识别'!G7+'10.考勤'!G7+'11.热成像'!G7+'12.其他'!G7</f>
        <v>0</v>
      </c>
      <c r="H9" s="125">
        <f t="shared" si="0"/>
        <v>0</v>
      </c>
    </row>
    <row r="13" ht="19.5" spans="1:8">
      <c r="A13" s="124" t="s">
        <v>61</v>
      </c>
      <c r="B13" s="124"/>
      <c r="C13" s="124"/>
      <c r="D13" s="126"/>
      <c r="E13" s="126"/>
      <c r="F13" s="126"/>
      <c r="G13" s="126"/>
      <c r="H13" s="126"/>
    </row>
    <row r="15" spans="1:8">
      <c r="A15" s="1" t="s">
        <v>47</v>
      </c>
      <c r="B15" s="1" t="s">
        <v>48</v>
      </c>
      <c r="C15" s="125" t="s">
        <v>54</v>
      </c>
      <c r="D15" s="127"/>
      <c r="E15" s="127"/>
      <c r="F15" s="127"/>
      <c r="G15" s="127"/>
      <c r="H15" s="127"/>
    </row>
    <row r="16" spans="1:8">
      <c r="A16" s="1" t="s">
        <v>55</v>
      </c>
      <c r="B16" s="1" t="e">
        <f>SUM('1.开机向导'!B12+'2.现场预览'!B12+'3.回放'!B12+'4.通道'!B12+'5.存储'!B12+'6.网络设置'!B13+'7.报警'!B12+'8.系统'!B12+'9.AI识别'!B12+'10.考勤'!B12+'11.热成像'!B12+'12.其他'!B12)</f>
        <v>#VALUE!</v>
      </c>
      <c r="C16" s="125" t="e">
        <f>'1.开机向导'!J2+'2.现场预览'!J2+'3.回放'!J2+'4.通道'!L2+'5.存储'!J2+'6.网络设置'!J2+'7.报警'!J2+'8.系统'!J2+'9.AI识别'!J2+'10.考勤'!J2+'11.热成像'!J2+'12.其他'!J2</f>
        <v>#DIV/0!</v>
      </c>
      <c r="D16" s="127"/>
      <c r="E16" s="127"/>
      <c r="F16" s="127"/>
      <c r="G16" s="127"/>
      <c r="H16" s="127"/>
    </row>
    <row r="17" spans="1:8">
      <c r="A17" s="1" t="s">
        <v>56</v>
      </c>
      <c r="B17" s="1" t="e">
        <f>SUM('1.开机向导'!B13+'2.现场预览'!B13+'3.回放'!B13+'4.通道'!B13+'5.存储'!B13+'6.网络设置'!B14+'7.报警'!B13+'8.系统'!B13+'9.AI识别'!B13+'10.考勤'!B13+'11.热成像'!B13+'12.其他'!B13)</f>
        <v>#VALUE!</v>
      </c>
      <c r="C17" s="125" t="e">
        <f>'1.开机向导'!J3+'2.现场预览'!J3+'3.回放'!J3+'4.通道'!L3+'5.存储'!J3+'6.网络设置'!J3+'7.报警'!J3+'8.系统'!J3+'9.AI识别'!J3+'10.考勤'!J3+'11.热成像'!J3+'12.其他'!J3</f>
        <v>#DIV/0!</v>
      </c>
      <c r="D17" s="127"/>
      <c r="E17" s="127"/>
      <c r="F17" s="127"/>
      <c r="G17" s="127"/>
      <c r="H17" s="127"/>
    </row>
    <row r="18" spans="1:8">
      <c r="A18" s="1" t="s">
        <v>57</v>
      </c>
      <c r="B18" s="1" t="e">
        <f>SUM('1.开机向导'!B14+'2.现场预览'!B14+'3.回放'!B14+'4.通道'!B14+'5.存储'!B14+'6.网络设置'!B15+'7.报警'!B14+'8.系统'!B14+'9.AI识别'!B14+'10.考勤'!B14+'11.热成像'!B14+'12.其他'!B14)</f>
        <v>#VALUE!</v>
      </c>
      <c r="C18" s="125" t="e">
        <f>'1.开机向导'!J4+'2.现场预览'!J4+'3.回放'!J4+'4.通道'!L4+'5.存储'!J4+'6.网络设置'!J4+'7.报警'!J4+'8.系统'!J4+'9.AI识别'!J4+'10.考勤'!J4+'11.热成像'!J4+'12.其他'!J4</f>
        <v>#DIV/0!</v>
      </c>
      <c r="D18" s="127"/>
      <c r="E18" s="127"/>
      <c r="F18" s="127"/>
      <c r="G18" s="127"/>
      <c r="H18" s="127"/>
    </row>
    <row r="19" spans="1:8">
      <c r="A19" s="1" t="s">
        <v>58</v>
      </c>
      <c r="B19" s="1" t="e">
        <f>SUM('1.开机向导'!B15+'2.现场预览'!B15+'3.回放'!B15+'4.通道'!B15+'5.存储'!B15+'6.网络设置'!B16+'7.报警'!B15+'8.系统'!B15+'9.AI识别'!B15+'10.考勤'!B15+'11.热成像'!B15+'12.其他'!B15)</f>
        <v>#VALUE!</v>
      </c>
      <c r="C19" s="125" t="e">
        <f>'1.开机向导'!J5+'2.现场预览'!J5+'3.回放'!J5+'4.通道'!L5+'5.存储'!J5+'6.网络设置'!J5+'7.报警'!J5+'8.系统'!J5+'9.AI识别'!J5+'10.考勤'!J5+'11.热成像'!J5+'12.其他'!J5</f>
        <v>#DIV/0!</v>
      </c>
      <c r="D19" s="127"/>
      <c r="E19" s="127"/>
      <c r="F19" s="127"/>
      <c r="G19" s="127"/>
      <c r="H19" s="127"/>
    </row>
    <row r="20" spans="1:8">
      <c r="A20" s="1" t="s">
        <v>59</v>
      </c>
      <c r="B20" s="1" t="e">
        <f>SUM('1.开机向导'!B16+'2.现场预览'!B16+'3.回放'!B16+'4.通道'!B16+'5.存储'!B16+'6.网络设置'!B17+'7.报警'!B16+'8.系统'!B16+'9.AI识别'!B16+'10.考勤'!B16+'11.热成像'!B16+'12.其他'!B16)</f>
        <v>#VALUE!</v>
      </c>
      <c r="C20" s="125" t="e">
        <f>'1.开机向导'!J6+'2.现场预览'!J6+'3.回放'!J6+'4.通道'!L6+'5.存储'!J6+'6.网络设置'!J6+'7.报警'!J6+'8.系统'!J6+'9.AI识别'!J6+'10.考勤'!J6+'11.热成像'!J6+'12.其他'!J6</f>
        <v>#DIV/0!</v>
      </c>
      <c r="D20" s="127"/>
      <c r="E20" s="127"/>
      <c r="F20" s="127"/>
      <c r="G20" s="127"/>
      <c r="H20" s="127"/>
    </row>
    <row r="21" spans="1:8">
      <c r="A21" s="1" t="s">
        <v>60</v>
      </c>
      <c r="B21" s="1" t="e">
        <f>SUM('1.开机向导'!B17+'2.现场预览'!B17+'3.回放'!B17+'4.通道'!B17+'5.存储'!B17+'6.网络设置'!B18+'7.报警'!B17+'8.系统'!B17+'9.AI识别'!B17+'10.考勤'!B17+'11.热成像'!B17+'12.其他'!B17)</f>
        <v>#VALUE!</v>
      </c>
      <c r="C21" s="125" t="e">
        <f>'1.开机向导'!J7+'2.现场预览'!J7+'3.回放'!J7+'4.通道'!L7+'5.存储'!J7+'6.网络设置'!J7+'7.报警'!J7+'8.系统'!J7+'9.AI识别'!J7+'10.考勤'!J7+'11.热成像'!J7+'12.其他'!J7</f>
        <v>#DIV/0!</v>
      </c>
      <c r="D21" s="127"/>
      <c r="E21" s="127"/>
      <c r="F21" s="127"/>
      <c r="G21" s="127"/>
      <c r="H21" s="127"/>
    </row>
    <row r="22" spans="4:8">
      <c r="D22" s="127"/>
      <c r="E22" s="127"/>
      <c r="F22" s="127"/>
      <c r="G22" s="127"/>
      <c r="H22" s="127"/>
    </row>
    <row r="23" spans="4:8">
      <c r="D23" s="127"/>
      <c r="E23" s="127"/>
      <c r="F23" s="127"/>
      <c r="G23" s="127"/>
      <c r="H23" s="127"/>
    </row>
    <row r="24" spans="4:8">
      <c r="D24" s="127"/>
      <c r="E24" s="127"/>
      <c r="F24" s="127"/>
      <c r="G24" s="127"/>
      <c r="H24" s="127"/>
    </row>
    <row r="25" ht="19.5" spans="1:8">
      <c r="A25" s="124" t="s">
        <v>62</v>
      </c>
      <c r="B25" s="124"/>
      <c r="C25" s="124"/>
      <c r="D25" s="124"/>
      <c r="E25" s="124"/>
      <c r="F25" s="127"/>
      <c r="G25" s="127"/>
      <c r="H25" s="127"/>
    </row>
    <row r="26" spans="6:8">
      <c r="F26" s="127"/>
      <c r="G26" s="127"/>
      <c r="H26" s="127"/>
    </row>
    <row r="27" ht="40.5" spans="1:8">
      <c r="A27" s="1" t="s">
        <v>9</v>
      </c>
      <c r="B27" s="1" t="s">
        <v>48</v>
      </c>
      <c r="C27" s="128" t="s">
        <v>63</v>
      </c>
      <c r="D27" s="129" t="s">
        <v>64</v>
      </c>
      <c r="E27" s="130" t="s">
        <v>65</v>
      </c>
      <c r="F27" s="127"/>
      <c r="G27" s="127"/>
      <c r="H27" s="127"/>
    </row>
    <row r="28" spans="1:8">
      <c r="A28" s="1" t="s">
        <v>15</v>
      </c>
      <c r="B28" s="1">
        <f>'1.开机向导'!B1</f>
        <v>0</v>
      </c>
      <c r="C28" s="128">
        <f>'1.开机向导'!I5</f>
        <v>0</v>
      </c>
      <c r="D28" s="131" t="e">
        <f>MAX('1.开机向导'!H2:H7)</f>
        <v>#DIV/0!</v>
      </c>
      <c r="E28" s="132" t="e">
        <f>MAX('1.开机向导'!J2:J7)</f>
        <v>#DIV/0!</v>
      </c>
      <c r="F28" s="127"/>
      <c r="G28" s="127"/>
      <c r="H28" s="127"/>
    </row>
    <row r="29" spans="1:8">
      <c r="A29" s="1" t="s">
        <v>18</v>
      </c>
      <c r="B29" s="1">
        <f>'2.现场预览'!B1</f>
        <v>0</v>
      </c>
      <c r="C29" s="128">
        <f>'2.现场预览'!I5</f>
        <v>0</v>
      </c>
      <c r="D29" s="131" t="e">
        <f>MAX('2.现场预览'!H2:H7)</f>
        <v>#DIV/0!</v>
      </c>
      <c r="E29" s="132" t="e">
        <f>MAX('2.现场预览'!J2:J7)</f>
        <v>#DIV/0!</v>
      </c>
      <c r="F29" s="127"/>
      <c r="G29" s="127"/>
      <c r="H29" s="127"/>
    </row>
    <row r="30" spans="1:8">
      <c r="A30" s="1" t="s">
        <v>20</v>
      </c>
      <c r="B30" s="1">
        <f>'3.回放'!B1</f>
        <v>0</v>
      </c>
      <c r="C30" s="128">
        <f>'3.回放'!I5</f>
        <v>0</v>
      </c>
      <c r="D30" s="131" t="e">
        <f>MAX('3.回放'!H2:H7)</f>
        <v>#DIV/0!</v>
      </c>
      <c r="E30" s="132" t="e">
        <f>MAX('3.回放'!J2:J7)</f>
        <v>#DIV/0!</v>
      </c>
      <c r="F30" s="127"/>
      <c r="G30" s="127"/>
      <c r="H30" s="127"/>
    </row>
    <row r="31" spans="1:8">
      <c r="A31" s="1" t="s">
        <v>22</v>
      </c>
      <c r="B31" s="1">
        <f>'4.通道'!B1</f>
        <v>3</v>
      </c>
      <c r="C31" s="128">
        <f>'4.通道'!K5</f>
        <v>0</v>
      </c>
      <c r="D31" s="131">
        <f>MAX('4.通道'!J2:J7)</f>
        <v>0</v>
      </c>
      <c r="E31" s="132" t="e">
        <f>MAX('4.通道'!L2:L7)</f>
        <v>#DIV/0!</v>
      </c>
      <c r="F31" s="127"/>
      <c r="G31" s="127"/>
      <c r="H31" s="127"/>
    </row>
    <row r="32" spans="1:5">
      <c r="A32" s="1" t="s">
        <v>24</v>
      </c>
      <c r="B32" s="1">
        <f>'5.存储'!B1</f>
        <v>0</v>
      </c>
      <c r="C32" s="128">
        <f>'5.存储'!I5</f>
        <v>0</v>
      </c>
      <c r="D32" s="131" t="e">
        <f>MAX('5.存储'!H2:H7)</f>
        <v>#DIV/0!</v>
      </c>
      <c r="E32" s="132" t="e">
        <f>MAX('5.存储'!J2:J7)</f>
        <v>#DIV/0!</v>
      </c>
    </row>
    <row r="33" spans="1:5">
      <c r="A33" s="1" t="s">
        <v>26</v>
      </c>
      <c r="B33" s="1">
        <f>'6.网络设置'!B1</f>
        <v>86</v>
      </c>
      <c r="C33" s="128">
        <f>'6.网络设置'!I5</f>
        <v>32</v>
      </c>
      <c r="D33" s="131">
        <f>MAX('6.网络设置'!H2:H7)</f>
        <v>0</v>
      </c>
      <c r="E33" s="132">
        <f>MAX('6.网络设置'!J2:J7)</f>
        <v>0</v>
      </c>
    </row>
    <row r="34" spans="1:5">
      <c r="A34" s="1" t="s">
        <v>28</v>
      </c>
      <c r="B34" s="1">
        <f>'7.报警'!B1</f>
        <v>0</v>
      </c>
      <c r="C34" s="128">
        <f>'7.报警'!I5</f>
        <v>0</v>
      </c>
      <c r="D34" s="131" t="e">
        <f>MAX('7.报警'!H2:H7)</f>
        <v>#DIV/0!</v>
      </c>
      <c r="E34" s="132" t="e">
        <f>MAX('7.报警'!J2:J7)</f>
        <v>#DIV/0!</v>
      </c>
    </row>
    <row r="35" spans="1:5">
      <c r="A35" s="1" t="s">
        <v>30</v>
      </c>
      <c r="B35" s="1">
        <f>'8.系统'!B1</f>
        <v>0</v>
      </c>
      <c r="C35" s="128">
        <f>'8.系统'!I5</f>
        <v>0</v>
      </c>
      <c r="D35" s="131" t="e">
        <f>MAX('8.系统'!H2:H7)</f>
        <v>#DIV/0!</v>
      </c>
      <c r="E35" s="132" t="e">
        <f>MAX('8.系统'!J2:J7)</f>
        <v>#DIV/0!</v>
      </c>
    </row>
    <row r="36" spans="1:5">
      <c r="A36" s="1" t="s">
        <v>32</v>
      </c>
      <c r="B36" s="1">
        <f>'9.AI识别'!B1</f>
        <v>0</v>
      </c>
      <c r="C36" s="128">
        <f>'9.AI识别'!I5</f>
        <v>0</v>
      </c>
      <c r="D36" s="131" t="e">
        <f>MAX('9.AI识别'!H2:H7)</f>
        <v>#DIV/0!</v>
      </c>
      <c r="E36" s="132" t="e">
        <f>MAX('9.AI识别'!J2:J7)</f>
        <v>#DIV/0!</v>
      </c>
    </row>
    <row r="37" spans="1:5">
      <c r="A37" s="1" t="s">
        <v>33</v>
      </c>
      <c r="B37" s="1">
        <f>'10.考勤'!B1</f>
        <v>0</v>
      </c>
      <c r="C37" s="128">
        <f>'10.考勤'!I5</f>
        <v>0</v>
      </c>
      <c r="D37" s="131" t="e">
        <f>MAX('10.考勤'!H2:H7)</f>
        <v>#DIV/0!</v>
      </c>
      <c r="E37" s="132" t="e">
        <f>MAX('10.考勤'!J2:J7)</f>
        <v>#DIV/0!</v>
      </c>
    </row>
    <row r="38" spans="1:5">
      <c r="A38" s="1" t="s">
        <v>21</v>
      </c>
      <c r="B38" s="1">
        <f>'11.热成像'!B1</f>
        <v>0</v>
      </c>
      <c r="C38" s="128">
        <f>'11.热成像'!I5</f>
        <v>0</v>
      </c>
      <c r="D38" s="131" t="e">
        <f>MAX('11.热成像'!H2:H7)</f>
        <v>#DIV/0!</v>
      </c>
      <c r="E38" s="132" t="e">
        <f>MAX('11.热成像'!J2:J7)</f>
        <v>#DIV/0!</v>
      </c>
    </row>
    <row r="39" spans="1:5">
      <c r="A39" s="1" t="s">
        <v>34</v>
      </c>
      <c r="B39" s="1">
        <f>'12.其他'!B1</f>
        <v>0</v>
      </c>
      <c r="C39" s="128">
        <f>'12.其他'!I5</f>
        <v>0</v>
      </c>
      <c r="D39" s="131" t="e">
        <f>MAX('12.其他'!H2:H7)</f>
        <v>#DIV/0!</v>
      </c>
      <c r="E39" s="132" t="e">
        <f>MAX('12.其他'!J2:J7)</f>
        <v>#DIV/0!</v>
      </c>
    </row>
  </sheetData>
  <mergeCells count="3">
    <mergeCell ref="A1:H1"/>
    <mergeCell ref="A13:C13"/>
    <mergeCell ref="A25:E25"/>
  </mergeCell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ySplit="11" topLeftCell="A12" activePane="bottomLeft" state="frozen"/>
      <selection/>
      <selection pane="bottomLeft" activeCell="A29" sqref="$A29:$XFD29"/>
    </sheetView>
  </sheetViews>
  <sheetFormatPr defaultColWidth="9" defaultRowHeight="13.5" outlineLevelCol="5"/>
  <cols>
    <col min="1" max="1" width="13.375" customWidth="1"/>
    <col min="2" max="2" width="16.375" customWidth="1"/>
    <col min="3" max="3" width="14.375" customWidth="1"/>
    <col min="4" max="4" width="19" customWidth="1"/>
    <col min="5" max="5" width="21" customWidth="1"/>
    <col min="6" max="6" width="35" customWidth="1"/>
  </cols>
  <sheetData>
    <row r="1" ht="25.5" spans="1:6">
      <c r="A1" s="89" t="s">
        <v>66</v>
      </c>
      <c r="B1" s="89"/>
      <c r="C1" s="89"/>
      <c r="D1" s="89"/>
      <c r="E1" s="89"/>
      <c r="F1" s="89"/>
    </row>
    <row r="2" ht="14.25" spans="1:6">
      <c r="A2" s="90" t="s">
        <v>67</v>
      </c>
      <c r="B2" s="90"/>
      <c r="C2" s="90"/>
      <c r="D2" s="90"/>
      <c r="E2" s="90"/>
      <c r="F2" s="90"/>
    </row>
    <row r="3" spans="1:6">
      <c r="A3" s="91" t="s">
        <v>68</v>
      </c>
      <c r="B3" s="92"/>
      <c r="C3" s="92"/>
      <c r="D3" s="92"/>
      <c r="E3" s="92"/>
      <c r="F3" s="92"/>
    </row>
    <row r="4" spans="1:6">
      <c r="A4" s="91" t="s">
        <v>69</v>
      </c>
      <c r="B4" s="93"/>
      <c r="C4" s="92"/>
      <c r="D4" s="92"/>
      <c r="E4" s="92"/>
      <c r="F4" s="92"/>
    </row>
    <row r="5" spans="1:6">
      <c r="A5" s="91" t="s">
        <v>70</v>
      </c>
      <c r="B5" s="92"/>
      <c r="C5" s="92"/>
      <c r="D5" s="92"/>
      <c r="E5" s="92"/>
      <c r="F5" s="92"/>
    </row>
    <row r="6" spans="1:6">
      <c r="A6" s="91" t="s">
        <v>70</v>
      </c>
      <c r="B6" s="91" t="s">
        <v>71</v>
      </c>
      <c r="C6" s="91" t="s">
        <v>72</v>
      </c>
      <c r="D6" s="91" t="s">
        <v>47</v>
      </c>
      <c r="E6" s="94" t="s">
        <v>34</v>
      </c>
      <c r="F6" s="95"/>
    </row>
    <row r="7" spans="1:6">
      <c r="A7" s="96" t="s">
        <v>73</v>
      </c>
      <c r="B7" s="92"/>
      <c r="C7" s="92"/>
      <c r="D7" s="92"/>
      <c r="E7" s="97"/>
      <c r="F7" s="98"/>
    </row>
    <row r="8" spans="1:6">
      <c r="A8" s="96"/>
      <c r="B8" s="92"/>
      <c r="C8" s="92"/>
      <c r="D8" s="92"/>
      <c r="E8" s="97"/>
      <c r="F8" s="98"/>
    </row>
    <row r="9" spans="1:6">
      <c r="A9" s="96"/>
      <c r="B9" s="92"/>
      <c r="C9" s="92"/>
      <c r="D9" s="92"/>
      <c r="E9" s="97"/>
      <c r="F9" s="98"/>
    </row>
    <row r="10" spans="1:6">
      <c r="A10" s="91" t="s">
        <v>74</v>
      </c>
      <c r="B10" s="97"/>
      <c r="C10" s="98"/>
      <c r="D10" s="99" t="s">
        <v>75</v>
      </c>
      <c r="E10" s="97"/>
      <c r="F10" s="98"/>
    </row>
    <row r="11" spans="1:6">
      <c r="A11" s="91" t="s">
        <v>76</v>
      </c>
      <c r="B11" s="97"/>
      <c r="C11" s="98"/>
      <c r="D11" s="100"/>
      <c r="E11" s="97"/>
      <c r="F11" s="98"/>
    </row>
    <row r="12" ht="105.95" customHeight="1" spans="1:6">
      <c r="A12" s="101" t="s">
        <v>77</v>
      </c>
      <c r="B12" s="102"/>
      <c r="C12" s="102"/>
      <c r="D12" s="102"/>
      <c r="E12" s="102"/>
      <c r="F12" s="103"/>
    </row>
    <row r="13" spans="1:6">
      <c r="A13" s="104"/>
      <c r="B13" s="105"/>
      <c r="C13" s="105"/>
      <c r="D13" s="105"/>
      <c r="E13" s="105"/>
      <c r="F13" s="106"/>
    </row>
    <row r="14" ht="14.25" spans="1:6">
      <c r="A14" s="107" t="s">
        <v>78</v>
      </c>
      <c r="B14" s="107"/>
      <c r="C14" s="107"/>
      <c r="D14" s="107"/>
      <c r="E14" s="107"/>
      <c r="F14" s="107"/>
    </row>
    <row r="15" ht="63" customHeight="1" spans="1:6">
      <c r="A15" s="108" t="s">
        <v>79</v>
      </c>
      <c r="B15" s="108"/>
      <c r="C15" s="108"/>
      <c r="D15" s="108"/>
      <c r="E15" s="108"/>
      <c r="F15" s="108"/>
    </row>
    <row r="16" ht="36" customHeight="1" spans="1:6">
      <c r="A16" s="108" t="s">
        <v>80</v>
      </c>
      <c r="B16" s="108"/>
      <c r="C16" s="108"/>
      <c r="D16" s="108"/>
      <c r="E16" s="108"/>
      <c r="F16" s="108"/>
    </row>
    <row r="17" ht="12" customHeight="1" spans="1:6">
      <c r="A17" s="108"/>
      <c r="B17" s="108"/>
      <c r="C17" s="108"/>
      <c r="D17" s="108"/>
      <c r="E17" s="108"/>
      <c r="F17" s="108"/>
    </row>
    <row r="18" ht="14.25" spans="1:6">
      <c r="A18" s="107" t="s">
        <v>81</v>
      </c>
      <c r="B18" s="107"/>
      <c r="C18" s="107"/>
      <c r="D18" s="107"/>
      <c r="E18" s="107"/>
      <c r="F18" s="107"/>
    </row>
    <row r="19" spans="1:6">
      <c r="A19" s="91" t="s">
        <v>1</v>
      </c>
      <c r="B19" s="91" t="s">
        <v>82</v>
      </c>
      <c r="C19" s="91" t="s">
        <v>83</v>
      </c>
      <c r="D19" s="91"/>
      <c r="E19" s="91" t="s">
        <v>84</v>
      </c>
      <c r="F19" s="91" t="s">
        <v>12</v>
      </c>
    </row>
    <row r="20" spans="1:6">
      <c r="A20" s="109">
        <v>1</v>
      </c>
      <c r="B20" s="110" t="s">
        <v>85</v>
      </c>
      <c r="C20" s="111"/>
      <c r="D20" s="112"/>
      <c r="E20" s="113"/>
      <c r="F20" s="113"/>
    </row>
    <row r="21" spans="1:6">
      <c r="A21" s="109">
        <v>2</v>
      </c>
      <c r="B21" s="110"/>
      <c r="C21" s="111"/>
      <c r="D21" s="112"/>
      <c r="E21" s="113"/>
      <c r="F21" s="113"/>
    </row>
    <row r="22" spans="1:6">
      <c r="A22" s="109">
        <v>3</v>
      </c>
      <c r="B22" s="110"/>
      <c r="C22" s="111"/>
      <c r="D22" s="112"/>
      <c r="E22" s="113"/>
      <c r="F22" s="113"/>
    </row>
    <row r="23" spans="1:6">
      <c r="A23" s="109">
        <v>4</v>
      </c>
      <c r="B23" s="110"/>
      <c r="C23" s="111"/>
      <c r="D23" s="112"/>
      <c r="E23" s="113"/>
      <c r="F23" s="113"/>
    </row>
    <row r="24" spans="1:6">
      <c r="A24" s="109">
        <v>5</v>
      </c>
      <c r="B24" s="110"/>
      <c r="C24" s="111"/>
      <c r="D24" s="112"/>
      <c r="E24" s="113"/>
      <c r="F24" s="113"/>
    </row>
    <row r="25" spans="1:6">
      <c r="A25" s="109">
        <v>6</v>
      </c>
      <c r="B25" s="110"/>
      <c r="C25" s="111"/>
      <c r="D25" s="112"/>
      <c r="E25" s="113"/>
      <c r="F25" s="113"/>
    </row>
    <row r="26" spans="1:6">
      <c r="A26" s="109">
        <v>7</v>
      </c>
      <c r="B26" s="110"/>
      <c r="C26" s="111"/>
      <c r="D26" s="112"/>
      <c r="E26" s="113"/>
      <c r="F26" s="113"/>
    </row>
    <row r="27" spans="1:6">
      <c r="A27" s="109"/>
      <c r="B27" s="110"/>
      <c r="C27" s="111"/>
      <c r="D27" s="112"/>
      <c r="E27" s="113"/>
      <c r="F27" s="113"/>
    </row>
    <row r="28" ht="57" customHeight="1" spans="1:6">
      <c r="A28" s="114" t="s">
        <v>86</v>
      </c>
      <c r="B28" s="115"/>
      <c r="C28" s="115"/>
      <c r="D28" s="115"/>
      <c r="E28" s="115"/>
      <c r="F28" s="116"/>
    </row>
    <row r="29" ht="14.25" spans="1:6">
      <c r="A29" s="117" t="s">
        <v>87</v>
      </c>
      <c r="B29" s="118"/>
      <c r="C29" s="118"/>
      <c r="D29" s="118"/>
      <c r="E29" s="119"/>
      <c r="F29" s="120"/>
    </row>
    <row r="30" ht="81.95" customHeight="1" spans="1:6">
      <c r="A30" s="121" t="s">
        <v>88</v>
      </c>
      <c r="B30" s="122"/>
      <c r="C30" s="122"/>
      <c r="D30" s="122"/>
      <c r="E30" s="123"/>
      <c r="F30" s="123"/>
    </row>
  </sheetData>
  <mergeCells count="32">
    <mergeCell ref="A1:F1"/>
    <mergeCell ref="A2:F2"/>
    <mergeCell ref="B3:F3"/>
    <mergeCell ref="B4:F4"/>
    <mergeCell ref="B5:F5"/>
    <mergeCell ref="E6:F6"/>
    <mergeCell ref="E7:F7"/>
    <mergeCell ref="E8:F8"/>
    <mergeCell ref="E9:F9"/>
    <mergeCell ref="B10:C10"/>
    <mergeCell ref="E10:F10"/>
    <mergeCell ref="B11:C11"/>
    <mergeCell ref="E11:F11"/>
    <mergeCell ref="A12:F12"/>
    <mergeCell ref="A13:F13"/>
    <mergeCell ref="A14:F14"/>
    <mergeCell ref="A15:F15"/>
    <mergeCell ref="A16:F16"/>
    <mergeCell ref="A17:F17"/>
    <mergeCell ref="A18:F18"/>
    <mergeCell ref="C20:D20"/>
    <mergeCell ref="C21:D21"/>
    <mergeCell ref="C22:D22"/>
    <mergeCell ref="C23:D23"/>
    <mergeCell ref="C24:D24"/>
    <mergeCell ref="C25:D25"/>
    <mergeCell ref="C26:D26"/>
    <mergeCell ref="C27:D27"/>
    <mergeCell ref="A28:F28"/>
    <mergeCell ref="A29:D29"/>
    <mergeCell ref="A30:F30"/>
    <mergeCell ref="D10:D11"/>
  </mergeCells>
  <dataValidations count="1">
    <dataValidation type="list" allowBlank="1" showInputMessage="1" showErrorMessage="1" sqref="B20:B26">
      <formula1>"高,中,低"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pane xSplit="8" ySplit="9" topLeftCell="I10" activePane="bottomRight" state="frozen"/>
      <selection/>
      <selection pane="topRight"/>
      <selection pane="bottomLeft"/>
      <selection pane="bottomRight" activeCell="E35" sqref="E35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D10" sqref="D10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J23" sqref="J23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2"/>
  <sheetViews>
    <sheetView tabSelected="1" topLeftCell="A13" workbookViewId="0">
      <selection activeCell="H14" sqref="H14"/>
    </sheetView>
  </sheetViews>
  <sheetFormatPr defaultColWidth="9" defaultRowHeight="13.5"/>
  <cols>
    <col min="1" max="1" width="9.375" style="68" customWidth="1"/>
    <col min="2" max="2" width="8.875" style="68" customWidth="1"/>
    <col min="3" max="3" width="9" style="68"/>
    <col min="4" max="4" width="27.125" style="68" customWidth="1"/>
    <col min="5" max="6" width="18" style="68" customWidth="1"/>
    <col min="7" max="7" width="19.75" style="68" customWidth="1"/>
    <col min="8" max="8" width="43.75" style="68" customWidth="1"/>
    <col min="9" max="9" width="39.125" style="68" customWidth="1"/>
    <col min="10" max="10" width="9.25" style="68"/>
    <col min="11" max="11" width="9" style="68"/>
    <col min="12" max="12" width="9.875" style="68" customWidth="1"/>
    <col min="13" max="16384" width="9" style="68"/>
  </cols>
  <sheetData>
    <row r="1" ht="16.5" spans="1:12">
      <c r="A1" s="69" t="s">
        <v>89</v>
      </c>
      <c r="B1" s="70">
        <f>COUNTA(D10:D10003)</f>
        <v>3</v>
      </c>
      <c r="C1" s="71" t="s">
        <v>49</v>
      </c>
      <c r="D1" s="71" t="s">
        <v>50</v>
      </c>
      <c r="E1" s="72" t="s">
        <v>51</v>
      </c>
      <c r="F1" s="72"/>
      <c r="G1" s="73" t="s">
        <v>52</v>
      </c>
      <c r="H1" s="73"/>
      <c r="I1" s="83" t="s">
        <v>53</v>
      </c>
      <c r="J1" s="70" t="s">
        <v>90</v>
      </c>
      <c r="K1" s="84" t="s">
        <v>63</v>
      </c>
      <c r="L1" s="85" t="s">
        <v>91</v>
      </c>
    </row>
    <row r="2" spans="1:12">
      <c r="A2" s="74" t="s">
        <v>92</v>
      </c>
      <c r="B2" s="74"/>
      <c r="C2" s="69">
        <f>COUNTIF($K10:$K10003,"Pass")</f>
        <v>0</v>
      </c>
      <c r="D2" s="69">
        <f>COUNTIF($K10:$K10003,"Pok")</f>
        <v>0</v>
      </c>
      <c r="E2" s="69">
        <f>COUNTIF($K10:$K10003,"Fail")</f>
        <v>0</v>
      </c>
      <c r="F2" s="69"/>
      <c r="G2" s="69">
        <f>COUNTIF($K10:$K10003,"Block")</f>
        <v>0</v>
      </c>
      <c r="H2" s="69"/>
      <c r="I2" s="69">
        <f>COUNTIF($K10:$K10003,"NT")</f>
        <v>0</v>
      </c>
      <c r="J2" s="86">
        <f t="shared" ref="J2:J7" si="0">C2/$B$1</f>
        <v>0</v>
      </c>
      <c r="K2" s="84"/>
      <c r="L2" s="87" t="e">
        <f>COUNTIFS(J:J,"level 1",K:K,"Pass")/$K$5</f>
        <v>#DIV/0!</v>
      </c>
    </row>
    <row r="3" spans="1:12">
      <c r="A3" s="74" t="s">
        <v>93</v>
      </c>
      <c r="B3" s="74"/>
      <c r="C3" s="69">
        <f>COUNTIF($L10:$L10003,"Pass")</f>
        <v>0</v>
      </c>
      <c r="D3" s="69">
        <f>COUNTIF($L10:$L10003,"Pok")</f>
        <v>0</v>
      </c>
      <c r="E3" s="69">
        <f>COUNTIF($L10:$L10003,"Fail")</f>
        <v>0</v>
      </c>
      <c r="F3" s="69"/>
      <c r="G3" s="69">
        <f>COUNTIF($L10:$L10003,"Block")</f>
        <v>0</v>
      </c>
      <c r="H3" s="69"/>
      <c r="I3" s="69">
        <f>COUNTIF($L10:$L10003,"NT")</f>
        <v>0</v>
      </c>
      <c r="J3" s="70">
        <f t="shared" si="0"/>
        <v>0</v>
      </c>
      <c r="K3" s="84"/>
      <c r="L3" s="87" t="e">
        <f>COUNTIFS(J:J,"level 1",L:L,"Pass")/$K$5</f>
        <v>#DIV/0!</v>
      </c>
    </row>
    <row r="4" spans="1:12">
      <c r="A4" s="74" t="s">
        <v>94</v>
      </c>
      <c r="B4" s="74"/>
      <c r="C4" s="69">
        <f>COUNTIF($M10:$M10000,"Pass")</f>
        <v>0</v>
      </c>
      <c r="D4" s="69">
        <f>COUNTIF($M10:$M10000,"Pok")</f>
        <v>0</v>
      </c>
      <c r="E4" s="69">
        <f>COUNTIF($M10:$M10000,"Fail")</f>
        <v>0</v>
      </c>
      <c r="F4" s="69"/>
      <c r="G4" s="69">
        <f>COUNTIF($M10:$M10000,"Block")</f>
        <v>0</v>
      </c>
      <c r="H4" s="69"/>
      <c r="I4" s="69">
        <f>COUNTIF($M10:$M10000,"NT")</f>
        <v>0</v>
      </c>
      <c r="J4" s="70">
        <f t="shared" si="0"/>
        <v>0</v>
      </c>
      <c r="K4" s="84"/>
      <c r="L4" s="87" t="e">
        <f>COUNTIFS(J:J,"level 1",M:M,"Pass")/$K$5</f>
        <v>#DIV/0!</v>
      </c>
    </row>
    <row r="5" spans="1:12">
      <c r="A5" s="74" t="s">
        <v>95</v>
      </c>
      <c r="B5" s="74"/>
      <c r="C5" s="69">
        <f>COUNTIF($N10:$N10000,"Pass")</f>
        <v>0</v>
      </c>
      <c r="D5" s="69">
        <f>COUNTIF($N10:$N10000,"Pok")</f>
        <v>0</v>
      </c>
      <c r="E5" s="69">
        <f>COUNTIF($N10:$N10000,"Fail")</f>
        <v>0</v>
      </c>
      <c r="F5" s="69"/>
      <c r="G5" s="69">
        <f>COUNTIF($N10:$N10000,"Block")</f>
        <v>0</v>
      </c>
      <c r="H5" s="69"/>
      <c r="I5" s="69">
        <f>COUNTIF($N10:$N10000,"NT")</f>
        <v>0</v>
      </c>
      <c r="J5" s="70">
        <f t="shared" si="0"/>
        <v>0</v>
      </c>
      <c r="K5" s="84">
        <f>COUNTIF(J:J,"level 1")</f>
        <v>0</v>
      </c>
      <c r="L5" s="87" t="e">
        <f>COUNTIFS(J:J,"level 1",N:N,"Pass")/$K$5</f>
        <v>#DIV/0!</v>
      </c>
    </row>
    <row r="6" spans="1:12">
      <c r="A6" s="74" t="s">
        <v>96</v>
      </c>
      <c r="B6" s="74"/>
      <c r="C6" s="69">
        <f>COUNTIF($O10:$O10000,"Pass")</f>
        <v>0</v>
      </c>
      <c r="D6" s="69">
        <f>COUNTIF($O10:$O10000,"Pok")</f>
        <v>0</v>
      </c>
      <c r="E6" s="69">
        <f>COUNTIF($O10:$O10000,"Fail")</f>
        <v>0</v>
      </c>
      <c r="F6" s="69"/>
      <c r="G6" s="69">
        <f>COUNTIF($O10:$O10000,"Block")</f>
        <v>0</v>
      </c>
      <c r="H6" s="69"/>
      <c r="I6" s="69">
        <f>COUNTIF($O10:$O10000,"NT")</f>
        <v>0</v>
      </c>
      <c r="J6" s="70">
        <f t="shared" si="0"/>
        <v>0</v>
      </c>
      <c r="K6" s="84"/>
      <c r="L6" s="87" t="e">
        <f>COUNTIFS(J:J,"level 1",O:O,"Pass")/$K$5</f>
        <v>#DIV/0!</v>
      </c>
    </row>
    <row r="7" spans="1:12">
      <c r="A7" s="74" t="s">
        <v>97</v>
      </c>
      <c r="B7" s="74"/>
      <c r="C7" s="69">
        <f>COUNTIF($P10:$P10000,"Pass")</f>
        <v>0</v>
      </c>
      <c r="D7" s="69">
        <f>COUNTIF($P10:$P10000,"Pok")</f>
        <v>0</v>
      </c>
      <c r="E7" s="69">
        <f>COUNTIF($P10:$P10000,"Fail")</f>
        <v>0</v>
      </c>
      <c r="F7" s="69"/>
      <c r="G7" s="69">
        <f>COUNTIF($P10:$P10000,"Block")</f>
        <v>0</v>
      </c>
      <c r="H7" s="69"/>
      <c r="I7" s="69">
        <f>COUNTIF($P10:$P10000,"NT")</f>
        <v>0</v>
      </c>
      <c r="J7" s="70">
        <f t="shared" si="0"/>
        <v>0</v>
      </c>
      <c r="K7" s="84"/>
      <c r="L7" s="87" t="e">
        <f>COUNTIFS(J:J,"level 1",P:P,"Pass")/$K$5</f>
        <v>#DIV/0!</v>
      </c>
    </row>
    <row r="8" ht="32.1" customHeight="1" spans="1:13">
      <c r="A8" s="75" t="s">
        <v>98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6">
      <c r="A9" s="69" t="s">
        <v>99</v>
      </c>
      <c r="B9" s="69" t="s">
        <v>100</v>
      </c>
      <c r="C9" s="69" t="s">
        <v>101</v>
      </c>
      <c r="D9" s="69" t="s">
        <v>102</v>
      </c>
      <c r="E9" s="69" t="s">
        <v>103</v>
      </c>
      <c r="F9" s="69" t="s">
        <v>104</v>
      </c>
      <c r="G9" s="77" t="s">
        <v>113</v>
      </c>
      <c r="H9" s="77" t="s">
        <v>114</v>
      </c>
      <c r="I9" s="69" t="s">
        <v>115</v>
      </c>
      <c r="J9" s="70" t="s">
        <v>107</v>
      </c>
      <c r="K9" s="70" t="s">
        <v>108</v>
      </c>
      <c r="L9" s="70" t="s">
        <v>109</v>
      </c>
      <c r="M9" s="70" t="s">
        <v>110</v>
      </c>
      <c r="N9" s="70" t="s">
        <v>111</v>
      </c>
      <c r="O9" s="70" t="s">
        <v>112</v>
      </c>
      <c r="P9" s="77"/>
    </row>
    <row r="10" spans="1:16">
      <c r="A10" s="69"/>
      <c r="B10" s="69"/>
      <c r="C10" s="69"/>
      <c r="D10" s="69"/>
      <c r="E10" s="69"/>
      <c r="F10" s="69"/>
      <c r="G10" s="77"/>
      <c r="H10" s="77"/>
      <c r="I10" s="69"/>
      <c r="J10" s="69"/>
      <c r="K10" s="69"/>
      <c r="L10" s="69"/>
      <c r="M10" s="69"/>
      <c r="N10" s="69"/>
      <c r="O10" s="69"/>
      <c r="P10" s="77"/>
    </row>
    <row r="11" spans="1:16">
      <c r="A11" s="69"/>
      <c r="B11" s="69"/>
      <c r="C11" s="69"/>
      <c r="D11" s="69"/>
      <c r="E11" s="69"/>
      <c r="F11" s="69"/>
      <c r="G11" s="77"/>
      <c r="H11" s="77"/>
      <c r="I11" s="69"/>
      <c r="J11" s="69"/>
      <c r="K11" s="69"/>
      <c r="L11" s="69"/>
      <c r="M11" s="69"/>
      <c r="N11" s="69"/>
      <c r="O11" s="69"/>
      <c r="P11" s="77"/>
    </row>
    <row r="12" ht="213.75" spans="1:16">
      <c r="A12" s="69"/>
      <c r="B12" s="69"/>
      <c r="C12" s="69"/>
      <c r="D12" s="78" t="s">
        <v>116</v>
      </c>
      <c r="E12" s="79" t="s">
        <v>117</v>
      </c>
      <c r="F12" s="79" t="s">
        <v>118</v>
      </c>
      <c r="G12" s="80" t="s">
        <v>119</v>
      </c>
      <c r="H12" s="81" t="s">
        <v>120</v>
      </c>
      <c r="I12" s="88" t="s">
        <v>121</v>
      </c>
      <c r="J12" s="77"/>
      <c r="K12" s="77"/>
      <c r="L12" s="77"/>
      <c r="M12" s="69"/>
      <c r="N12" s="69"/>
      <c r="O12" s="69"/>
      <c r="P12" s="77"/>
    </row>
    <row r="13" ht="292.5" spans="1:16">
      <c r="A13" s="69"/>
      <c r="B13" s="69"/>
      <c r="C13" s="69"/>
      <c r="D13" s="82" t="s">
        <v>122</v>
      </c>
      <c r="E13" s="82" t="s">
        <v>123</v>
      </c>
      <c r="F13" s="79" t="s">
        <v>124</v>
      </c>
      <c r="G13" s="80" t="s">
        <v>125</v>
      </c>
      <c r="H13" s="81" t="s">
        <v>126</v>
      </c>
      <c r="I13" s="82" t="s">
        <v>127</v>
      </c>
      <c r="J13" s="88"/>
      <c r="K13" s="77"/>
      <c r="L13" s="77"/>
      <c r="M13" s="77"/>
      <c r="N13" s="69"/>
      <c r="O13" s="69"/>
      <c r="P13" s="69"/>
    </row>
    <row r="14" ht="168.75" spans="1:16">
      <c r="A14" s="69"/>
      <c r="B14" s="69"/>
      <c r="C14" s="69"/>
      <c r="D14" s="78" t="s">
        <v>128</v>
      </c>
      <c r="E14" s="79" t="s">
        <v>117</v>
      </c>
      <c r="F14" s="79" t="s">
        <v>129</v>
      </c>
      <c r="G14" s="80" t="s">
        <v>125</v>
      </c>
      <c r="H14" s="81" t="s">
        <v>130</v>
      </c>
      <c r="I14" s="88" t="s">
        <v>131</v>
      </c>
      <c r="J14" s="88"/>
      <c r="K14" s="77"/>
      <c r="L14" s="77"/>
      <c r="M14" s="77"/>
      <c r="N14" s="69"/>
      <c r="O14" s="69"/>
      <c r="P14" s="69"/>
    </row>
    <row r="15" spans="1:16">
      <c r="A15" s="69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</row>
    <row r="16" spans="1:16">
      <c r="A16" s="69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</row>
    <row r="17" spans="1:16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</row>
    <row r="18" spans="1:16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</row>
    <row r="19" spans="1:16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</row>
    <row r="20" spans="1:16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</row>
    <row r="21" spans="1:16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1:16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1:16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</row>
    <row r="24" spans="1:16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</row>
    <row r="25" spans="1:16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</row>
    <row r="26" spans="1:16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</row>
    <row r="27" spans="1:16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</row>
    <row r="28" spans="1:16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</row>
    <row r="29" spans="1:16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</row>
    <row r="30" spans="1:16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</row>
    <row r="31" spans="1:16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</row>
    <row r="32" spans="1:16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</row>
    <row r="33" spans="1:16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</row>
    <row r="34" spans="1:16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</row>
    <row r="35" spans="1:16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</row>
    <row r="36" spans="1:16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</row>
    <row r="37" spans="1:16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</row>
    <row r="38" spans="1:16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</row>
    <row r="39" spans="1:16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</row>
    <row r="40" spans="1:16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</row>
    <row r="41" spans="1:16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</row>
    <row r="42" spans="1:16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</row>
    <row r="43" spans="1:16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</row>
    <row r="44" spans="1:16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</row>
    <row r="45" spans="1:16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</row>
    <row r="46" spans="1:16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</row>
    <row r="47" spans="1:16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</row>
    <row r="48" spans="1:16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</row>
    <row r="49" spans="1:16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</row>
    <row r="50" spans="1:16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</row>
    <row r="51" spans="1:16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</row>
    <row r="52" spans="1:16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</row>
    <row r="53" spans="1:16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</row>
    <row r="54" spans="1:16">
      <c r="A54" s="69"/>
      <c r="B54" s="69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</row>
    <row r="55" spans="1:16">
      <c r="A55" s="69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</row>
    <row r="56" spans="1:16">
      <c r="A56" s="69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</row>
    <row r="57" spans="1:16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</row>
    <row r="58" spans="1:16">
      <c r="A58" s="69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</row>
    <row r="59" spans="1:16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</row>
    <row r="60" spans="1:16">
      <c r="A60" s="69"/>
      <c r="B60" s="69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</row>
    <row r="61" spans="1:16">
      <c r="A61" s="69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</row>
    <row r="62" spans="1:16">
      <c r="A62" s="69"/>
      <c r="B62" s="69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</row>
    <row r="63" spans="1:16">
      <c r="A63" s="69"/>
      <c r="B63" s="69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</row>
    <row r="64" spans="1:16">
      <c r="A64" s="69"/>
      <c r="B64" s="69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</row>
    <row r="65" spans="1:16">
      <c r="A65" s="69"/>
      <c r="B65" s="69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</row>
    <row r="66" spans="1:16">
      <c r="A66" s="69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</row>
    <row r="67" spans="1:16">
      <c r="A67" s="69"/>
      <c r="B67" s="69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</row>
    <row r="68" spans="1:16">
      <c r="A68" s="69"/>
      <c r="B68" s="69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</row>
    <row r="69" spans="1:16">
      <c r="A69" s="69"/>
      <c r="B69" s="69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</row>
    <row r="70" spans="1:16">
      <c r="A70" s="69"/>
      <c r="B70" s="69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</row>
    <row r="71" spans="1:16">
      <c r="A71" s="69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</row>
    <row r="72" spans="1:16">
      <c r="A72" s="69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</row>
    <row r="73" spans="1:16">
      <c r="A73" s="69"/>
      <c r="B73" s="69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</row>
    <row r="74" spans="1:16">
      <c r="A74" s="69"/>
      <c r="B74" s="69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</row>
    <row r="75" spans="1:16">
      <c r="A75" s="69"/>
      <c r="B75" s="69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</row>
    <row r="76" spans="1:16">
      <c r="A76" s="69"/>
      <c r="B76" s="69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</row>
    <row r="77" spans="1:16">
      <c r="A77" s="69"/>
      <c r="B77" s="69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</row>
    <row r="78" spans="1:16">
      <c r="A78" s="69"/>
      <c r="B78" s="69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</row>
    <row r="79" spans="1:16">
      <c r="A79" s="69"/>
      <c r="B79" s="69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</row>
    <row r="80" spans="1:16">
      <c r="A80" s="69"/>
      <c r="B80" s="69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</row>
    <row r="81" spans="1:16">
      <c r="A81" s="69"/>
      <c r="B81" s="69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</row>
    <row r="82" spans="1:16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</row>
    <row r="83" spans="1:16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</row>
    <row r="84" spans="1:16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</row>
    <row r="85" spans="1:16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</row>
    <row r="86" spans="1:16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</row>
    <row r="87" spans="1:16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</row>
    <row r="88" spans="1:16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</row>
    <row r="89" spans="1:16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</row>
    <row r="90" spans="1:16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</row>
    <row r="91" spans="1:16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</row>
    <row r="92" spans="1:16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</row>
    <row r="93" spans="1:16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</row>
    <row r="94" spans="1:16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</row>
    <row r="95" spans="1:16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</row>
    <row r="96" spans="1:16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</row>
    <row r="97" spans="1:16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</row>
    <row r="98" spans="1:16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</row>
    <row r="99" spans="1:16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</row>
    <row r="100" spans="1:16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</row>
    <row r="101" spans="1:16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</row>
    <row r="102" spans="1:16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</row>
  </sheetData>
  <mergeCells count="9">
    <mergeCell ref="A2:B2"/>
    <mergeCell ref="A3:B3"/>
    <mergeCell ref="A4:B4"/>
    <mergeCell ref="A5:B5"/>
    <mergeCell ref="A6:B6"/>
    <mergeCell ref="A7:B7"/>
    <mergeCell ref="A8:M8"/>
    <mergeCell ref="K1:K4"/>
    <mergeCell ref="K5:K7"/>
  </mergeCells>
  <dataValidations count="4">
    <dataValidation type="list" showInputMessage="1" showErrorMessage="1" sqref="J13:J14">
      <formula1>"1级,2级,3级,4级"</formula1>
    </dataValidation>
    <dataValidation type="list" allowBlank="1" showInputMessage="1" showErrorMessage="1" sqref="M12:O12 K15:L102 J10:K11 L10:O11 M15:P102 N13:P14">
      <formula1>"Pass,Pok,Fail,Block,NT"</formula1>
    </dataValidation>
    <dataValidation type="list" allowBlank="1" showInputMessage="1" showErrorMessage="1" sqref="J15:J102">
      <formula1>"level 1,level 2,level 3"</formula1>
    </dataValidation>
    <dataValidation type="list" allowBlank="1" showInputMessage="1" showErrorMessage="1" sqref="G12:G14">
      <formula1>"nor,png,reb,invalid"</formula1>
    </dataValidation>
  </dataValidations>
  <hyperlinks>
    <hyperlink ref="H12" r:id="rId1" display="http://server_name/cgi-bin/param.cgi?userName=admin&amp;password=admin&amp;action=set&amp;type=localNetwork&amp;netCardId=1&amp;IPProtoVer=1&amp;IPAddress=192.168.1.21&amp;subNetmask=255.255.255.0&amp;subGetway=192.168.1.1&amp;preferredDNS=128.0.0.1&amp;alternateDNS=128.0.0.2" tooltip="http://server_name/cgi-bin/param.cgi?userName=admin&amp;password=admin&amp;action=set&amp;type=localNetwork&amp;netCardId=1&amp;IPProtoVer=1&amp;IPAddress=192.168.1.21&amp;subNetmask=255.255.255.0&amp;subGetway=192.168.1.1&amp;preferredDNS=128.0.0.1&amp;alternateDNS=128.0.0.2"/>
    <hyperlink ref="H13" r:id="rId2" display="http://server_name/cgi-bin/param.cgi?userName=test3&amp;password=12qwasQWAS&amp;action=set&amp;type=localNetwork&amp;netCardId=1&amp;IPProtoVer=1&amp;IPAddress=192.168.1.21&amp;subNetmask=255.255.255.0&amp;subGetway=192.168.1.1&amp;preferredDNS=128.0.0.1&amp;alternateDNS=128.0.0.2" tooltip="http://server_name/cgi-bin/param.cgi?userName=test3&amp;password=12qwasQWAS&amp;action=set&amp;type=localNetwork&amp;netCardId=1&amp;IPProtoVer=1&amp;IPAddress=192.168.1.21&amp;subNetmask=255.255.255.0&amp;subGetway=192.168.1.1&amp;preferredDNS=128.0.0.1&amp;alternateDNS=128.0.0.2"/>
    <hyperlink ref="H14" r:id="rId3" display="http://server_name/cgi-bin/param.cgi?userName=admin&amp;password=admin&amp;action=set&amp;type=localNetwork&amp;netCardId=1&amp;IPProtoVer=2&amp;netCardId=1&amp;IPAddress=192.168.1.21&amp;subNetmask=255.255.255.0&amp;subGetway=192.168.1.1&amp;preferredDNS=128.0.0.1&amp;alternateDNS=128.0.0.2" tooltip="http://server_name/cgi-bin/param.cgi?userName=admin&amp;password=admin&amp;action=set&amp;type=localNetwork&amp;netCardId=1&amp;IPProtoVer=2&amp;netCardId=1&amp;IPAddress=192.168.1.21&amp;subNetmask=255.255.255.0&amp;subGetway=192.168.1.1&amp;preferredDNS=128.0.0.1&amp;alternateDNS=128.0.0.2"/>
  </hyperlink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"/>
  <sheetViews>
    <sheetView workbookViewId="0">
      <selection activeCell="F37" sqref="F37"/>
    </sheetView>
  </sheetViews>
  <sheetFormatPr defaultColWidth="9" defaultRowHeight="13.5"/>
  <cols>
    <col min="1" max="1" width="9.375" customWidth="1"/>
    <col min="2" max="2" width="8.875" customWidth="1"/>
    <col min="4" max="4" width="27.125" customWidth="1"/>
    <col min="5" max="5" width="18" customWidth="1"/>
    <col min="6" max="6" width="43.75" customWidth="1"/>
    <col min="7" max="7" width="39.125" customWidth="1"/>
    <col min="8" max="8" width="9.25"/>
    <col min="10" max="10" width="9.875" customWidth="1"/>
  </cols>
  <sheetData>
    <row r="1" ht="16.5" spans="1:10">
      <c r="A1" s="1" t="s">
        <v>89</v>
      </c>
      <c r="B1" s="2">
        <f>COUNTA(D10:D10003)</f>
        <v>0</v>
      </c>
      <c r="C1" s="3" t="s">
        <v>49</v>
      </c>
      <c r="D1" s="4" t="s">
        <v>50</v>
      </c>
      <c r="E1" s="5" t="s">
        <v>51</v>
      </c>
      <c r="F1" s="6" t="s">
        <v>52</v>
      </c>
      <c r="G1" s="7" t="s">
        <v>53</v>
      </c>
      <c r="H1" s="8" t="s">
        <v>90</v>
      </c>
      <c r="I1" s="13" t="s">
        <v>63</v>
      </c>
      <c r="J1" s="14" t="s">
        <v>91</v>
      </c>
    </row>
    <row r="2" spans="1:10">
      <c r="A2" s="9" t="s">
        <v>92</v>
      </c>
      <c r="B2" s="9"/>
      <c r="C2" s="1">
        <f>COUNTIF($I10:$I10003,"Pass")</f>
        <v>0</v>
      </c>
      <c r="D2" s="1">
        <f>COUNTIF($I10:$I10003,"Pok")</f>
        <v>0</v>
      </c>
      <c r="E2" s="1">
        <f>COUNTIF($I10:$I10003,"Fail")</f>
        <v>0</v>
      </c>
      <c r="F2" s="1">
        <f>COUNTIF($I10:$I10003,"Block")</f>
        <v>0</v>
      </c>
      <c r="G2" s="1">
        <f>COUNTIF($I10:$I10003,"NT")</f>
        <v>0</v>
      </c>
      <c r="H2" s="10" t="e">
        <f t="shared" ref="H2:H7" si="0">C2/$B$1</f>
        <v>#DIV/0!</v>
      </c>
      <c r="I2" s="13"/>
      <c r="J2" s="15" t="e">
        <f>COUNTIFS(H:H,"level 1",I:I,"Pass")/$I$5</f>
        <v>#DIV/0!</v>
      </c>
    </row>
    <row r="3" spans="1:10">
      <c r="A3" s="9" t="s">
        <v>93</v>
      </c>
      <c r="B3" s="9"/>
      <c r="C3" s="1">
        <f>COUNTIF($J10:$J10003,"Pass")</f>
        <v>0</v>
      </c>
      <c r="D3" s="1">
        <f>COUNTIF($J10:$J10003,"Pok")</f>
        <v>0</v>
      </c>
      <c r="E3" s="1">
        <f>COUNTIF($J10:$J10003,"Fail")</f>
        <v>0</v>
      </c>
      <c r="F3" s="1">
        <f>COUNTIF($J10:$J10003,"Block")</f>
        <v>0</v>
      </c>
      <c r="G3" s="1">
        <f>COUNTIF($J10:$J10003,"NT")</f>
        <v>0</v>
      </c>
      <c r="H3" s="2" t="e">
        <f t="shared" si="0"/>
        <v>#DIV/0!</v>
      </c>
      <c r="I3" s="13"/>
      <c r="J3" s="15" t="e">
        <f>COUNTIFS(H:H,"level 1",J:J,"Pass")/$I$5</f>
        <v>#DIV/0!</v>
      </c>
    </row>
    <row r="4" spans="1:10">
      <c r="A4" s="9" t="s">
        <v>94</v>
      </c>
      <c r="B4" s="9"/>
      <c r="C4" s="1">
        <f>COUNTIF($K10:$K10000,"Pass")</f>
        <v>0</v>
      </c>
      <c r="D4" s="1">
        <f>COUNTIF($K10:$K10000,"Pok")</f>
        <v>0</v>
      </c>
      <c r="E4" s="1">
        <f>COUNTIF($K10:$K10000,"Fail")</f>
        <v>0</v>
      </c>
      <c r="F4" s="1">
        <f>COUNTIF($K10:$K10000,"Block")</f>
        <v>0</v>
      </c>
      <c r="G4" s="1">
        <f>COUNTIF($K10:$K10000,"NT")</f>
        <v>0</v>
      </c>
      <c r="H4" s="2" t="e">
        <f t="shared" si="0"/>
        <v>#DIV/0!</v>
      </c>
      <c r="I4" s="13"/>
      <c r="J4" s="15" t="e">
        <f>COUNTIFS(H:H,"level 1",K:K,"Pass")/$I$5</f>
        <v>#DIV/0!</v>
      </c>
    </row>
    <row r="5" spans="1:10">
      <c r="A5" s="9" t="s">
        <v>95</v>
      </c>
      <c r="B5" s="9"/>
      <c r="C5" s="1">
        <f>COUNTIF($L10:$L10000,"Pass")</f>
        <v>0</v>
      </c>
      <c r="D5" s="1">
        <f>COUNTIF($L10:$L10000,"Pok")</f>
        <v>0</v>
      </c>
      <c r="E5" s="1">
        <f>COUNTIF($L10:$L10000,"Fail")</f>
        <v>0</v>
      </c>
      <c r="F5" s="1">
        <f>COUNTIF($L10:$L10000,"Block")</f>
        <v>0</v>
      </c>
      <c r="G5" s="1">
        <f>COUNTIF($L10:$L10000,"NT")</f>
        <v>0</v>
      </c>
      <c r="H5" s="2" t="e">
        <f t="shared" si="0"/>
        <v>#DIV/0!</v>
      </c>
      <c r="I5" s="16">
        <f>COUNTIF(H:H,"level 1")</f>
        <v>0</v>
      </c>
      <c r="J5" s="15" t="e">
        <f>COUNTIFS(H:H,"level 1",L:L,"Pass")/$I$5</f>
        <v>#DIV/0!</v>
      </c>
    </row>
    <row r="6" spans="1:10">
      <c r="A6" s="9" t="s">
        <v>96</v>
      </c>
      <c r="B6" s="9"/>
      <c r="C6" s="1">
        <f>COUNTIF($M10:$M10000,"Pass")</f>
        <v>0</v>
      </c>
      <c r="D6" s="1">
        <f>COUNTIF($M10:$M10000,"Pok")</f>
        <v>0</v>
      </c>
      <c r="E6" s="1">
        <f>COUNTIF($M10:$M10000,"Fail")</f>
        <v>0</v>
      </c>
      <c r="F6" s="1">
        <f>COUNTIF($M10:$M10000,"Block")</f>
        <v>0</v>
      </c>
      <c r="G6" s="1">
        <f>COUNTIF($M10:$M10000,"NT")</f>
        <v>0</v>
      </c>
      <c r="H6" s="2" t="e">
        <f t="shared" si="0"/>
        <v>#DIV/0!</v>
      </c>
      <c r="I6" s="16"/>
      <c r="J6" s="15" t="e">
        <f>COUNTIFS(H:H,"level 1",M:M,"Pass")/$I$5</f>
        <v>#DIV/0!</v>
      </c>
    </row>
    <row r="7" spans="1:10">
      <c r="A7" s="9" t="s">
        <v>97</v>
      </c>
      <c r="B7" s="9"/>
      <c r="C7" s="1">
        <f>COUNTIF($N10:$N10000,"Pass")</f>
        <v>0</v>
      </c>
      <c r="D7" s="1">
        <f>COUNTIF($N10:$N10000,"Pok")</f>
        <v>0</v>
      </c>
      <c r="E7" s="1">
        <f>COUNTIF($N10:$N10000,"Fail")</f>
        <v>0</v>
      </c>
      <c r="F7" s="1">
        <f>COUNTIF($N10:$N10000,"Block")</f>
        <v>0</v>
      </c>
      <c r="G7" s="1">
        <f>COUNTIF($N10:$N10000,"NT")</f>
        <v>0</v>
      </c>
      <c r="H7" s="2" t="e">
        <f t="shared" si="0"/>
        <v>#DIV/0!</v>
      </c>
      <c r="I7" s="16"/>
      <c r="J7" s="15" t="e">
        <f>COUNTIFS(H:H,"level 1",N:N,"Pass")/$I$5</f>
        <v>#DIV/0!</v>
      </c>
    </row>
    <row r="8" ht="32.1" customHeight="1" spans="1:11">
      <c r="A8" s="11" t="s">
        <v>98</v>
      </c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4">
      <c r="A9" s="1" t="s">
        <v>99</v>
      </c>
      <c r="B9" s="1" t="s">
        <v>100</v>
      </c>
      <c r="C9" s="1" t="s">
        <v>101</v>
      </c>
      <c r="D9" s="1" t="s">
        <v>102</v>
      </c>
      <c r="E9" s="1" t="s">
        <v>103</v>
      </c>
      <c r="F9" s="1" t="s">
        <v>104</v>
      </c>
      <c r="G9" s="1" t="s">
        <v>105</v>
      </c>
      <c r="H9" s="1" t="s">
        <v>106</v>
      </c>
      <c r="I9" s="2" t="s">
        <v>107</v>
      </c>
      <c r="J9" s="2" t="s">
        <v>108</v>
      </c>
      <c r="K9" s="2" t="s">
        <v>109</v>
      </c>
      <c r="L9" s="2" t="s">
        <v>110</v>
      </c>
      <c r="M9" s="2" t="s">
        <v>111</v>
      </c>
      <c r="N9" s="2" t="s">
        <v>112</v>
      </c>
    </row>
    <row r="10" spans="1:1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</sheetData>
  <mergeCells count="9">
    <mergeCell ref="A2:B2"/>
    <mergeCell ref="A3:B3"/>
    <mergeCell ref="A4:B4"/>
    <mergeCell ref="A5:B5"/>
    <mergeCell ref="A6:B6"/>
    <mergeCell ref="A7:B7"/>
    <mergeCell ref="A8:K8"/>
    <mergeCell ref="I1:I4"/>
    <mergeCell ref="I5:I7"/>
  </mergeCells>
  <dataValidations count="2">
    <dataValidation type="list" allowBlank="1" showInputMessage="1" showErrorMessage="1" sqref="H10:H102">
      <formula1>"level 1,level 2,level 3"</formula1>
    </dataValidation>
    <dataValidation type="list" allowBlank="1" showInputMessage="1" showErrorMessage="1" sqref="I10:J102 K10:N102">
      <formula1>"Pass,Pok,Fail,Block,NT"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information</vt:lpstr>
      <vt:lpstr>用例人员分配</vt:lpstr>
      <vt:lpstr>测试统计与总结</vt:lpstr>
      <vt:lpstr>测试设计</vt:lpstr>
      <vt:lpstr>1.开机向导</vt:lpstr>
      <vt:lpstr>2.现场预览</vt:lpstr>
      <vt:lpstr>3.回放</vt:lpstr>
      <vt:lpstr>4.通道</vt:lpstr>
      <vt:lpstr>5.存储</vt:lpstr>
      <vt:lpstr>6.网络设置</vt:lpstr>
      <vt:lpstr>7.报警</vt:lpstr>
      <vt:lpstr>8.系统</vt:lpstr>
      <vt:lpstr>9.AI识别</vt:lpstr>
      <vt:lpstr>10.考勤</vt:lpstr>
      <vt:lpstr>11.热成像</vt:lpstr>
      <vt:lpstr>12.其他</vt:lpstr>
      <vt:lpstr>CGI测试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夏鑫</cp:lastModifiedBy>
  <dcterms:created xsi:type="dcterms:W3CDTF">2021-03-01T08:08:00Z</dcterms:created>
  <dcterms:modified xsi:type="dcterms:W3CDTF">2021-03-15T11:14:31Z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