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135EE3CE-9E38-4987-822E-96195C620AB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83" i="1"/>
  <c r="G84" i="1"/>
  <c r="G85" i="1"/>
  <c r="G86" i="1"/>
  <c r="G87" i="1"/>
  <c r="G88" i="1"/>
  <c r="E90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95" i="1"/>
  <c r="J68" i="1"/>
  <c r="G68" i="1"/>
  <c r="J66" i="1" l="1"/>
  <c r="J65" i="1" l="1"/>
  <c r="J64" i="1"/>
  <c r="I93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0" i="1" l="1"/>
  <c r="F91" i="1" s="1"/>
  <c r="G55" i="1"/>
  <c r="J92" i="1"/>
  <c r="E91" i="1"/>
  <c r="D90" i="1"/>
  <c r="D91" i="1" s="1"/>
  <c r="C90" i="1"/>
  <c r="C91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1" i="1"/>
  <c r="J90" i="1"/>
  <c r="AA10" i="1"/>
  <c r="AA90" i="1" s="1"/>
  <c r="J93" i="1"/>
  <c r="C96" i="1" s="1"/>
</calcChain>
</file>

<file path=xl/sharedStrings.xml><?xml version="1.0" encoding="utf-8"?>
<sst xmlns="http://schemas.openxmlformats.org/spreadsheetml/2006/main" count="191" uniqueCount="112">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</sst>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2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1"/>
  <sheetViews>
    <sheetView showGridLines="0" tabSelected="1" topLeftCell="A67" workbookViewId="0">
      <selection activeCell="B85" sqref="B85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32" t="s">
        <v>0</v>
      </c>
      <c r="B1" s="132"/>
      <c r="C1" s="123"/>
      <c r="D1" s="133" t="s">
        <v>1</v>
      </c>
      <c r="E1" s="133"/>
      <c r="F1" s="133"/>
      <c r="G1" s="133"/>
      <c r="H1" s="133"/>
      <c r="I1" s="133"/>
      <c r="J1" s="133"/>
      <c r="K1" s="133"/>
      <c r="L1" s="133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32" t="s">
        <v>3</v>
      </c>
      <c r="B2" s="132"/>
      <c r="C2" s="123"/>
      <c r="D2" s="123"/>
      <c r="E2" s="123"/>
      <c r="F2" s="132" t="s">
        <v>4</v>
      </c>
      <c r="G2" s="132"/>
      <c r="H2" s="132"/>
      <c r="I2" s="132"/>
      <c r="J2" s="132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4" t="s">
        <v>9</v>
      </c>
      <c r="L6" s="134"/>
      <c r="M6" s="134"/>
      <c r="N6" s="134"/>
      <c r="O6" s="134"/>
      <c r="P6" s="134"/>
      <c r="Q6" s="134"/>
      <c r="R6" s="134"/>
      <c r="S6" s="134" t="s">
        <v>10</v>
      </c>
      <c r="T6" s="134"/>
      <c r="U6" s="134"/>
      <c r="V6" s="134"/>
      <c r="W6" s="142" t="s">
        <v>93</v>
      </c>
      <c r="X6" s="143"/>
      <c r="Y6" s="143"/>
      <c r="Z6" s="144"/>
      <c r="AA6" s="8"/>
    </row>
    <row r="7" spans="1:28" ht="19.5" customHeight="1" thickBot="1" x14ac:dyDescent="0.35">
      <c r="A7" s="135" t="s">
        <v>11</v>
      </c>
      <c r="B7" s="136" t="s">
        <v>12</v>
      </c>
      <c r="C7" s="137" t="s">
        <v>13</v>
      </c>
      <c r="D7" s="137"/>
      <c r="E7" s="137"/>
      <c r="F7" s="137"/>
      <c r="G7" s="138" t="s">
        <v>14</v>
      </c>
      <c r="H7" s="139" t="s">
        <v>15</v>
      </c>
      <c r="I7" s="140" t="s">
        <v>16</v>
      </c>
      <c r="J7" s="140" t="s">
        <v>17</v>
      </c>
      <c r="K7" s="141" t="s">
        <v>18</v>
      </c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8" t="s">
        <v>19</v>
      </c>
      <c r="AB7" s="149" t="s">
        <v>20</v>
      </c>
    </row>
    <row r="8" spans="1:28" ht="18.75" customHeight="1" thickBot="1" x14ac:dyDescent="0.35">
      <c r="A8" s="135"/>
      <c r="B8" s="136"/>
      <c r="C8" s="124" t="s">
        <v>21</v>
      </c>
      <c r="D8" s="124" t="s">
        <v>22</v>
      </c>
      <c r="E8" s="124" t="s">
        <v>23</v>
      </c>
      <c r="F8" s="124" t="s">
        <v>24</v>
      </c>
      <c r="G8" s="138"/>
      <c r="H8" s="139"/>
      <c r="I8" s="140"/>
      <c r="J8" s="140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8"/>
      <c r="AB8" s="149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18</v>
      </c>
      <c r="E25" s="126">
        <v>3.5</v>
      </c>
      <c r="F25" s="126">
        <v>15</v>
      </c>
      <c r="G25" s="31">
        <f>VLOOKUP(H25,Feuil2!$A$1:$B$3,2,0)</f>
        <v>100</v>
      </c>
      <c r="H25" s="32" t="s">
        <v>5</v>
      </c>
      <c r="I25" s="33">
        <v>30</v>
      </c>
      <c r="J25" s="33">
        <f t="shared" si="1"/>
        <v>46.5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6"/>
      <c r="AA25" s="37">
        <f t="shared" si="2"/>
        <v>-16.5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1</v>
      </c>
      <c r="E66" s="126">
        <v>0</v>
      </c>
      <c r="F66" s="126">
        <v>0</v>
      </c>
      <c r="G66" s="63"/>
      <c r="H66" s="32" t="s">
        <v>5</v>
      </c>
      <c r="I66" s="33">
        <v>5</v>
      </c>
      <c r="J66" s="33">
        <f t="shared" ref="J66" si="6">SUM(C66:F66)</f>
        <v>1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45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88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0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2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36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2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2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36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1.5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1.5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/>
      <c r="B86" s="57"/>
      <c r="C86" s="126"/>
      <c r="D86" s="126"/>
      <c r="E86" s="126"/>
      <c r="F86" s="126"/>
      <c r="G86" s="63" t="e">
        <f>VLOOKUP(H86,Feuil2!$A$1:$B$3,2,0)</f>
        <v>#N/A</v>
      </c>
      <c r="H86" s="32"/>
      <c r="I86" s="33"/>
      <c r="J86" s="33">
        <f t="shared" si="7"/>
        <v>0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35"/>
      <c r="Z86" s="36"/>
      <c r="AA86" s="37"/>
      <c r="AB86" s="41"/>
    </row>
    <row r="87" spans="1:28" s="77" customFormat="1" x14ac:dyDescent="0.3">
      <c r="A87" s="29"/>
      <c r="B87" s="57"/>
      <c r="C87" s="126"/>
      <c r="D87" s="126"/>
      <c r="E87" s="126"/>
      <c r="F87" s="126"/>
      <c r="G87" s="63" t="e">
        <f>VLOOKUP(H87,Feuil2!$A$1:$B$3,2,0)</f>
        <v>#N/A</v>
      </c>
      <c r="H87" s="32"/>
      <c r="I87" s="33"/>
      <c r="J87" s="33">
        <f t="shared" si="7"/>
        <v>0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35"/>
      <c r="Z87" s="36"/>
      <c r="AA87" s="37"/>
      <c r="AB87" s="41"/>
    </row>
    <row r="88" spans="1:28" s="77" customFormat="1" x14ac:dyDescent="0.3">
      <c r="A88" s="29" t="s">
        <v>108</v>
      </c>
      <c r="B88" s="57" t="s">
        <v>109</v>
      </c>
      <c r="C88" s="126">
        <v>0</v>
      </c>
      <c r="D88" s="126">
        <v>0</v>
      </c>
      <c r="E88" s="126">
        <v>0.75</v>
      </c>
      <c r="F88" s="126">
        <v>0</v>
      </c>
      <c r="G88" s="63">
        <f>VLOOKUP(H88,Feuil2!$A$1:$B$3,2,0)</f>
        <v>100</v>
      </c>
      <c r="H88" s="32" t="s">
        <v>5</v>
      </c>
      <c r="I88" s="33">
        <v>12</v>
      </c>
      <c r="J88" s="33">
        <f t="shared" si="7"/>
        <v>0.75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22"/>
      <c r="Z88" s="36"/>
      <c r="AA88" s="37"/>
      <c r="AB88" s="41"/>
    </row>
    <row r="89" spans="1:28" s="77" customFormat="1" ht="15" thickBot="1" x14ac:dyDescent="0.35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35"/>
      <c r="Z89" s="36"/>
      <c r="AA89" s="37"/>
      <c r="AB89" s="41"/>
    </row>
    <row r="90" spans="1:28" ht="16.5" customHeight="1" thickBot="1" x14ac:dyDescent="0.35">
      <c r="A90" s="150" t="s">
        <v>68</v>
      </c>
      <c r="B90" s="150"/>
      <c r="C90" s="124">
        <f>SUM(C10:C89)</f>
        <v>130.5</v>
      </c>
      <c r="D90" s="124">
        <f>SUM(D10:D89)</f>
        <v>102.5</v>
      </c>
      <c r="E90" s="124">
        <f>SUM(E10:E89)</f>
        <v>107</v>
      </c>
      <c r="F90" s="124">
        <f>SUM(F10:F89)</f>
        <v>114</v>
      </c>
      <c r="G90" s="87"/>
      <c r="H90" s="86"/>
      <c r="I90" s="88"/>
      <c r="J90" s="86">
        <f>SUM(C90:F90)</f>
        <v>454</v>
      </c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114">
        <f>SUM(AA10:AA89)</f>
        <v>-0.75</v>
      </c>
      <c r="AB90" s="115"/>
    </row>
    <row r="91" spans="1:28" ht="16.95" customHeight="1" thickBot="1" x14ac:dyDescent="0.35">
      <c r="A91" s="145" t="s">
        <v>69</v>
      </c>
      <c r="B91" s="145"/>
      <c r="C91" s="124">
        <f>117-C90</f>
        <v>-13.5</v>
      </c>
      <c r="D91" s="124">
        <f>117-D90</f>
        <v>14.5</v>
      </c>
      <c r="E91" s="124">
        <f>117-E90</f>
        <v>10</v>
      </c>
      <c r="F91" s="124">
        <f>117-F90</f>
        <v>3</v>
      </c>
      <c r="G91" s="87"/>
      <c r="H91" s="86"/>
      <c r="I91" s="86"/>
      <c r="J91" s="86">
        <f>SUM(C91:F91)</f>
        <v>14</v>
      </c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 spans="1:28" ht="16.95" customHeight="1" thickBot="1" x14ac:dyDescent="0.35">
      <c r="A92" s="146" t="s">
        <v>70</v>
      </c>
      <c r="B92" s="146"/>
      <c r="C92" s="124"/>
      <c r="D92" s="124"/>
      <c r="E92" s="124"/>
      <c r="F92" s="124"/>
      <c r="G92" s="86"/>
      <c r="H92" s="86"/>
      <c r="I92" s="86"/>
      <c r="J92" s="86">
        <f>C92+D92+F92+E92</f>
        <v>0</v>
      </c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 spans="1:28" ht="16.95" customHeight="1" thickBot="1" x14ac:dyDescent="0.35">
      <c r="A93" s="145" t="s">
        <v>71</v>
      </c>
      <c r="B93" s="145"/>
      <c r="C93" s="124"/>
      <c r="D93" s="124"/>
      <c r="E93" s="128"/>
      <c r="F93" s="124"/>
      <c r="G93" s="86"/>
      <c r="H93" s="86"/>
      <c r="I93" s="90">
        <f>SUM(I10:I89)</f>
        <v>483.25</v>
      </c>
      <c r="J93" s="86">
        <f>SUM(J10:J89)</f>
        <v>454</v>
      </c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 spans="1:28" ht="13.95" customHeight="1" thickBot="1" x14ac:dyDescent="0.35">
      <c r="A94" s="91"/>
      <c r="B94" s="91"/>
      <c r="D94" s="151" t="s">
        <v>88</v>
      </c>
      <c r="E94" s="151"/>
      <c r="F94" s="151"/>
      <c r="G94" s="151"/>
      <c r="H94" s="92"/>
      <c r="I94" s="92"/>
      <c r="J94" s="92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 spans="1:28" ht="16.2" customHeight="1" thickBot="1" x14ac:dyDescent="0.35">
      <c r="A95" s="146" t="s">
        <v>72</v>
      </c>
      <c r="B95" s="146"/>
      <c r="C95" s="129">
        <f>135*4</f>
        <v>540</v>
      </c>
      <c r="D95" s="130">
        <v>468</v>
      </c>
      <c r="G95" s="92"/>
      <c r="H95" s="92"/>
      <c r="I95" s="92"/>
      <c r="J95" s="92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 spans="1:28" ht="16.2" thickBot="1" x14ac:dyDescent="0.35">
      <c r="A96" s="147" t="s">
        <v>73</v>
      </c>
      <c r="B96" s="147"/>
      <c r="C96" s="129">
        <f>C95-J93</f>
        <v>86</v>
      </c>
      <c r="D96" s="131">
        <v>66</v>
      </c>
      <c r="G96" s="92"/>
      <c r="H96" s="92"/>
      <c r="I96" s="92"/>
      <c r="J96" s="92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7" ht="15.6" x14ac:dyDescent="0.3">
      <c r="A97" s="93"/>
      <c r="B97" s="91"/>
      <c r="G97" s="91"/>
      <c r="H97" s="94"/>
      <c r="I97" s="95"/>
      <c r="J97" s="95"/>
      <c r="AA97" s="89"/>
    </row>
    <row r="99" spans="1:27" s="97" customFormat="1" ht="13.8" x14ac:dyDescent="0.3">
      <c r="A99" s="96"/>
      <c r="C99" s="123"/>
      <c r="D99" s="123"/>
      <c r="E99" s="123"/>
      <c r="F99" s="123"/>
      <c r="H99" s="98"/>
      <c r="I99" s="99"/>
      <c r="J99" s="99"/>
      <c r="N99" s="100"/>
      <c r="R99" s="100"/>
      <c r="V99" s="100"/>
      <c r="Z99" s="100"/>
      <c r="AA99" s="101"/>
    </row>
    <row r="100" spans="1:27" s="97" customFormat="1" ht="13.8" x14ac:dyDescent="0.3">
      <c r="C100" s="123"/>
      <c r="D100" s="123"/>
      <c r="E100" s="123"/>
      <c r="F100" s="123"/>
      <c r="H100" s="98"/>
      <c r="I100" s="99"/>
      <c r="J100" s="99"/>
      <c r="N100" s="100"/>
      <c r="R100" s="100"/>
      <c r="V100" s="100"/>
      <c r="Z100" s="100"/>
      <c r="AA100" s="101"/>
    </row>
    <row r="101" spans="1:27" s="97" customFormat="1" ht="13.8" x14ac:dyDescent="0.3">
      <c r="C101" s="123"/>
      <c r="D101" s="123"/>
      <c r="E101" s="123"/>
      <c r="F101" s="123"/>
      <c r="H101" s="98"/>
      <c r="I101" s="99"/>
      <c r="J101" s="99"/>
      <c r="N101" s="100"/>
      <c r="R101" s="100"/>
      <c r="V101" s="100"/>
      <c r="Z101" s="100"/>
      <c r="AA101" s="101"/>
    </row>
  </sheetData>
  <mergeCells count="24">
    <mergeCell ref="A93:B93"/>
    <mergeCell ref="A95:B95"/>
    <mergeCell ref="A96:B96"/>
    <mergeCell ref="AA7:AA8"/>
    <mergeCell ref="AB7:AB8"/>
    <mergeCell ref="A90:B90"/>
    <mergeCell ref="A91:B91"/>
    <mergeCell ref="A92:B92"/>
    <mergeCell ref="D94:G94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89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89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89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89:F89">
    <cfRule type="expression" dxfId="34" priority="36">
      <formula>$H89="En cours"</formula>
    </cfRule>
    <cfRule type="expression" dxfId="33" priority="37">
      <formula>$H89="En attente"</formula>
    </cfRule>
  </conditionalFormatting>
  <conditionalFormatting sqref="H89">
    <cfRule type="containsText" dxfId="32" priority="40" operator="containsText" text="En attente">
      <formula>NOT(ISERROR(SEARCH("En attente",H89)))</formula>
    </cfRule>
    <cfRule type="containsText" dxfId="31" priority="41" operator="containsText" text="En cours">
      <formula>NOT(ISERROR(SEARCH("En cours",H89)))</formula>
    </cfRule>
    <cfRule type="containsText" dxfId="30" priority="42" operator="containsText" text="Terminé">
      <formula>NOT(ISERROR(SEARCH("Terminé",H89)))</formula>
    </cfRule>
  </conditionalFormatting>
  <conditionalFormatting sqref="C89:F89">
    <cfRule type="cellIs" dxfId="29" priority="38" operator="equal">
      <formula>0</formula>
    </cfRule>
    <cfRule type="expression" dxfId="28" priority="39">
      <formula>$H89="Terminé"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8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2020-04-21T03:40:16Z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