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F100B9E8-FB8D-4746-8A79-644E1537507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7" i="1" l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<sst xmlns="http://schemas.openxmlformats.org/spreadsheetml/2006/main" count="195" uniqueCount="114">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</sst>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167" fontId="20" fillId="0" borderId="16" xfId="9" applyNumberFormat="1" applyFill="1" applyBorder="1" applyAlignment="1" applyProtection="1">
      <alignment horizontal="justify" vertical="center"/>
      <protection locked="0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A70" workbookViewId="0">
      <selection activeCell="B87" sqref="B87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50" t="s">
        <v>0</v>
      </c>
      <c r="B1" s="150"/>
      <c r="C1" s="123"/>
      <c r="D1" s="151" t="s">
        <v>1</v>
      </c>
      <c r="E1" s="151"/>
      <c r="F1" s="151"/>
      <c r="G1" s="151"/>
      <c r="H1" s="151"/>
      <c r="I1" s="151"/>
      <c r="J1" s="151"/>
      <c r="K1" s="151"/>
      <c r="L1" s="151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50" t="s">
        <v>3</v>
      </c>
      <c r="B2" s="150"/>
      <c r="C2" s="123"/>
      <c r="D2" s="123"/>
      <c r="E2" s="123"/>
      <c r="F2" s="150" t="s">
        <v>4</v>
      </c>
      <c r="G2" s="150"/>
      <c r="H2" s="150"/>
      <c r="I2" s="150"/>
      <c r="J2" s="150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9" t="s">
        <v>9</v>
      </c>
      <c r="L6" s="139"/>
      <c r="M6" s="139"/>
      <c r="N6" s="139"/>
      <c r="O6" s="139"/>
      <c r="P6" s="139"/>
      <c r="Q6" s="139"/>
      <c r="R6" s="139"/>
      <c r="S6" s="139" t="s">
        <v>10</v>
      </c>
      <c r="T6" s="139"/>
      <c r="U6" s="139"/>
      <c r="V6" s="139"/>
      <c r="W6" s="147" t="s">
        <v>93</v>
      </c>
      <c r="X6" s="148"/>
      <c r="Y6" s="148"/>
      <c r="Z6" s="149"/>
      <c r="AA6" s="8"/>
    </row>
    <row r="7" spans="1:28" ht="19.5" customHeight="1" thickBot="1" x14ac:dyDescent="0.35">
      <c r="A7" s="140" t="s">
        <v>11</v>
      </c>
      <c r="B7" s="141" t="s">
        <v>12</v>
      </c>
      <c r="C7" s="142" t="s">
        <v>13</v>
      </c>
      <c r="D7" s="142"/>
      <c r="E7" s="142"/>
      <c r="F7" s="142"/>
      <c r="G7" s="143" t="s">
        <v>14</v>
      </c>
      <c r="H7" s="144" t="s">
        <v>15</v>
      </c>
      <c r="I7" s="145" t="s">
        <v>16</v>
      </c>
      <c r="J7" s="145" t="s">
        <v>17</v>
      </c>
      <c r="K7" s="146" t="s">
        <v>18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35" t="s">
        <v>19</v>
      </c>
      <c r="AB7" s="136" t="s">
        <v>20</v>
      </c>
    </row>
    <row r="8" spans="1:28" ht="18.75" customHeight="1" thickBot="1" x14ac:dyDescent="0.35">
      <c r="A8" s="140"/>
      <c r="B8" s="141"/>
      <c r="C8" s="124" t="s">
        <v>21</v>
      </c>
      <c r="D8" s="124" t="s">
        <v>22</v>
      </c>
      <c r="E8" s="124" t="s">
        <v>23</v>
      </c>
      <c r="F8" s="124" t="s">
        <v>24</v>
      </c>
      <c r="G8" s="143"/>
      <c r="H8" s="144"/>
      <c r="I8" s="145"/>
      <c r="J8" s="145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35"/>
      <c r="AB8" s="136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18</v>
      </c>
      <c r="E25" s="126">
        <v>3.5</v>
      </c>
      <c r="F25" s="126">
        <v>15</v>
      </c>
      <c r="G25" s="31">
        <f>VLOOKUP(H25,Feuil2!$A$1:$B$3,2,0)</f>
        <v>100</v>
      </c>
      <c r="H25" s="32" t="s">
        <v>5</v>
      </c>
      <c r="I25" s="33">
        <v>30</v>
      </c>
      <c r="J25" s="33">
        <f t="shared" si="1"/>
        <v>46.5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6"/>
      <c r="AA25" s="37">
        <f t="shared" si="2"/>
        <v>-16.5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1</v>
      </c>
      <c r="E66" s="126">
        <v>0</v>
      </c>
      <c r="F66" s="126">
        <v>0</v>
      </c>
      <c r="G66" s="63"/>
      <c r="H66" s="32" t="s">
        <v>5</v>
      </c>
      <c r="I66" s="33">
        <v>5</v>
      </c>
      <c r="J66" s="33">
        <f t="shared" ref="J66" si="6">SUM(C66:F66)</f>
        <v>1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45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0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2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36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2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2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36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1.75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1.75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/>
      <c r="B88" s="57"/>
      <c r="C88" s="126"/>
      <c r="D88" s="126"/>
      <c r="E88" s="126"/>
      <c r="F88" s="126"/>
      <c r="G88" s="63"/>
      <c r="H88" s="32"/>
      <c r="I88" s="33"/>
      <c r="J88" s="33"/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52"/>
      <c r="Z88" s="36"/>
      <c r="AA88" s="37"/>
      <c r="AB88" s="41"/>
    </row>
    <row r="89" spans="1:28" s="77" customFormat="1" x14ac:dyDescent="0.3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52"/>
      <c r="Z89" s="36"/>
      <c r="AA89" s="37"/>
      <c r="AB89" s="41"/>
    </row>
    <row r="90" spans="1:28" s="77" customFormat="1" x14ac:dyDescent="0.3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5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52"/>
      <c r="Z91" s="36"/>
      <c r="AA91" s="37"/>
      <c r="AB91" s="41"/>
    </row>
    <row r="92" spans="1:28" s="77" customFormat="1" x14ac:dyDescent="0.3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x14ac:dyDescent="0.3">
      <c r="A93" s="29" t="s">
        <v>108</v>
      </c>
      <c r="B93" s="57" t="s">
        <v>109</v>
      </c>
      <c r="C93" s="126">
        <v>0</v>
      </c>
      <c r="D93" s="126">
        <v>0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0.75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 x14ac:dyDescent="0.3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35">
      <c r="A95" s="137" t="s">
        <v>68</v>
      </c>
      <c r="B95" s="137"/>
      <c r="C95" s="124">
        <f>SUM(C10:C94)</f>
        <v>130.5</v>
      </c>
      <c r="D95" s="124">
        <f>SUM(D10:D94)</f>
        <v>102.5</v>
      </c>
      <c r="E95" s="124">
        <f>SUM(E10:E94)</f>
        <v>108</v>
      </c>
      <c r="F95" s="124">
        <f>SUM(F10:F94)</f>
        <v>114</v>
      </c>
      <c r="G95" s="87"/>
      <c r="H95" s="86"/>
      <c r="I95" s="88"/>
      <c r="J95" s="86">
        <f>SUM(C95:F95)</f>
        <v>455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-0.75</v>
      </c>
      <c r="AB95" s="115"/>
    </row>
    <row r="96" spans="1:28" ht="16.95" customHeight="1" thickBot="1" x14ac:dyDescent="0.35">
      <c r="A96" s="132" t="s">
        <v>69</v>
      </c>
      <c r="B96" s="132"/>
      <c r="C96" s="124">
        <f>117-C95</f>
        <v>-13.5</v>
      </c>
      <c r="D96" s="124">
        <f>117-D95</f>
        <v>14.5</v>
      </c>
      <c r="E96" s="124">
        <f>117-E95</f>
        <v>9</v>
      </c>
      <c r="F96" s="124">
        <f>117-F95</f>
        <v>3</v>
      </c>
      <c r="G96" s="87"/>
      <c r="H96" s="86"/>
      <c r="I96" s="86"/>
      <c r="J96" s="86">
        <f>SUM(C96:F96)</f>
        <v>13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33" t="s">
        <v>70</v>
      </c>
      <c r="B97" s="133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 x14ac:dyDescent="0.35">
      <c r="A98" s="132" t="s">
        <v>71</v>
      </c>
      <c r="B98" s="132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455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 x14ac:dyDescent="0.35">
      <c r="A99" s="91"/>
      <c r="B99" s="91"/>
      <c r="D99" s="138" t="s">
        <v>88</v>
      </c>
      <c r="E99" s="138"/>
      <c r="F99" s="138"/>
      <c r="G99" s="138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 x14ac:dyDescent="0.35">
      <c r="A100" s="133" t="s">
        <v>72</v>
      </c>
      <c r="B100" s="133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 x14ac:dyDescent="0.35">
      <c r="A101" s="134" t="s">
        <v>73</v>
      </c>
      <c r="B101" s="134"/>
      <c r="C101" s="129">
        <f>C100-J98</f>
        <v>85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 x14ac:dyDescent="0.3">
      <c r="A102" s="93"/>
      <c r="B102" s="91"/>
      <c r="G102" s="91"/>
      <c r="H102" s="94"/>
      <c r="I102" s="95"/>
      <c r="J102" s="95"/>
      <c r="AA102" s="89"/>
    </row>
    <row r="104" spans="1:28" s="97" customFormat="1" ht="13.8" x14ac:dyDescent="0.3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 x14ac:dyDescent="0.3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4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4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4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4:F94">
    <cfRule type="expression" dxfId="34" priority="36">
      <formula>$H94="En cours"</formula>
    </cfRule>
    <cfRule type="expression" dxfId="33" priority="37">
      <formula>$H94="En attente"</formula>
    </cfRule>
  </conditionalFormatting>
  <conditionalFormatting sqref="H94">
    <cfRule type="containsText" dxfId="32" priority="40" operator="containsText" text="En attente">
      <formula>NOT(ISERROR(SEARCH("En attente",H94)))</formula>
    </cfRule>
    <cfRule type="containsText" dxfId="31" priority="41" operator="containsText" text="En cours">
      <formula>NOT(ISERROR(SEARCH("En cours",H94)))</formula>
    </cfRule>
    <cfRule type="containsText" dxfId="30" priority="42" operator="containsText" text="Terminé">
      <formula>NOT(ISERROR(SEARCH("Terminé",H94)))</formula>
    </cfRule>
  </conditionalFormatting>
  <conditionalFormatting sqref="C94:F94">
    <cfRule type="cellIs" dxfId="29" priority="38" operator="equal">
      <formula>0</formula>
    </cfRule>
    <cfRule type="expression" dxfId="28" priority="39">
      <formula>$H94="Terminé"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2020-04-21T04:26:24Z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