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marque-sans-nom/Semainiers/"/>
    </mc:Choice>
  </mc:AlternateContent>
  <xr:revisionPtr revIDLastSave="0" documentId="13_ncr:1_{FF8CD6AA-81F7-C546-8DEA-9E9DE8DA6934}" xr6:coauthVersionLast="45" xr6:coauthVersionMax="45" xr10:uidLastSave="{00000000-0000-0000-0000-000000000000}"/>
  <bookViews>
    <workbookView xWindow="0" yWindow="0" windowWidth="38400" windowHeight="21600" tabRatio="500" xr2:uid="{00000000-000D-0000-FFFF-FFFF00000000}"/>
  </bookViews>
  <sheets>
    <sheet name="Feuil1" sheetId="1" r:id="rId1"/>
    <sheet name="Feuil2" sheetId="2" r:id="rId2"/>
    <sheet name="Feuil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3" i="1" l="1"/>
  <c r="I51" i="1"/>
  <c r="J50" i="1"/>
  <c r="F48" i="1"/>
  <c r="F49" i="1" s="1"/>
  <c r="E48" i="1"/>
  <c r="E49" i="1" s="1"/>
  <c r="D48" i="1"/>
  <c r="D49" i="1" s="1"/>
  <c r="C48" i="1"/>
  <c r="C49" i="1" s="1"/>
  <c r="J49" i="1" s="1"/>
  <c r="J47" i="1"/>
  <c r="AA47" i="1" s="1"/>
  <c r="G47" i="1"/>
  <c r="J46" i="1"/>
  <c r="AA46" i="1" s="1"/>
  <c r="G46" i="1"/>
  <c r="J45" i="1"/>
  <c r="AA45" i="1" s="1"/>
  <c r="G45" i="1"/>
  <c r="J44" i="1"/>
  <c r="AA44" i="1" s="1"/>
  <c r="G44" i="1"/>
  <c r="J43" i="1"/>
  <c r="AA43" i="1" s="1"/>
  <c r="G43" i="1"/>
  <c r="J42" i="1"/>
  <c r="AA42" i="1" s="1"/>
  <c r="G42" i="1"/>
  <c r="J41" i="1"/>
  <c r="AA41" i="1" s="1"/>
  <c r="G41" i="1"/>
  <c r="J40" i="1"/>
  <c r="AA40" i="1" s="1"/>
  <c r="G40" i="1"/>
  <c r="J39" i="1"/>
  <c r="AA39" i="1" s="1"/>
  <c r="G39" i="1"/>
  <c r="J38" i="1"/>
  <c r="AA38" i="1" s="1"/>
  <c r="G38" i="1"/>
  <c r="J37" i="1"/>
  <c r="AA37" i="1" s="1"/>
  <c r="G37" i="1"/>
  <c r="J36" i="1"/>
  <c r="AA36" i="1" s="1"/>
  <c r="G36" i="1"/>
  <c r="J35" i="1"/>
  <c r="AA35" i="1" s="1"/>
  <c r="G35" i="1"/>
  <c r="J34" i="1"/>
  <c r="AA34" i="1" s="1"/>
  <c r="G34" i="1"/>
  <c r="J33" i="1"/>
  <c r="AA33" i="1" s="1"/>
  <c r="G33" i="1"/>
  <c r="J32" i="1"/>
  <c r="AA32" i="1" s="1"/>
  <c r="G32" i="1"/>
  <c r="J31" i="1"/>
  <c r="AA31" i="1" s="1"/>
  <c r="G31" i="1"/>
  <c r="J30" i="1"/>
  <c r="AA30" i="1" s="1"/>
  <c r="G30" i="1"/>
  <c r="J29" i="1"/>
  <c r="AA29" i="1" s="1"/>
  <c r="G29" i="1"/>
  <c r="J28" i="1"/>
  <c r="AA28" i="1" s="1"/>
  <c r="G28" i="1"/>
  <c r="J27" i="1"/>
  <c r="AA27" i="1" s="1"/>
  <c r="G27" i="1"/>
  <c r="J26" i="1"/>
  <c r="AA26" i="1" s="1"/>
  <c r="G26" i="1"/>
  <c r="J25" i="1"/>
  <c r="AA25" i="1" s="1"/>
  <c r="G25" i="1"/>
  <c r="J24" i="1"/>
  <c r="AA24" i="1" s="1"/>
  <c r="G24" i="1"/>
  <c r="J23" i="1"/>
  <c r="AA23" i="1" s="1"/>
  <c r="G23" i="1"/>
  <c r="J22" i="1"/>
  <c r="AA22" i="1" s="1"/>
  <c r="G22" i="1"/>
  <c r="J21" i="1"/>
  <c r="AA21" i="1" s="1"/>
  <c r="G21" i="1"/>
  <c r="J20" i="1"/>
  <c r="AA20" i="1" s="1"/>
  <c r="G20" i="1"/>
  <c r="J19" i="1"/>
  <c r="AA19" i="1" s="1"/>
  <c r="G19" i="1"/>
  <c r="J18" i="1"/>
  <c r="AA18" i="1" s="1"/>
  <c r="G18" i="1"/>
  <c r="J17" i="1"/>
  <c r="AA17" i="1" s="1"/>
  <c r="G17" i="1"/>
  <c r="J16" i="1"/>
  <c r="AA16" i="1" s="1"/>
  <c r="G16" i="1"/>
  <c r="J15" i="1"/>
  <c r="AA15" i="1" s="1"/>
  <c r="G15" i="1"/>
  <c r="J14" i="1"/>
  <c r="AA14" i="1" s="1"/>
  <c r="G14" i="1"/>
  <c r="J13" i="1"/>
  <c r="AA13" i="1" s="1"/>
  <c r="G13" i="1"/>
  <c r="J12" i="1"/>
  <c r="AA12" i="1" s="1"/>
  <c r="G12" i="1"/>
  <c r="J11" i="1"/>
  <c r="AA11" i="1" s="1"/>
  <c r="G11" i="1"/>
  <c r="J10" i="1"/>
  <c r="G10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J51" i="1" l="1"/>
  <c r="C54" i="1"/>
  <c r="J48" i="1"/>
  <c r="AA10" i="1"/>
  <c r="AA48" i="1" s="1"/>
</calcChain>
</file>

<file path=xl/sharedStrings.xml><?xml version="1.0" encoding="utf-8"?>
<sst xmlns="http://schemas.openxmlformats.org/spreadsheetml/2006/main" count="108" uniqueCount="67">
  <si>
    <t>UQÀM - Hiver 2020</t>
  </si>
  <si>
    <t xml:space="preserve"> ----  Semainier de répartition des taches ----</t>
  </si>
  <si>
    <t>Terminé</t>
  </si>
  <si>
    <t>Équipe "La marque Sans Nom"</t>
  </si>
  <si>
    <t xml:space="preserve"> - Projet Site web Sportif  -</t>
  </si>
  <si>
    <t>En cours</t>
  </si>
  <si>
    <t>En attente</t>
  </si>
  <si>
    <t>34 hrs</t>
  </si>
  <si>
    <t>Date limite</t>
  </si>
  <si>
    <t>SPRINT 1</t>
  </si>
  <si>
    <t>Etape</t>
  </si>
  <si>
    <t>Nom de la tache</t>
  </si>
  <si>
    <t>Assigner à</t>
  </si>
  <si>
    <t>Indicateur</t>
  </si>
  <si>
    <t>Statut</t>
  </si>
  <si>
    <t>Durée planifiée</t>
  </si>
  <si>
    <t>Durée réelle</t>
  </si>
  <si>
    <t>8 Janvier 2020 au 21 Avril 2020</t>
  </si>
  <si>
    <t>Différence temps 
planifié / réel</t>
  </si>
  <si>
    <t>Commentaires</t>
  </si>
  <si>
    <t>Alex</t>
  </si>
  <si>
    <t>Philippe</t>
  </si>
  <si>
    <t>Alex. H</t>
  </si>
  <si>
    <t>Jordan</t>
  </si>
  <si>
    <t>PREMIER SPRINT</t>
  </si>
  <si>
    <t>Discussion sur projets potentiels et techniques de développement</t>
  </si>
  <si>
    <t>Choix du projet et de son nom</t>
  </si>
  <si>
    <t>Choix des outils de travail et leurs implentations</t>
  </si>
  <si>
    <t>Préparation reunion avec le client</t>
  </si>
  <si>
    <t>Reunion du 18 Septembre, Fichier fonctionnalites</t>
  </si>
  <si>
    <t>Coordination du projet avec le client</t>
  </si>
  <si>
    <t>Conception du semainier</t>
  </si>
  <si>
    <t>Rencontre avec le client</t>
  </si>
  <si>
    <t xml:space="preserve">Modélisation des objets à concevoir ( 18 Septembre) </t>
  </si>
  <si>
    <t>Préparation du contrat et de la planification</t>
  </si>
  <si>
    <t>Maquette interface du logiciel</t>
  </si>
  <si>
    <t>Rencontre Design du site web ( Pages requises ect.) ( 24 Janvier 6- 9 pm )</t>
  </si>
  <si>
    <t>Familiarisation avec les outils et la documentation</t>
  </si>
  <si>
    <t>Apprentissage Shiny Dashboard</t>
  </si>
  <si>
    <t>Apprentissage Bootstrap</t>
  </si>
  <si>
    <t>Apprentissage ASP DOTNET</t>
  </si>
  <si>
    <t>Suivi d'équipe au cours, avec l'enseigant et entre nous ( fev 5 )</t>
  </si>
  <si>
    <t>Connexion a la DB, et installation Docker / Microsoft</t>
  </si>
  <si>
    <t>Implementation du repository desgin pattern asp</t>
  </si>
  <si>
    <t>Data seeding</t>
  </si>
  <si>
    <t>Template accueil, event-view, event-list, profile-view</t>
  </si>
  <si>
    <t>Creation de model Entreprise</t>
  </si>
  <si>
    <t>Rencontre avec client ( 12 Fevrier )</t>
  </si>
  <si>
    <t>Template du site - user-list, profile-edit</t>
  </si>
  <si>
    <t>Modifications apportées au semainier</t>
  </si>
  <si>
    <t>Schema design pattern</t>
  </si>
  <si>
    <t>Travail sur Controlleur : Account, admin,error,event</t>
  </si>
  <si>
    <t>Diagrammes de comprehension au membres</t>
  </si>
  <si>
    <t>Account management settings. Front end/ back, Asp Razor Pages implentation</t>
  </si>
  <si>
    <t xml:space="preserve">Systeme d'authentification / Enregistrement </t>
  </si>
  <si>
    <t>Administration des roles des utilisateurs</t>
  </si>
  <si>
    <t>Rédiger le rapport de sprint 1</t>
  </si>
  <si>
    <t>Conceptualiser le schema relationnel de la Base de donnée</t>
  </si>
  <si>
    <t>Page de connexion</t>
  </si>
  <si>
    <t>Template user-view</t>
  </si>
  <si>
    <t>Intégration des pages static dans les Views</t>
  </si>
  <si>
    <t>Nombre d'heures totales accordées au projet par personne</t>
  </si>
  <si>
    <r>
      <rPr>
        <b/>
        <sz val="12"/>
        <color rgb="FF000000"/>
        <rFont val="Calibri"/>
        <family val="2"/>
        <charset val="1"/>
      </rPr>
      <t>Nombre d'heures totales</t>
    </r>
    <r>
      <rPr>
        <b/>
        <sz val="12"/>
        <color rgb="FFFF0000"/>
        <rFont val="Calibri"/>
        <family val="2"/>
        <charset val="1"/>
      </rPr>
      <t xml:space="preserve"> restantes</t>
    </r>
    <r>
      <rPr>
        <b/>
        <sz val="12"/>
        <color rgb="FF000000"/>
        <rFont val="Calibri"/>
        <family val="2"/>
        <charset val="1"/>
      </rPr>
      <t xml:space="preserve"> à accorder au projet par personne</t>
    </r>
  </si>
  <si>
    <t>Nombre d'heures totales planifiées</t>
  </si>
  <si>
    <t>Nombre d'heures totales réelles</t>
  </si>
  <si>
    <t>Nombre d'heures total à accorder au projet (4 * 135 heures)</t>
  </si>
  <si>
    <r>
      <rPr>
        <b/>
        <sz val="12"/>
        <color rgb="FF000000"/>
        <rFont val="Calibri"/>
        <family val="2"/>
        <charset val="1"/>
      </rPr>
      <t>Nombre d'heures</t>
    </r>
    <r>
      <rPr>
        <b/>
        <sz val="12"/>
        <color rgb="FFFF0000"/>
        <rFont val="Calibri"/>
        <family val="2"/>
        <charset val="1"/>
      </rPr>
      <t xml:space="preserve"> restantes </t>
    </r>
    <r>
      <rPr>
        <b/>
        <sz val="12"/>
        <color rgb="FF000000"/>
        <rFont val="Calibri"/>
        <family val="2"/>
        <charset val="1"/>
      </rPr>
      <t>à accorder au projet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</si>
</sst>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_ ;_ * \(#,##0.00\)_ ;_ * \-??_)_ ;_ @_ "/>
    <numFmt numFmtId="165" formatCode="0\ %"/>
    <numFmt numFmtId="166" formatCode="[$-C0C]dd/mmm"/>
    <numFmt numFmtId="167" formatCode="\\;;;"/>
  </numFmts>
  <fonts count="20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i/>
      <u/>
      <sz val="10"/>
      <color rgb="FF000000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3333"/>
        <bgColor rgb="FFFF0000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164" fontId="19" fillId="0" borderId="0" applyBorder="0" applyProtection="0"/>
    <xf numFmtId="0" fontId="1" fillId="0" borderId="0"/>
    <xf numFmtId="0" fontId="1" fillId="0" borderId="0"/>
    <xf numFmtId="0" fontId="5" fillId="2" borderId="0" applyBorder="0" applyProtection="0"/>
    <xf numFmtId="0" fontId="6" fillId="3" borderId="0" applyBorder="0" applyProtection="0"/>
    <xf numFmtId="0" fontId="7" fillId="4" borderId="0" applyBorder="0" applyProtection="0"/>
    <xf numFmtId="0" fontId="3" fillId="5" borderId="0" applyBorder="0" applyProtection="0"/>
    <xf numFmtId="0" fontId="12" fillId="2" borderId="0"/>
  </cellStyleXfs>
  <cellXfs count="139">
    <xf numFmtId="0" fontId="0" fillId="0" borderId="0" xfId="0"/>
    <xf numFmtId="0" fontId="2" fillId="0" borderId="1" xfId="3" applyFont="1" applyBorder="1" applyAlignment="1">
      <alignment wrapText="1"/>
    </xf>
    <xf numFmtId="0" fontId="2" fillId="0" borderId="1" xfId="3" applyFont="1" applyBorder="1" applyAlignment="1">
      <alignment horizontal="left" wrapText="1"/>
    </xf>
    <xf numFmtId="0" fontId="8" fillId="0" borderId="7" xfId="3" applyFont="1" applyBorder="1" applyAlignment="1">
      <alignment horizontal="center" vertical="center"/>
    </xf>
    <xf numFmtId="164" fontId="8" fillId="0" borderId="7" xfId="1" applyFont="1" applyBorder="1" applyAlignment="1" applyProtection="1">
      <alignment horizontal="right" vertical="center" wrapText="1"/>
    </xf>
    <xf numFmtId="0" fontId="8" fillId="0" borderId="6" xfId="3" applyFont="1" applyBorder="1" applyAlignment="1">
      <alignment horizontal="center" vertical="center"/>
    </xf>
    <xf numFmtId="2" fontId="8" fillId="0" borderId="5" xfId="3" applyNumberFormat="1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 wrapText="1"/>
    </xf>
    <xf numFmtId="2" fontId="8" fillId="0" borderId="1" xfId="1" applyNumberFormat="1" applyFont="1" applyBorder="1" applyAlignment="1" applyProtection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4" fillId="6" borderId="0" xfId="3" applyFont="1" applyFill="1" applyBorder="1" applyAlignment="1">
      <alignment horizontal="center" vertical="center"/>
    </xf>
    <xf numFmtId="0" fontId="2" fillId="6" borderId="0" xfId="3" applyFont="1" applyFill="1" applyBorder="1" applyAlignment="1">
      <alignment horizontal="center" vertical="center"/>
    </xf>
    <xf numFmtId="0" fontId="1" fillId="0" borderId="0" xfId="3"/>
    <xf numFmtId="2" fontId="1" fillId="0" borderId="0" xfId="1" applyNumberFormat="1" applyFont="1" applyBorder="1" applyAlignment="1" applyProtection="1"/>
    <xf numFmtId="0" fontId="1" fillId="0" borderId="0" xfId="3" applyAlignment="1">
      <alignment horizontal="center" vertical="center"/>
    </xf>
    <xf numFmtId="2" fontId="1" fillId="0" borderId="0" xfId="3" applyNumberFormat="1" applyAlignment="1">
      <alignment horizontal="center" vertical="center"/>
    </xf>
    <xf numFmtId="0" fontId="1" fillId="0" borderId="0" xfId="3" applyAlignment="1">
      <alignment horizontal="center"/>
    </xf>
    <xf numFmtId="164" fontId="1" fillId="0" borderId="0" xfId="1" applyFont="1" applyBorder="1" applyAlignment="1" applyProtection="1"/>
    <xf numFmtId="2" fontId="3" fillId="0" borderId="0" xfId="1" applyNumberFormat="1" applyFont="1" applyBorder="1" applyAlignment="1" applyProtection="1">
      <alignment vertical="center"/>
    </xf>
    <xf numFmtId="0" fontId="1" fillId="0" borderId="0" xfId="3" applyAlignment="1">
      <alignment vertical="center"/>
    </xf>
    <xf numFmtId="0" fontId="5" fillId="2" borderId="0" xfId="4" applyBorder="1" applyAlignment="1" applyProtection="1">
      <alignment vertical="center"/>
    </xf>
    <xf numFmtId="164" fontId="1" fillId="0" borderId="0" xfId="1" applyFont="1" applyBorder="1" applyAlignment="1" applyProtection="1">
      <alignment vertical="center"/>
    </xf>
    <xf numFmtId="2" fontId="3" fillId="6" borderId="0" xfId="1" applyNumberFormat="1" applyFont="1" applyFill="1" applyBorder="1" applyAlignment="1" applyProtection="1">
      <alignment vertical="center"/>
    </xf>
    <xf numFmtId="0" fontId="3" fillId="6" borderId="0" xfId="3" applyFont="1" applyFill="1" applyAlignment="1">
      <alignment vertical="center"/>
    </xf>
    <xf numFmtId="0" fontId="6" fillId="3" borderId="0" xfId="5" applyBorder="1" applyAlignment="1" applyProtection="1">
      <alignment vertical="center"/>
    </xf>
    <xf numFmtId="2" fontId="1" fillId="0" borderId="0" xfId="1" applyNumberFormat="1" applyFont="1" applyBorder="1" applyAlignment="1" applyProtection="1">
      <alignment vertical="center"/>
    </xf>
    <xf numFmtId="0" fontId="7" fillId="4" borderId="0" xfId="6" applyBorder="1" applyAlignment="1" applyProtection="1">
      <alignment vertical="center"/>
    </xf>
    <xf numFmtId="0" fontId="3" fillId="5" borderId="0" xfId="7" applyBorder="1" applyAlignment="1" applyProtection="1">
      <alignment vertical="center"/>
    </xf>
    <xf numFmtId="165" fontId="1" fillId="0" borderId="0" xfId="3" applyNumberFormat="1" applyAlignment="1">
      <alignment horizontal="center" vertical="center"/>
    </xf>
    <xf numFmtId="0" fontId="3" fillId="0" borderId="0" xfId="7" applyFill="1" applyBorder="1" applyAlignment="1" applyProtection="1">
      <alignment vertical="center"/>
    </xf>
    <xf numFmtId="0" fontId="8" fillId="0" borderId="0" xfId="3" applyFont="1" applyAlignment="1">
      <alignment vertical="center"/>
    </xf>
    <xf numFmtId="2" fontId="8" fillId="0" borderId="1" xfId="1" applyNumberFormat="1" applyFont="1" applyBorder="1" applyAlignment="1" applyProtection="1">
      <alignment horizontal="center" vertical="center"/>
    </xf>
    <xf numFmtId="166" fontId="1" fillId="0" borderId="8" xfId="2" applyNumberFormat="1" applyFont="1" applyBorder="1" applyAlignment="1">
      <alignment horizontal="center" vertical="center"/>
    </xf>
    <xf numFmtId="166" fontId="1" fillId="0" borderId="8" xfId="3" applyNumberFormat="1" applyFont="1" applyBorder="1" applyAlignment="1">
      <alignment horizontal="center" vertical="center"/>
    </xf>
    <xf numFmtId="166" fontId="8" fillId="0" borderId="8" xfId="3" applyNumberFormat="1" applyFont="1" applyBorder="1" applyAlignment="1">
      <alignment horizontal="center" vertical="center"/>
    </xf>
    <xf numFmtId="0" fontId="10" fillId="0" borderId="9" xfId="3" applyFont="1" applyBorder="1" applyAlignment="1" applyProtection="1">
      <alignment horizontal="center" vertical="center"/>
      <protection locked="0"/>
    </xf>
    <xf numFmtId="0" fontId="9" fillId="0" borderId="10" xfId="3" applyFont="1" applyBorder="1" applyAlignment="1" applyProtection="1">
      <alignment horizontal="center" vertical="center"/>
      <protection locked="0"/>
    </xf>
    <xf numFmtId="2" fontId="11" fillId="0" borderId="11" xfId="1" applyNumberFormat="1" applyFont="1" applyBorder="1" applyAlignment="1" applyProtection="1">
      <alignment horizontal="center" vertical="center" wrapText="1"/>
      <protection locked="0"/>
    </xf>
    <xf numFmtId="0" fontId="11" fillId="0" borderId="12" xfId="3" applyFont="1" applyBorder="1" applyAlignment="1">
      <alignment horizontal="center" vertical="center"/>
    </xf>
    <xf numFmtId="0" fontId="11" fillId="0" borderId="12" xfId="0" applyFont="1" applyBorder="1" applyAlignment="1" applyProtection="1">
      <alignment horizontal="center" vertical="center"/>
      <protection locked="0"/>
    </xf>
    <xf numFmtId="2" fontId="11" fillId="0" borderId="12" xfId="3" applyNumberFormat="1" applyFont="1" applyBorder="1" applyAlignment="1" applyProtection="1">
      <alignment horizontal="center" vertical="center"/>
      <protection locked="0"/>
    </xf>
    <xf numFmtId="167" fontId="5" fillId="0" borderId="11" xfId="4" applyNumberFormat="1" applyFill="1" applyBorder="1" applyAlignment="1" applyProtection="1">
      <alignment horizontal="justify" vertical="center"/>
      <protection locked="0"/>
    </xf>
    <xf numFmtId="167" fontId="13" fillId="0" borderId="11" xfId="8" applyNumberFormat="1" applyFont="1" applyFill="1" applyBorder="1" applyAlignment="1" applyProtection="1">
      <alignment horizontal="justify" vertical="center"/>
      <protection locked="0"/>
    </xf>
    <xf numFmtId="167" fontId="13" fillId="0" borderId="11" xfId="8" applyNumberFormat="1" applyFont="1" applyFill="1" applyBorder="1" applyAlignment="1" applyProtection="1">
      <alignment horizontal="center" vertical="center"/>
      <protection locked="0"/>
    </xf>
    <xf numFmtId="167" fontId="13" fillId="0" borderId="13" xfId="8" applyNumberFormat="1" applyFont="1" applyFill="1" applyBorder="1" applyAlignment="1" applyProtection="1">
      <alignment horizontal="center" vertical="center"/>
      <protection locked="0"/>
    </xf>
    <xf numFmtId="164" fontId="10" fillId="0" borderId="11" xfId="1" applyFont="1" applyBorder="1" applyAlignment="1" applyProtection="1">
      <alignment vertical="center"/>
    </xf>
    <xf numFmtId="0" fontId="10" fillId="0" borderId="14" xfId="3" applyFont="1" applyBorder="1" applyAlignment="1">
      <alignment horizontal="center" vertical="center"/>
    </xf>
    <xf numFmtId="0" fontId="8" fillId="0" borderId="15" xfId="3" applyFont="1" applyBorder="1" applyAlignment="1" applyProtection="1">
      <alignment horizontal="center" vertical="center"/>
      <protection locked="0"/>
    </xf>
    <xf numFmtId="0" fontId="1" fillId="0" borderId="10" xfId="3" applyFont="1" applyBorder="1" applyProtection="1">
      <protection locked="0"/>
    </xf>
    <xf numFmtId="2" fontId="1" fillId="0" borderId="16" xfId="1" applyNumberFormat="1" applyFont="1" applyBorder="1" applyAlignment="1" applyProtection="1">
      <alignment horizontal="center" vertical="center" wrapText="1"/>
      <protection locked="0"/>
    </xf>
    <xf numFmtId="0" fontId="1" fillId="0" borderId="12" xfId="3" applyFont="1" applyBorder="1" applyAlignment="1">
      <alignment horizontal="center" vertical="center"/>
    </xf>
    <xf numFmtId="0" fontId="1" fillId="0" borderId="16" xfId="0" applyFont="1" applyBorder="1" applyAlignment="1" applyProtection="1">
      <alignment horizontal="center" vertical="center"/>
      <protection locked="0"/>
    </xf>
    <xf numFmtId="2" fontId="1" fillId="0" borderId="12" xfId="3" applyNumberFormat="1" applyFont="1" applyBorder="1" applyAlignment="1" applyProtection="1">
      <alignment horizontal="center" vertical="center"/>
      <protection locked="0"/>
    </xf>
    <xf numFmtId="167" fontId="12" fillId="2" borderId="16" xfId="4" applyNumberFormat="1" applyFont="1" applyBorder="1" applyAlignment="1" applyProtection="1">
      <alignment horizontal="justify" vertical="center"/>
      <protection locked="0"/>
    </xf>
    <xf numFmtId="167" fontId="14" fillId="0" borderId="16" xfId="8" applyNumberFormat="1" applyFont="1" applyFill="1" applyBorder="1" applyAlignment="1" applyProtection="1">
      <alignment horizontal="justify" vertical="center"/>
      <protection locked="0"/>
    </xf>
    <xf numFmtId="167" fontId="14" fillId="0" borderId="16" xfId="8" applyNumberFormat="1" applyFont="1" applyFill="1" applyBorder="1" applyAlignment="1" applyProtection="1">
      <alignment horizontal="center" vertical="center"/>
      <protection locked="0"/>
    </xf>
    <xf numFmtId="164" fontId="1" fillId="0" borderId="16" xfId="1" applyFont="1" applyBorder="1" applyAlignment="1" applyProtection="1">
      <alignment vertical="center"/>
    </xf>
    <xf numFmtId="0" fontId="8" fillId="0" borderId="17" xfId="3" applyFont="1" applyBorder="1" applyAlignment="1">
      <alignment horizontal="center" vertical="center"/>
    </xf>
    <xf numFmtId="0" fontId="1" fillId="0" borderId="0" xfId="3" applyFont="1"/>
    <xf numFmtId="167" fontId="14" fillId="0" borderId="18" xfId="8" applyNumberFormat="1" applyFont="1" applyFill="1" applyBorder="1" applyAlignment="1" applyProtection="1">
      <alignment horizontal="center" vertical="center"/>
      <protection locked="0"/>
    </xf>
    <xf numFmtId="0" fontId="1" fillId="0" borderId="17" xfId="3" applyFont="1" applyBorder="1"/>
    <xf numFmtId="0" fontId="1" fillId="0" borderId="17" xfId="3" applyFont="1" applyBorder="1" applyAlignment="1">
      <alignment wrapText="1"/>
    </xf>
    <xf numFmtId="0" fontId="1" fillId="0" borderId="19" xfId="3" applyFont="1" applyBorder="1" applyAlignment="1" applyProtection="1">
      <alignment wrapText="1"/>
      <protection locked="0"/>
    </xf>
    <xf numFmtId="0" fontId="1" fillId="0" borderId="0" xfId="2" applyFont="1"/>
    <xf numFmtId="167" fontId="14" fillId="0" borderId="20" xfId="8" applyNumberFormat="1" applyFont="1" applyFill="1" applyBorder="1" applyAlignment="1" applyProtection="1">
      <alignment horizontal="center" vertical="center"/>
      <protection locked="0"/>
    </xf>
    <xf numFmtId="0" fontId="12" fillId="2" borderId="16" xfId="4" applyFont="1" applyBorder="1" applyProtection="1"/>
    <xf numFmtId="0" fontId="12" fillId="2" borderId="16" xfId="4" applyFont="1" applyBorder="1" applyAlignment="1" applyProtection="1">
      <alignment horizontal="center"/>
    </xf>
    <xf numFmtId="0" fontId="1" fillId="0" borderId="16" xfId="2" applyFont="1" applyBorder="1"/>
    <xf numFmtId="0" fontId="1" fillId="0" borderId="16" xfId="2" applyFont="1" applyBorder="1" applyAlignment="1">
      <alignment horizontal="center"/>
    </xf>
    <xf numFmtId="167" fontId="14" fillId="0" borderId="21" xfId="8" applyNumberFormat="1" applyFont="1" applyFill="1" applyBorder="1" applyAlignment="1" applyProtection="1">
      <alignment horizontal="justify" vertical="center"/>
      <protection locked="0"/>
    </xf>
    <xf numFmtId="0" fontId="12" fillId="2" borderId="16" xfId="4" applyFont="1" applyBorder="1" applyAlignment="1" applyProtection="1"/>
    <xf numFmtId="167" fontId="14" fillId="7" borderId="16" xfId="8" applyNumberFormat="1" applyFont="1" applyFill="1" applyBorder="1" applyAlignment="1" applyProtection="1">
      <alignment horizontal="center" vertical="center"/>
      <protection locked="0"/>
    </xf>
    <xf numFmtId="0" fontId="1" fillId="0" borderId="16" xfId="3" applyFont="1" applyBorder="1"/>
    <xf numFmtId="0" fontId="12" fillId="2" borderId="0" xfId="4" applyFont="1" applyBorder="1" applyAlignment="1" applyProtection="1"/>
    <xf numFmtId="167" fontId="15" fillId="0" borderId="16" xfId="5" applyNumberFormat="1" applyFont="1" applyFill="1" applyBorder="1" applyAlignment="1" applyProtection="1">
      <alignment horizontal="center" vertical="center"/>
      <protection locked="0"/>
    </xf>
    <xf numFmtId="0" fontId="12" fillId="2" borderId="0" xfId="0" applyFont="1" applyFill="1" applyAlignment="1">
      <alignment horizontal="center"/>
    </xf>
    <xf numFmtId="0" fontId="16" fillId="0" borderId="16" xfId="6" applyFont="1" applyFill="1" applyBorder="1" applyAlignment="1" applyProtection="1"/>
    <xf numFmtId="0" fontId="1" fillId="0" borderId="20" xfId="2" applyFont="1" applyBorder="1" applyAlignment="1">
      <alignment horizontal="center"/>
    </xf>
    <xf numFmtId="0" fontId="1" fillId="0" borderId="20" xfId="2" applyFont="1" applyBorder="1"/>
    <xf numFmtId="0" fontId="1" fillId="0" borderId="18" xfId="3" applyFont="1" applyBorder="1" applyAlignment="1" applyProtection="1">
      <alignment wrapText="1"/>
      <protection locked="0"/>
    </xf>
    <xf numFmtId="167" fontId="15" fillId="0" borderId="16" xfId="5" applyNumberFormat="1" applyFont="1" applyFill="1" applyBorder="1" applyAlignment="1" applyProtection="1">
      <alignment horizontal="justify" vertical="center"/>
      <protection locked="0"/>
    </xf>
    <xf numFmtId="167" fontId="15" fillId="0" borderId="20" xfId="5" applyNumberFormat="1" applyFont="1" applyFill="1" applyBorder="1" applyAlignment="1" applyProtection="1">
      <alignment horizontal="justify" vertical="center"/>
      <protection locked="0"/>
    </xf>
    <xf numFmtId="167" fontId="15" fillId="3" borderId="16" xfId="5" applyNumberFormat="1" applyFont="1" applyBorder="1" applyAlignment="1" applyProtection="1">
      <alignment horizontal="justify" vertical="center"/>
      <protection locked="0"/>
    </xf>
    <xf numFmtId="0" fontId="15" fillId="3" borderId="16" xfId="5" applyFont="1" applyBorder="1" applyAlignment="1" applyProtection="1">
      <alignment horizontal="center"/>
      <protection locked="0"/>
    </xf>
    <xf numFmtId="0" fontId="15" fillId="3" borderId="13" xfId="5" applyFont="1" applyBorder="1" applyProtection="1">
      <protection locked="0"/>
    </xf>
    <xf numFmtId="0" fontId="5" fillId="2" borderId="16" xfId="4" applyBorder="1" applyAlignment="1" applyProtection="1"/>
    <xf numFmtId="167" fontId="15" fillId="0" borderId="13" xfId="5" applyNumberFormat="1" applyFont="1" applyFill="1" applyBorder="1" applyAlignment="1" applyProtection="1">
      <alignment horizontal="justify" vertical="center"/>
      <protection locked="0"/>
    </xf>
    <xf numFmtId="0" fontId="1" fillId="0" borderId="22" xfId="3" applyFont="1" applyBorder="1" applyAlignment="1" applyProtection="1">
      <alignment wrapText="1"/>
      <protection locked="0"/>
    </xf>
    <xf numFmtId="2" fontId="1" fillId="0" borderId="20" xfId="1" applyNumberFormat="1" applyFont="1" applyBorder="1" applyAlignment="1" applyProtection="1">
      <alignment horizontal="center" vertical="center" wrapText="1"/>
      <protection locked="0"/>
    </xf>
    <xf numFmtId="0" fontId="1" fillId="0" borderId="10" xfId="3" applyFont="1" applyBorder="1" applyAlignment="1">
      <alignment horizontal="center" vertical="center"/>
    </xf>
    <xf numFmtId="2" fontId="1" fillId="0" borderId="23" xfId="3" applyNumberFormat="1" applyFont="1" applyBorder="1" applyAlignment="1" applyProtection="1">
      <alignment horizontal="center" vertical="center"/>
      <protection locked="0"/>
    </xf>
    <xf numFmtId="167" fontId="14" fillId="0" borderId="20" xfId="8" applyNumberFormat="1" applyFont="1" applyFill="1" applyBorder="1" applyAlignment="1" applyProtection="1">
      <alignment horizontal="justify" vertical="center"/>
      <protection locked="0"/>
    </xf>
    <xf numFmtId="167" fontId="14" fillId="0" borderId="24" xfId="8" applyNumberFormat="1" applyFont="1" applyFill="1" applyBorder="1" applyAlignment="1" applyProtection="1">
      <alignment horizontal="center" vertical="center"/>
      <protection locked="0"/>
    </xf>
    <xf numFmtId="167" fontId="14" fillId="0" borderId="24" xfId="8" applyNumberFormat="1" applyFont="1" applyFill="1" applyBorder="1" applyAlignment="1" applyProtection="1">
      <alignment horizontal="justify" vertical="center"/>
      <protection locked="0"/>
    </xf>
    <xf numFmtId="0" fontId="1" fillId="0" borderId="25" xfId="3" applyFont="1" applyBorder="1"/>
    <xf numFmtId="0" fontId="1" fillId="0" borderId="16" xfId="3" applyFont="1" applyBorder="1" applyAlignment="1" applyProtection="1">
      <alignment wrapText="1"/>
      <protection locked="0"/>
    </xf>
    <xf numFmtId="2" fontId="1" fillId="0" borderId="21" xfId="3" applyNumberFormat="1" applyFont="1" applyBorder="1" applyAlignment="1" applyProtection="1">
      <alignment horizontal="center" vertical="center"/>
      <protection locked="0"/>
    </xf>
    <xf numFmtId="0" fontId="1" fillId="0" borderId="0" xfId="3" applyFont="1" applyBorder="1"/>
    <xf numFmtId="0" fontId="1" fillId="0" borderId="13" xfId="3" applyFont="1" applyBorder="1" applyAlignment="1" applyProtection="1">
      <alignment wrapText="1"/>
      <protection locked="0"/>
    </xf>
    <xf numFmtId="2" fontId="1" fillId="0" borderId="11" xfId="1" applyNumberFormat="1" applyFont="1" applyBorder="1" applyAlignment="1" applyProtection="1">
      <alignment horizontal="center" vertical="center" wrapText="1"/>
      <protection locked="0"/>
    </xf>
    <xf numFmtId="167" fontId="14" fillId="0" borderId="11" xfId="8" applyNumberFormat="1" applyFont="1" applyFill="1" applyBorder="1" applyAlignment="1" applyProtection="1">
      <alignment horizontal="justify" vertical="center"/>
      <protection locked="0"/>
    </xf>
    <xf numFmtId="167" fontId="14" fillId="0" borderId="11" xfId="8" applyNumberFormat="1" applyFont="1" applyFill="1" applyBorder="1" applyAlignment="1" applyProtection="1">
      <alignment horizontal="center" vertical="center"/>
      <protection locked="0"/>
    </xf>
    <xf numFmtId="0" fontId="1" fillId="0" borderId="26" xfId="3" applyFont="1" applyBorder="1" applyAlignment="1" applyProtection="1">
      <alignment wrapText="1"/>
      <protection locked="0"/>
    </xf>
    <xf numFmtId="0" fontId="1" fillId="5" borderId="24" xfId="7" applyFont="1" applyBorder="1" applyProtection="1">
      <protection locked="0"/>
    </xf>
    <xf numFmtId="0" fontId="12" fillId="2" borderId="16" xfId="8" applyBorder="1"/>
    <xf numFmtId="0" fontId="1" fillId="5" borderId="20" xfId="7" applyFont="1" applyBorder="1" applyProtection="1"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2" fontId="1" fillId="0" borderId="8" xfId="3" applyNumberFormat="1" applyFont="1" applyBorder="1" applyAlignment="1" applyProtection="1">
      <alignment horizontal="center" vertical="center"/>
      <protection locked="0"/>
    </xf>
    <xf numFmtId="167" fontId="14" fillId="0" borderId="8" xfId="8" applyNumberFormat="1" applyFont="1" applyFill="1" applyBorder="1" applyAlignment="1" applyProtection="1">
      <alignment horizontal="justify" vertical="center"/>
      <protection locked="0"/>
    </xf>
    <xf numFmtId="167" fontId="14" fillId="0" borderId="8" xfId="8" applyNumberFormat="1" applyFont="1" applyFill="1" applyBorder="1" applyAlignment="1" applyProtection="1">
      <alignment horizontal="center" vertical="center"/>
      <protection locked="0"/>
    </xf>
    <xf numFmtId="164" fontId="1" fillId="0" borderId="8" xfId="1" applyFont="1" applyBorder="1" applyAlignment="1" applyProtection="1">
      <alignment vertical="center"/>
    </xf>
    <xf numFmtId="0" fontId="1" fillId="0" borderId="27" xfId="3" applyFont="1" applyBorder="1"/>
    <xf numFmtId="164" fontId="2" fillId="0" borderId="1" xfId="1" applyFont="1" applyBorder="1" applyAlignment="1" applyProtection="1">
      <alignment wrapText="1"/>
    </xf>
    <xf numFmtId="164" fontId="2" fillId="0" borderId="28" xfId="1" applyFont="1" applyBorder="1" applyAlignment="1" applyProtection="1">
      <alignment wrapText="1"/>
    </xf>
    <xf numFmtId="164" fontId="2" fillId="0" borderId="29" xfId="1" applyFont="1" applyBorder="1" applyAlignment="1" applyProtection="1">
      <alignment wrapText="1"/>
    </xf>
    <xf numFmtId="164" fontId="8" fillId="0" borderId="0" xfId="1" applyFont="1" applyBorder="1" applyAlignment="1" applyProtection="1"/>
    <xf numFmtId="164" fontId="8" fillId="0" borderId="1" xfId="1" applyFont="1" applyBorder="1" applyAlignment="1" applyProtection="1"/>
    <xf numFmtId="164" fontId="2" fillId="0" borderId="31" xfId="1" applyFont="1" applyBorder="1" applyAlignment="1" applyProtection="1">
      <alignment wrapText="1"/>
    </xf>
    <xf numFmtId="164" fontId="17" fillId="0" borderId="1" xfId="1" applyFont="1" applyBorder="1" applyAlignment="1" applyProtection="1">
      <alignment wrapText="1"/>
    </xf>
    <xf numFmtId="0" fontId="2" fillId="0" borderId="0" xfId="3" applyFont="1" applyBorder="1" applyAlignment="1">
      <alignment wrapText="1"/>
    </xf>
    <xf numFmtId="164" fontId="2" fillId="0" borderId="0" xfId="1" applyFont="1" applyBorder="1" applyAlignment="1" applyProtection="1">
      <alignment wrapText="1"/>
    </xf>
    <xf numFmtId="0" fontId="1" fillId="0" borderId="0" xfId="3" applyBorder="1"/>
    <xf numFmtId="2" fontId="2" fillId="0" borderId="0" xfId="1" applyNumberFormat="1" applyFont="1" applyBorder="1" applyAlignment="1" applyProtection="1">
      <alignment wrapText="1"/>
    </xf>
    <xf numFmtId="0" fontId="2" fillId="0" borderId="0" xfId="3" applyFont="1" applyBorder="1" applyAlignment="1">
      <alignment horizontal="center" vertical="center" wrapText="1"/>
    </xf>
    <xf numFmtId="2" fontId="2" fillId="0" borderId="0" xfId="3" applyNumberFormat="1" applyFont="1" applyBorder="1" applyAlignment="1">
      <alignment horizontal="center" vertical="center" wrapText="1"/>
    </xf>
    <xf numFmtId="2" fontId="8" fillId="0" borderId="0" xfId="1" applyNumberFormat="1" applyFont="1" applyBorder="1" applyAlignment="1" applyProtection="1"/>
    <xf numFmtId="0" fontId="18" fillId="0" borderId="0" xfId="3" applyFont="1"/>
    <xf numFmtId="0" fontId="10" fillId="0" borderId="0" xfId="3" applyFont="1"/>
    <xf numFmtId="2" fontId="10" fillId="0" borderId="0" xfId="1" applyNumberFormat="1" applyFont="1" applyBorder="1" applyAlignment="1" applyProtection="1"/>
    <xf numFmtId="0" fontId="10" fillId="0" borderId="0" xfId="3" applyFont="1" applyAlignment="1">
      <alignment horizontal="center" vertical="center"/>
    </xf>
    <xf numFmtId="2" fontId="10" fillId="0" borderId="0" xfId="3" applyNumberFormat="1" applyFont="1" applyAlignment="1">
      <alignment horizontal="center" vertical="center"/>
    </xf>
    <xf numFmtId="0" fontId="10" fillId="0" borderId="0" xfId="3" applyFont="1" applyAlignment="1">
      <alignment horizontal="center"/>
    </xf>
    <xf numFmtId="164" fontId="10" fillId="0" borderId="0" xfId="1" applyFont="1" applyBorder="1" applyAlignment="1" applyProtection="1"/>
    <xf numFmtId="0" fontId="11" fillId="0" borderId="0" xfId="3" applyFont="1"/>
    <xf numFmtId="0" fontId="2" fillId="0" borderId="30" xfId="3" applyFont="1" applyBorder="1" applyAlignment="1">
      <alignment wrapText="1"/>
    </xf>
    <xf numFmtId="0" fontId="2" fillId="0" borderId="1" xfId="3" applyFont="1" applyBorder="1"/>
  </cellXfs>
  <cellStyles count="9">
    <cellStyle name="Comma" xfId="1" builtinId="3"/>
    <cellStyle name="Excel Built-in 60% - Accent4" xfId="7" xr:uid="{00000000-0005-0000-0000-00000B000000}"/>
    <cellStyle name="Excel Built-in Bad" xfId="6" xr:uid="{00000000-0005-0000-0000-00000A000000}"/>
    <cellStyle name="Excel Built-in Good" xfId="4" xr:uid="{00000000-0005-0000-0000-000008000000}"/>
    <cellStyle name="Excel Built-in Good 1" xfId="8" xr:uid="{00000000-0005-0000-0000-00000C000000}"/>
    <cellStyle name="Excel Built-in Neutral" xfId="5" xr:uid="{00000000-0005-0000-0000-000009000000}"/>
    <cellStyle name="Excel Built-in Normal" xfId="3" xr:uid="{00000000-0005-0000-0000-000007000000}"/>
    <cellStyle name="Normal" xfId="0" builtinId="0"/>
    <cellStyle name="Normal 2" xfId="2" xr:uid="{00000000-0005-0000-0000-000006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59"/>
  <sheetViews>
    <sheetView showGridLines="0" tabSelected="1" topLeftCell="A7" zoomScale="90" zoomScaleNormal="90" workbookViewId="0">
      <selection activeCell="O32" sqref="O32"/>
    </sheetView>
  </sheetViews>
  <sheetFormatPr baseColWidth="10" defaultColWidth="10.6640625" defaultRowHeight="15" x14ac:dyDescent="0.2"/>
  <cols>
    <col min="1" max="1" width="10.5" style="15" customWidth="1"/>
    <col min="2" max="2" width="66.1640625" style="15" customWidth="1"/>
    <col min="3" max="3" width="8.83203125" style="16" customWidth="1"/>
    <col min="4" max="5" width="8.1640625" style="16" customWidth="1"/>
    <col min="6" max="6" width="7.6640625" style="16" customWidth="1"/>
    <col min="7" max="7" width="10" style="15" customWidth="1"/>
    <col min="8" max="8" width="10.5" style="17" customWidth="1"/>
    <col min="9" max="10" width="9.33203125" style="18" customWidth="1"/>
    <col min="11" max="13" width="8" style="15" customWidth="1"/>
    <col min="14" max="14" width="8" style="19" customWidth="1"/>
    <col min="15" max="16" width="7.83203125" style="15" customWidth="1"/>
    <col min="17" max="17" width="9.83203125" style="15" customWidth="1"/>
    <col min="18" max="18" width="7.6640625" style="19" customWidth="1"/>
    <col min="19" max="21" width="6.6640625" style="15" hidden="1" customWidth="1"/>
    <col min="22" max="22" width="6.6640625" style="19" hidden="1" customWidth="1"/>
    <col min="23" max="25" width="6.6640625" style="15" hidden="1" customWidth="1"/>
    <col min="26" max="26" width="6.6640625" style="19" hidden="1" customWidth="1"/>
    <col min="27" max="27" width="20.83203125" style="20" customWidth="1"/>
    <col min="28" max="28" width="22.83203125" style="15" customWidth="1"/>
    <col min="29" max="1025" width="10.6640625" style="15"/>
  </cols>
  <sheetData>
    <row r="1" spans="1:28" s="22" customFormat="1" ht="15.5" customHeight="1" x14ac:dyDescent="0.15">
      <c r="A1" s="14" t="s">
        <v>0</v>
      </c>
      <c r="B1" s="14"/>
      <c r="C1" s="21"/>
      <c r="D1" s="13" t="s">
        <v>1</v>
      </c>
      <c r="E1" s="13"/>
      <c r="F1" s="13"/>
      <c r="G1" s="13"/>
      <c r="H1" s="13"/>
      <c r="I1" s="13"/>
      <c r="J1" s="13"/>
      <c r="K1" s="13"/>
      <c r="L1" s="13"/>
      <c r="N1" s="17"/>
      <c r="P1" s="23"/>
      <c r="Q1" s="22" t="s">
        <v>2</v>
      </c>
      <c r="R1" s="17"/>
      <c r="V1" s="17"/>
      <c r="Z1" s="17"/>
      <c r="AA1" s="24"/>
    </row>
    <row r="2" spans="1:28" s="22" customFormat="1" ht="15.5" customHeight="1" x14ac:dyDescent="0.15">
      <c r="A2" s="14" t="s">
        <v>3</v>
      </c>
      <c r="B2" s="14"/>
      <c r="C2" s="21"/>
      <c r="D2" s="25"/>
      <c r="E2" s="25"/>
      <c r="F2" s="14" t="s">
        <v>4</v>
      </c>
      <c r="G2" s="14"/>
      <c r="H2" s="14"/>
      <c r="I2" s="14"/>
      <c r="J2" s="14"/>
      <c r="K2" s="26"/>
      <c r="L2" s="26"/>
      <c r="N2" s="17"/>
      <c r="P2" s="27"/>
      <c r="Q2" s="22" t="s">
        <v>5</v>
      </c>
      <c r="R2" s="17"/>
      <c r="V2" s="17"/>
      <c r="Z2" s="17"/>
      <c r="AA2" s="24"/>
    </row>
    <row r="3" spans="1:28" s="22" customFormat="1" ht="16" x14ac:dyDescent="0.15">
      <c r="C3" s="28"/>
      <c r="D3" s="28"/>
      <c r="E3" s="28"/>
      <c r="F3" s="28"/>
      <c r="H3" s="17"/>
      <c r="I3" s="18"/>
      <c r="J3" s="18"/>
      <c r="N3" s="17"/>
      <c r="P3" s="29"/>
      <c r="Q3" s="22" t="s">
        <v>6</v>
      </c>
      <c r="R3" s="17"/>
      <c r="V3" s="17"/>
      <c r="Z3" s="17"/>
      <c r="AA3" s="24"/>
    </row>
    <row r="4" spans="1:28" s="22" customFormat="1" ht="16" x14ac:dyDescent="0.15">
      <c r="C4" s="28"/>
      <c r="D4" s="28"/>
      <c r="E4" s="28"/>
      <c r="F4" s="28"/>
      <c r="H4" s="17"/>
      <c r="I4" s="18"/>
      <c r="J4" s="18"/>
      <c r="N4" s="17" t="s">
        <v>7</v>
      </c>
      <c r="P4" s="30"/>
      <c r="Q4" s="22" t="s">
        <v>8</v>
      </c>
      <c r="R4" s="17"/>
      <c r="V4" s="17"/>
      <c r="Z4" s="17"/>
      <c r="AA4" s="24"/>
    </row>
    <row r="5" spans="1:28" s="22" customFormat="1" ht="16" x14ac:dyDescent="0.15">
      <c r="C5" s="28"/>
      <c r="D5" s="28"/>
      <c r="E5" s="28"/>
      <c r="F5" s="28"/>
      <c r="H5" s="17"/>
      <c r="I5" s="18"/>
      <c r="J5" s="18"/>
      <c r="N5" s="31">
        <v>0.25</v>
      </c>
      <c r="P5" s="32"/>
      <c r="Q5" s="33"/>
      <c r="R5" s="31">
        <v>0.5</v>
      </c>
      <c r="V5" s="31">
        <v>0.75</v>
      </c>
      <c r="Z5" s="31">
        <v>1</v>
      </c>
      <c r="AA5" s="24"/>
    </row>
    <row r="6" spans="1:28" s="22" customFormat="1" ht="16.25" customHeight="1" x14ac:dyDescent="0.15">
      <c r="C6" s="28"/>
      <c r="D6" s="28"/>
      <c r="E6" s="28"/>
      <c r="F6" s="28"/>
      <c r="H6" s="17"/>
      <c r="I6" s="18"/>
      <c r="J6" s="18"/>
      <c r="K6" s="12" t="s">
        <v>9</v>
      </c>
      <c r="L6" s="12"/>
      <c r="M6" s="12"/>
      <c r="N6" s="12"/>
      <c r="O6" s="12"/>
      <c r="P6" s="12"/>
      <c r="Q6" s="12"/>
      <c r="R6" s="12"/>
      <c r="V6" s="31"/>
      <c r="Z6" s="31"/>
      <c r="AA6" s="24"/>
    </row>
    <row r="7" spans="1:28" ht="19.5" customHeight="1" x14ac:dyDescent="0.2">
      <c r="A7" s="11" t="s">
        <v>10</v>
      </c>
      <c r="B7" s="10" t="s">
        <v>11</v>
      </c>
      <c r="C7" s="9" t="s">
        <v>12</v>
      </c>
      <c r="D7" s="9"/>
      <c r="E7" s="9"/>
      <c r="F7" s="9"/>
      <c r="G7" s="8" t="s">
        <v>13</v>
      </c>
      <c r="H7" s="7" t="s">
        <v>14</v>
      </c>
      <c r="I7" s="6" t="s">
        <v>15</v>
      </c>
      <c r="J7" s="6" t="s">
        <v>16</v>
      </c>
      <c r="K7" s="5" t="s">
        <v>17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4" t="s">
        <v>18</v>
      </c>
      <c r="AB7" s="3" t="s">
        <v>19</v>
      </c>
    </row>
    <row r="8" spans="1:28" ht="18.75" customHeight="1" x14ac:dyDescent="0.2">
      <c r="A8" s="11"/>
      <c r="B8" s="10"/>
      <c r="C8" s="34" t="s">
        <v>20</v>
      </c>
      <c r="D8" s="34" t="s">
        <v>21</v>
      </c>
      <c r="E8" s="34" t="s">
        <v>22</v>
      </c>
      <c r="F8" s="34" t="s">
        <v>23</v>
      </c>
      <c r="G8" s="8"/>
      <c r="H8" s="7"/>
      <c r="I8" s="6"/>
      <c r="J8" s="6"/>
      <c r="K8" s="35">
        <v>43838</v>
      </c>
      <c r="L8" s="36">
        <f t="shared" ref="L8:Z8" si="0">K8+7</f>
        <v>43845</v>
      </c>
      <c r="M8" s="36">
        <f t="shared" si="0"/>
        <v>43852</v>
      </c>
      <c r="N8" s="36">
        <f t="shared" si="0"/>
        <v>43859</v>
      </c>
      <c r="O8" s="36">
        <f t="shared" si="0"/>
        <v>43866</v>
      </c>
      <c r="P8" s="36">
        <f t="shared" si="0"/>
        <v>43873</v>
      </c>
      <c r="Q8" s="36">
        <f t="shared" si="0"/>
        <v>43880</v>
      </c>
      <c r="R8" s="36">
        <f t="shared" si="0"/>
        <v>43887</v>
      </c>
      <c r="S8" s="37">
        <f t="shared" si="0"/>
        <v>43894</v>
      </c>
      <c r="T8" s="37">
        <f t="shared" si="0"/>
        <v>43901</v>
      </c>
      <c r="U8" s="37">
        <f t="shared" si="0"/>
        <v>43908</v>
      </c>
      <c r="V8" s="37">
        <f t="shared" si="0"/>
        <v>43915</v>
      </c>
      <c r="W8" s="37">
        <f t="shared" si="0"/>
        <v>43922</v>
      </c>
      <c r="X8" s="37">
        <f t="shared" si="0"/>
        <v>43929</v>
      </c>
      <c r="Y8" s="37">
        <f t="shared" si="0"/>
        <v>43936</v>
      </c>
      <c r="Z8" s="37">
        <f t="shared" si="0"/>
        <v>43943</v>
      </c>
      <c r="AA8" s="4"/>
      <c r="AB8" s="3"/>
    </row>
    <row r="9" spans="1:28" ht="19" x14ac:dyDescent="0.2">
      <c r="A9" s="38"/>
      <c r="B9" s="39" t="s">
        <v>24</v>
      </c>
      <c r="C9" s="40"/>
      <c r="D9" s="40"/>
      <c r="E9" s="40"/>
      <c r="F9" s="40"/>
      <c r="G9" s="41"/>
      <c r="H9" s="42"/>
      <c r="I9" s="43"/>
      <c r="J9" s="43"/>
      <c r="K9" s="44"/>
      <c r="L9" s="45"/>
      <c r="M9" s="45"/>
      <c r="N9" s="46"/>
      <c r="O9" s="45"/>
      <c r="P9" s="45"/>
      <c r="Q9" s="45"/>
      <c r="R9" s="46"/>
      <c r="S9" s="45"/>
      <c r="T9" s="45"/>
      <c r="U9" s="45"/>
      <c r="V9" s="46"/>
      <c r="W9" s="45"/>
      <c r="X9" s="45"/>
      <c r="Y9" s="45"/>
      <c r="Z9" s="47"/>
      <c r="AA9" s="48"/>
      <c r="AB9" s="49"/>
    </row>
    <row r="10" spans="1:28" s="61" customFormat="1" x14ac:dyDescent="0.2">
      <c r="A10" s="50">
        <v>1</v>
      </c>
      <c r="B10" s="51" t="s">
        <v>25</v>
      </c>
      <c r="C10" s="52">
        <v>1.5</v>
      </c>
      <c r="D10" s="52">
        <v>1.5</v>
      </c>
      <c r="E10" s="52">
        <v>1.5</v>
      </c>
      <c r="F10" s="52">
        <v>1.5</v>
      </c>
      <c r="G10" s="53">
        <f>VLOOKUP(H10,Feuil2!$A$1:$B$3,2,0)</f>
        <v>0</v>
      </c>
      <c r="H10" s="54" t="s">
        <v>2</v>
      </c>
      <c r="I10" s="55">
        <v>6</v>
      </c>
      <c r="J10" s="55">
        <f t="shared" ref="J10:J49" si="1">SUM(C10:F10)</f>
        <v>6</v>
      </c>
      <c r="K10" s="56"/>
      <c r="L10" s="57"/>
      <c r="M10" s="57"/>
      <c r="N10" s="58"/>
      <c r="O10" s="57"/>
      <c r="P10" s="57"/>
      <c r="Q10" s="57"/>
      <c r="R10" s="58"/>
      <c r="S10" s="57"/>
      <c r="T10" s="57"/>
      <c r="U10" s="57"/>
      <c r="V10" s="58"/>
      <c r="W10" s="57"/>
      <c r="X10" s="57"/>
      <c r="Y10" s="57"/>
      <c r="Z10" s="58"/>
      <c r="AA10" s="59">
        <f t="shared" ref="AA10:AA47" si="2">I10-J10</f>
        <v>0</v>
      </c>
      <c r="AB10" s="60"/>
    </row>
    <row r="11" spans="1:28" s="61" customFormat="1" x14ac:dyDescent="0.2">
      <c r="A11" s="50">
        <v>2</v>
      </c>
      <c r="B11" s="51" t="s">
        <v>26</v>
      </c>
      <c r="C11" s="52">
        <v>1.5</v>
      </c>
      <c r="D11" s="52">
        <v>1.5</v>
      </c>
      <c r="E11" s="52">
        <v>1.5</v>
      </c>
      <c r="F11" s="52">
        <v>1.5</v>
      </c>
      <c r="G11" s="53">
        <f>VLOOKUP(H11,Feuil2!$A$1:$B$3,2,0)</f>
        <v>0</v>
      </c>
      <c r="H11" s="54" t="s">
        <v>2</v>
      </c>
      <c r="I11" s="55">
        <v>6</v>
      </c>
      <c r="J11" s="55">
        <f t="shared" si="1"/>
        <v>6</v>
      </c>
      <c r="K11" s="56"/>
      <c r="L11" s="57"/>
      <c r="M11" s="57"/>
      <c r="N11" s="58"/>
      <c r="O11" s="57"/>
      <c r="P11" s="57"/>
      <c r="Q11" s="57"/>
      <c r="R11" s="58"/>
      <c r="S11" s="57"/>
      <c r="T11" s="57"/>
      <c r="U11" s="57"/>
      <c r="V11" s="58"/>
      <c r="W11" s="57"/>
      <c r="X11" s="57"/>
      <c r="Y11" s="57"/>
      <c r="Z11" s="62"/>
      <c r="AA11" s="59">
        <f t="shared" si="2"/>
        <v>0</v>
      </c>
      <c r="AB11" s="63"/>
    </row>
    <row r="12" spans="1:28" s="61" customFormat="1" x14ac:dyDescent="0.2">
      <c r="A12" s="50">
        <v>3</v>
      </c>
      <c r="B12" s="51" t="s">
        <v>27</v>
      </c>
      <c r="C12" s="52">
        <v>3</v>
      </c>
      <c r="D12" s="52">
        <v>3</v>
      </c>
      <c r="E12" s="52">
        <v>3</v>
      </c>
      <c r="F12" s="52">
        <v>3</v>
      </c>
      <c r="G12" s="53">
        <f>VLOOKUP(H12,Feuil2!$A$1:$B$3,2,0)</f>
        <v>0</v>
      </c>
      <c r="H12" s="54" t="s">
        <v>2</v>
      </c>
      <c r="I12" s="55">
        <v>12</v>
      </c>
      <c r="J12" s="55">
        <f t="shared" si="1"/>
        <v>12</v>
      </c>
      <c r="K12" s="57"/>
      <c r="L12" s="56"/>
      <c r="N12" s="58"/>
      <c r="O12" s="57"/>
      <c r="P12" s="57"/>
      <c r="Q12" s="57"/>
      <c r="R12" s="58"/>
      <c r="S12" s="57"/>
      <c r="T12" s="57"/>
      <c r="U12" s="57"/>
      <c r="V12" s="58"/>
      <c r="W12" s="57"/>
      <c r="X12" s="57"/>
      <c r="Y12" s="57"/>
      <c r="Z12" s="58"/>
      <c r="AA12" s="59">
        <f t="shared" si="2"/>
        <v>0</v>
      </c>
      <c r="AB12" s="64"/>
    </row>
    <row r="13" spans="1:28" s="61" customFormat="1" ht="16" x14ac:dyDescent="0.2">
      <c r="A13" s="50">
        <v>4</v>
      </c>
      <c r="B13" s="65" t="s">
        <v>28</v>
      </c>
      <c r="C13" s="52">
        <v>2</v>
      </c>
      <c r="D13" s="52">
        <v>2</v>
      </c>
      <c r="E13" s="52">
        <v>2</v>
      </c>
      <c r="F13" s="52">
        <v>2</v>
      </c>
      <c r="G13" s="53">
        <f>VLOOKUP(H13,Feuil2!$A$1:$B$3,2,0)</f>
        <v>0</v>
      </c>
      <c r="H13" s="54" t="s">
        <v>2</v>
      </c>
      <c r="I13" s="55">
        <v>8</v>
      </c>
      <c r="J13" s="55">
        <f t="shared" si="1"/>
        <v>8</v>
      </c>
      <c r="K13" s="57"/>
      <c r="L13" s="56"/>
      <c r="M13" s="56"/>
      <c r="N13" s="58"/>
      <c r="O13" s="57"/>
      <c r="P13" s="57"/>
      <c r="Q13" s="57"/>
      <c r="R13" s="58"/>
      <c r="S13" s="57"/>
      <c r="T13" s="57"/>
      <c r="U13" s="57"/>
      <c r="V13" s="58"/>
      <c r="W13" s="57"/>
      <c r="X13" s="57"/>
      <c r="Y13" s="57"/>
      <c r="Z13" s="58"/>
      <c r="AA13" s="59">
        <f t="shared" si="2"/>
        <v>0</v>
      </c>
      <c r="AB13" s="63"/>
    </row>
    <row r="14" spans="1:28" s="61" customFormat="1" ht="16" x14ac:dyDescent="0.2">
      <c r="A14" s="50">
        <v>5</v>
      </c>
      <c r="B14" s="65" t="s">
        <v>29</v>
      </c>
      <c r="C14" s="52">
        <v>3</v>
      </c>
      <c r="D14" s="52">
        <v>3</v>
      </c>
      <c r="E14" s="52">
        <v>0</v>
      </c>
      <c r="F14" s="52">
        <v>3</v>
      </c>
      <c r="G14" s="53">
        <f>VLOOKUP(H14,Feuil2!$A$1:$B$3,2,0)</f>
        <v>0</v>
      </c>
      <c r="H14" s="54" t="s">
        <v>2</v>
      </c>
      <c r="I14" s="55">
        <v>9</v>
      </c>
      <c r="J14" s="55">
        <f t="shared" si="1"/>
        <v>9</v>
      </c>
      <c r="K14" s="57"/>
      <c r="L14" s="57"/>
      <c r="M14" s="56"/>
      <c r="N14" s="58"/>
      <c r="O14" s="57"/>
      <c r="P14" s="57"/>
      <c r="Q14" s="57"/>
      <c r="R14" s="58"/>
      <c r="S14" s="57"/>
      <c r="T14" s="57"/>
      <c r="U14" s="57"/>
      <c r="V14" s="58"/>
      <c r="W14" s="57"/>
      <c r="X14" s="57"/>
      <c r="Y14" s="57"/>
      <c r="Z14" s="58"/>
      <c r="AA14" s="59">
        <f t="shared" si="2"/>
        <v>0</v>
      </c>
      <c r="AB14" s="63"/>
    </row>
    <row r="15" spans="1:28" s="61" customFormat="1" ht="16" x14ac:dyDescent="0.2">
      <c r="A15" s="50">
        <v>6</v>
      </c>
      <c r="B15" s="65" t="s">
        <v>30</v>
      </c>
      <c r="C15" s="52">
        <v>2</v>
      </c>
      <c r="D15" s="52">
        <v>2</v>
      </c>
      <c r="E15" s="52">
        <v>0</v>
      </c>
      <c r="F15" s="52">
        <v>0</v>
      </c>
      <c r="G15" s="53">
        <f>VLOOKUP(H15,Feuil2!$A$1:$B$3,2,0)</f>
        <v>0</v>
      </c>
      <c r="H15" s="54" t="s">
        <v>2</v>
      </c>
      <c r="I15" s="55">
        <v>4</v>
      </c>
      <c r="J15" s="55">
        <f t="shared" si="1"/>
        <v>4</v>
      </c>
      <c r="K15" s="57"/>
      <c r="L15" s="56"/>
      <c r="M15" s="66"/>
      <c r="N15" s="67"/>
      <c r="O15" s="57"/>
      <c r="P15" s="57"/>
      <c r="Q15" s="57"/>
      <c r="R15" s="58"/>
      <c r="S15" s="57"/>
      <c r="T15" s="57"/>
      <c r="U15" s="57"/>
      <c r="V15" s="58"/>
      <c r="W15" s="57"/>
      <c r="X15" s="57"/>
      <c r="Y15" s="57"/>
      <c r="Z15" s="58"/>
      <c r="AA15" s="59">
        <f t="shared" si="2"/>
        <v>0</v>
      </c>
      <c r="AB15" s="63"/>
    </row>
    <row r="16" spans="1:28" s="61" customFormat="1" ht="16" x14ac:dyDescent="0.2">
      <c r="A16" s="50">
        <v>7</v>
      </c>
      <c r="B16" s="65" t="s">
        <v>31</v>
      </c>
      <c r="C16" s="52">
        <v>2</v>
      </c>
      <c r="D16" s="52">
        <v>0</v>
      </c>
      <c r="E16" s="52">
        <v>0</v>
      </c>
      <c r="F16" s="52">
        <v>0</v>
      </c>
      <c r="G16" s="53">
        <f>VLOOKUP(H16,Feuil2!$A$1:$B$3,2,0)</f>
        <v>0</v>
      </c>
      <c r="H16" s="54" t="s">
        <v>2</v>
      </c>
      <c r="I16" s="55">
        <v>5</v>
      </c>
      <c r="J16" s="55">
        <f t="shared" si="1"/>
        <v>2</v>
      </c>
      <c r="K16" s="57"/>
      <c r="L16" s="57"/>
      <c r="M16" s="68"/>
      <c r="N16" s="69"/>
      <c r="O16" s="70"/>
      <c r="P16" s="70"/>
      <c r="Q16" s="70"/>
      <c r="R16" s="71"/>
      <c r="S16" s="70"/>
      <c r="T16" s="70"/>
      <c r="U16" s="72"/>
      <c r="V16" s="58"/>
      <c r="W16" s="57"/>
      <c r="X16" s="57"/>
      <c r="Y16" s="57"/>
      <c r="Z16" s="58"/>
      <c r="AA16" s="59">
        <f t="shared" si="2"/>
        <v>3</v>
      </c>
      <c r="AB16" s="63"/>
    </row>
    <row r="17" spans="1:28" s="61" customFormat="1" ht="16" x14ac:dyDescent="0.2">
      <c r="A17" s="50">
        <v>8</v>
      </c>
      <c r="B17" s="65" t="s">
        <v>32</v>
      </c>
      <c r="C17" s="52">
        <v>2</v>
      </c>
      <c r="D17" s="52">
        <v>2</v>
      </c>
      <c r="E17" s="52">
        <v>0</v>
      </c>
      <c r="F17" s="52">
        <v>0</v>
      </c>
      <c r="G17" s="53">
        <f>VLOOKUP(H17,Feuil2!$A$1:$B$3,2,0)</f>
        <v>0</v>
      </c>
      <c r="H17" s="54" t="s">
        <v>2</v>
      </c>
      <c r="I17" s="55">
        <v>4</v>
      </c>
      <c r="J17" s="55">
        <f t="shared" si="1"/>
        <v>4</v>
      </c>
      <c r="K17" s="57"/>
      <c r="L17" s="57"/>
      <c r="M17" s="73"/>
      <c r="N17" s="62"/>
      <c r="O17" s="70"/>
      <c r="P17" s="70"/>
      <c r="Q17" s="70"/>
      <c r="R17" s="71"/>
      <c r="S17" s="70"/>
      <c r="T17" s="70"/>
      <c r="U17" s="72"/>
      <c r="V17" s="58"/>
      <c r="W17" s="57"/>
      <c r="X17" s="57"/>
      <c r="Y17" s="57"/>
      <c r="Z17" s="74"/>
      <c r="AA17" s="59">
        <f t="shared" si="2"/>
        <v>0</v>
      </c>
      <c r="AB17" s="63"/>
    </row>
    <row r="18" spans="1:28" s="61" customFormat="1" ht="16" x14ac:dyDescent="0.2">
      <c r="A18" s="50">
        <v>9</v>
      </c>
      <c r="B18" s="65" t="s">
        <v>33</v>
      </c>
      <c r="C18" s="52">
        <v>2</v>
      </c>
      <c r="D18" s="52">
        <v>0</v>
      </c>
      <c r="E18" s="52">
        <v>0</v>
      </c>
      <c r="F18" s="52">
        <v>2</v>
      </c>
      <c r="G18" s="53">
        <f>VLOOKUP(H18,Feuil2!$A$1:$B$3,2,0)</f>
        <v>0</v>
      </c>
      <c r="H18" s="54" t="s">
        <v>2</v>
      </c>
      <c r="I18" s="55">
        <v>5</v>
      </c>
      <c r="J18" s="55">
        <f t="shared" si="1"/>
        <v>4</v>
      </c>
      <c r="K18" s="57"/>
      <c r="L18" s="75"/>
      <c r="M18" s="76"/>
      <c r="N18" s="77"/>
      <c r="O18" s="70"/>
      <c r="P18" s="70"/>
      <c r="Q18" s="70"/>
      <c r="R18" s="76"/>
      <c r="S18" s="70"/>
      <c r="T18" s="70"/>
      <c r="U18" s="72"/>
      <c r="V18" s="58"/>
      <c r="W18" s="57"/>
      <c r="X18" s="57"/>
      <c r="Y18" s="57"/>
      <c r="Z18" s="58"/>
      <c r="AA18" s="59">
        <f t="shared" si="2"/>
        <v>1</v>
      </c>
      <c r="AB18" s="63"/>
    </row>
    <row r="19" spans="1:28" s="61" customFormat="1" ht="16" x14ac:dyDescent="0.2">
      <c r="A19" s="50">
        <v>10</v>
      </c>
      <c r="B19" s="65" t="s">
        <v>34</v>
      </c>
      <c r="C19" s="52">
        <v>1.5</v>
      </c>
      <c r="D19" s="52">
        <v>6</v>
      </c>
      <c r="E19" s="52">
        <v>3</v>
      </c>
      <c r="F19" s="52">
        <v>0</v>
      </c>
      <c r="G19" s="53">
        <f>VLOOKUP(H19,Feuil2!$A$1:$B$3,2,0)</f>
        <v>0</v>
      </c>
      <c r="H19" s="54" t="s">
        <v>2</v>
      </c>
      <c r="I19" s="55">
        <v>12</v>
      </c>
      <c r="J19" s="55">
        <f t="shared" si="1"/>
        <v>10.5</v>
      </c>
      <c r="K19" s="57"/>
      <c r="L19" s="75"/>
      <c r="M19" s="56"/>
      <c r="N19" s="78"/>
      <c r="O19" s="70"/>
      <c r="P19" s="70"/>
      <c r="Q19" s="79"/>
      <c r="R19" s="71"/>
      <c r="S19" s="70"/>
      <c r="T19" s="70"/>
      <c r="U19" s="72"/>
      <c r="V19" s="58"/>
      <c r="W19" s="57"/>
      <c r="X19" s="57"/>
      <c r="Y19" s="57"/>
      <c r="Z19" s="58"/>
      <c r="AA19" s="59">
        <f t="shared" si="2"/>
        <v>1.5</v>
      </c>
      <c r="AB19" s="63"/>
    </row>
    <row r="20" spans="1:28" s="61" customFormat="1" ht="16" x14ac:dyDescent="0.2">
      <c r="A20" s="50">
        <v>11</v>
      </c>
      <c r="B20" s="65" t="s">
        <v>35</v>
      </c>
      <c r="C20" s="52">
        <v>0</v>
      </c>
      <c r="D20" s="52">
        <v>3</v>
      </c>
      <c r="E20" s="52">
        <v>0</v>
      </c>
      <c r="F20" s="52">
        <v>0</v>
      </c>
      <c r="G20" s="53">
        <f>VLOOKUP(H20,Feuil2!$A$1:$B$3,2,0)</f>
        <v>0</v>
      </c>
      <c r="H20" s="54" t="s">
        <v>2</v>
      </c>
      <c r="I20" s="55">
        <v>10</v>
      </c>
      <c r="J20" s="55">
        <f t="shared" si="1"/>
        <v>3</v>
      </c>
      <c r="K20" s="57"/>
      <c r="L20" s="75"/>
      <c r="M20" s="57"/>
      <c r="N20" s="62"/>
      <c r="O20" s="70"/>
      <c r="P20" s="70"/>
      <c r="Q20" s="70"/>
      <c r="R20" s="76"/>
      <c r="S20" s="70"/>
      <c r="T20" s="70"/>
      <c r="U20" s="72"/>
      <c r="V20" s="58"/>
      <c r="W20" s="57"/>
      <c r="X20" s="57"/>
      <c r="Y20" s="57"/>
      <c r="Z20" s="58"/>
      <c r="AA20" s="59">
        <f t="shared" si="2"/>
        <v>7</v>
      </c>
      <c r="AB20" s="63"/>
    </row>
    <row r="21" spans="1:28" s="61" customFormat="1" ht="16" x14ac:dyDescent="0.2">
      <c r="A21" s="50">
        <v>12</v>
      </c>
      <c r="B21" s="65" t="s">
        <v>36</v>
      </c>
      <c r="C21" s="52">
        <v>3</v>
      </c>
      <c r="D21" s="52">
        <v>0</v>
      </c>
      <c r="E21" s="52">
        <v>0</v>
      </c>
      <c r="F21" s="52">
        <v>3</v>
      </c>
      <c r="G21" s="53">
        <f>VLOOKUP(H21,Feuil2!$A$1:$B$3,2,0)</f>
        <v>0</v>
      </c>
      <c r="H21" s="54" t="s">
        <v>2</v>
      </c>
      <c r="I21" s="55">
        <v>6</v>
      </c>
      <c r="J21" s="55">
        <f t="shared" si="1"/>
        <v>6</v>
      </c>
      <c r="K21" s="57"/>
      <c r="L21" s="75"/>
      <c r="M21" s="57"/>
      <c r="N21" s="62"/>
      <c r="O21" s="70"/>
      <c r="P21" s="70"/>
      <c r="Q21" s="70"/>
      <c r="R21" s="80"/>
      <c r="S21" s="81"/>
      <c r="T21" s="81"/>
      <c r="U21" s="72"/>
      <c r="V21" s="58"/>
      <c r="W21" s="57"/>
      <c r="X21" s="57"/>
      <c r="Y21" s="57"/>
      <c r="Z21" s="58"/>
      <c r="AA21" s="59">
        <f t="shared" si="2"/>
        <v>0</v>
      </c>
      <c r="AB21" s="63"/>
    </row>
    <row r="22" spans="1:28" s="61" customFormat="1" ht="16" x14ac:dyDescent="0.2">
      <c r="A22" s="50">
        <v>13</v>
      </c>
      <c r="B22" s="82" t="s">
        <v>37</v>
      </c>
      <c r="C22" s="52">
        <v>3</v>
      </c>
      <c r="D22" s="52">
        <v>3</v>
      </c>
      <c r="E22" s="52">
        <v>3</v>
      </c>
      <c r="F22" s="52">
        <v>3</v>
      </c>
      <c r="G22" s="53">
        <f>VLOOKUP(H22,Feuil2!$A$1:$B$3,2,0)</f>
        <v>0</v>
      </c>
      <c r="H22" s="54" t="s">
        <v>2</v>
      </c>
      <c r="I22" s="55">
        <v>30</v>
      </c>
      <c r="J22" s="55">
        <f t="shared" si="1"/>
        <v>12</v>
      </c>
      <c r="K22" s="83"/>
      <c r="L22" s="75"/>
      <c r="M22" s="56"/>
      <c r="N22" s="78"/>
      <c r="O22" s="83"/>
      <c r="P22" s="83"/>
      <c r="Q22" s="84"/>
      <c r="R22" s="80"/>
      <c r="S22" s="81"/>
      <c r="T22" s="81"/>
      <c r="U22" s="72"/>
      <c r="V22" s="58"/>
      <c r="W22" s="57"/>
      <c r="X22" s="57"/>
      <c r="Y22" s="57"/>
      <c r="Z22" s="58"/>
      <c r="AA22" s="59">
        <f t="shared" si="2"/>
        <v>18</v>
      </c>
      <c r="AB22" s="63"/>
    </row>
    <row r="23" spans="1:28" s="61" customFormat="1" ht="16" x14ac:dyDescent="0.2">
      <c r="A23" s="50">
        <v>14</v>
      </c>
      <c r="B23" s="82" t="s">
        <v>38</v>
      </c>
      <c r="C23" s="52">
        <v>0</v>
      </c>
      <c r="D23" s="52">
        <v>10</v>
      </c>
      <c r="E23" s="52">
        <v>0</v>
      </c>
      <c r="F23" s="52">
        <v>0</v>
      </c>
      <c r="G23" s="53">
        <f>VLOOKUP(H23,Feuil2!$A$1:$B$3,2,0)</f>
        <v>100</v>
      </c>
      <c r="H23" s="54" t="s">
        <v>5</v>
      </c>
      <c r="I23" s="55">
        <v>20</v>
      </c>
      <c r="J23" s="55">
        <f t="shared" si="1"/>
        <v>10</v>
      </c>
      <c r="K23" s="83"/>
      <c r="L23" s="75"/>
      <c r="M23" s="85"/>
      <c r="N23" s="86"/>
      <c r="O23" s="83"/>
      <c r="P23" s="83"/>
      <c r="Q23" s="84"/>
      <c r="R23" s="80"/>
      <c r="S23" s="81"/>
      <c r="T23" s="81"/>
      <c r="U23" s="72"/>
      <c r="V23" s="58"/>
      <c r="W23" s="57"/>
      <c r="X23" s="57"/>
      <c r="Y23" s="57"/>
      <c r="Z23" s="58"/>
      <c r="AA23" s="59">
        <f t="shared" si="2"/>
        <v>10</v>
      </c>
      <c r="AB23" s="63"/>
    </row>
    <row r="24" spans="1:28" s="61" customFormat="1" ht="16" x14ac:dyDescent="0.2">
      <c r="A24" s="50">
        <v>15</v>
      </c>
      <c r="B24" s="82" t="s">
        <v>39</v>
      </c>
      <c r="C24" s="52">
        <v>1</v>
      </c>
      <c r="D24" s="52">
        <v>10</v>
      </c>
      <c r="E24" s="52">
        <v>2</v>
      </c>
      <c r="F24" s="52">
        <v>0</v>
      </c>
      <c r="G24" s="53">
        <f>VLOOKUP(H24,Feuil2!$A$1:$B$3,2,0)</f>
        <v>0</v>
      </c>
      <c r="H24" s="54" t="s">
        <v>2</v>
      </c>
      <c r="I24" s="55">
        <v>20</v>
      </c>
      <c r="J24" s="55">
        <f t="shared" si="1"/>
        <v>13</v>
      </c>
      <c r="K24" s="83"/>
      <c r="L24" s="75"/>
      <c r="M24" s="85"/>
      <c r="N24" s="86"/>
      <c r="O24" s="86"/>
      <c r="P24" s="87"/>
      <c r="Q24" s="86"/>
      <c r="R24" s="88"/>
      <c r="S24" s="70"/>
      <c r="T24" s="70"/>
      <c r="U24" s="72"/>
      <c r="V24" s="58"/>
      <c r="W24" s="57"/>
      <c r="X24" s="57"/>
      <c r="Y24" s="57"/>
      <c r="Z24" s="58"/>
      <c r="AA24" s="59">
        <f t="shared" si="2"/>
        <v>7</v>
      </c>
      <c r="AB24" s="63"/>
    </row>
    <row r="25" spans="1:28" s="61" customFormat="1" ht="16" x14ac:dyDescent="0.2">
      <c r="A25" s="50">
        <v>16</v>
      </c>
      <c r="B25" s="82" t="s">
        <v>40</v>
      </c>
      <c r="C25" s="52">
        <v>10</v>
      </c>
      <c r="D25" s="52">
        <v>10</v>
      </c>
      <c r="E25" s="52">
        <v>2</v>
      </c>
      <c r="F25" s="52">
        <v>15</v>
      </c>
      <c r="G25" s="53">
        <f>VLOOKUP(H25,Feuil2!$A$1:$B$3,2,0)</f>
        <v>100</v>
      </c>
      <c r="H25" s="54" t="s">
        <v>5</v>
      </c>
      <c r="I25" s="55">
        <v>30</v>
      </c>
      <c r="J25" s="55">
        <f t="shared" si="1"/>
        <v>37</v>
      </c>
      <c r="K25" s="83"/>
      <c r="L25" s="75"/>
      <c r="M25" s="85"/>
      <c r="N25" s="86"/>
      <c r="O25" s="86"/>
      <c r="P25" s="89"/>
      <c r="Q25" s="86"/>
      <c r="R25" s="86"/>
      <c r="S25" s="70"/>
      <c r="T25" s="70"/>
      <c r="U25" s="72"/>
      <c r="V25" s="58"/>
      <c r="W25" s="57"/>
      <c r="X25" s="57"/>
      <c r="Y25" s="57"/>
      <c r="Z25" s="58"/>
      <c r="AA25" s="59">
        <f t="shared" si="2"/>
        <v>-7</v>
      </c>
      <c r="AB25" s="63"/>
    </row>
    <row r="26" spans="1:28" s="61" customFormat="1" ht="16" x14ac:dyDescent="0.2">
      <c r="A26" s="50">
        <v>17</v>
      </c>
      <c r="B26" s="90" t="s">
        <v>41</v>
      </c>
      <c r="C26" s="91">
        <v>2</v>
      </c>
      <c r="D26" s="91">
        <v>2</v>
      </c>
      <c r="E26" s="91">
        <v>2</v>
      </c>
      <c r="F26" s="91">
        <v>2</v>
      </c>
      <c r="G26" s="92">
        <f>VLOOKUP(H26,Feuil2!$A$1:$B$3,2,0)</f>
        <v>0</v>
      </c>
      <c r="H26" s="54" t="s">
        <v>2</v>
      </c>
      <c r="I26" s="93">
        <v>8</v>
      </c>
      <c r="J26" s="55">
        <f t="shared" si="1"/>
        <v>8</v>
      </c>
      <c r="K26" s="94"/>
      <c r="L26" s="94"/>
      <c r="M26" s="94"/>
      <c r="N26" s="67"/>
      <c r="O26" s="88"/>
      <c r="P26" s="57"/>
      <c r="Q26" s="57"/>
      <c r="R26" s="95"/>
      <c r="S26" s="96"/>
      <c r="T26" s="96"/>
      <c r="U26" s="94"/>
      <c r="V26" s="67"/>
      <c r="W26" s="94"/>
      <c r="X26" s="94"/>
      <c r="Y26" s="94"/>
      <c r="Z26" s="67"/>
      <c r="AA26" s="59">
        <f t="shared" si="2"/>
        <v>0</v>
      </c>
      <c r="AB26" s="97"/>
    </row>
    <row r="27" spans="1:28" s="100" customFormat="1" ht="16" x14ac:dyDescent="0.2">
      <c r="A27" s="50">
        <v>18</v>
      </c>
      <c r="B27" s="98" t="s">
        <v>42</v>
      </c>
      <c r="C27" s="52">
        <v>3</v>
      </c>
      <c r="D27" s="52">
        <v>1</v>
      </c>
      <c r="E27" s="52">
        <v>1</v>
      </c>
      <c r="F27" s="52">
        <v>0</v>
      </c>
      <c r="G27" s="92">
        <f>VLOOKUP(H27,Feuil2!$A$1:$B$3,2,0)</f>
        <v>0</v>
      </c>
      <c r="H27" s="54" t="s">
        <v>2</v>
      </c>
      <c r="I27" s="99">
        <v>21</v>
      </c>
      <c r="J27" s="55">
        <f t="shared" si="1"/>
        <v>5</v>
      </c>
      <c r="K27" s="57"/>
      <c r="L27" s="57"/>
      <c r="M27" s="57"/>
      <c r="N27" s="58"/>
      <c r="O27" s="88"/>
      <c r="P27" s="57"/>
      <c r="Q27" s="57"/>
      <c r="R27" s="58"/>
      <c r="S27" s="57"/>
      <c r="T27" s="57"/>
      <c r="U27" s="57"/>
      <c r="V27" s="58"/>
      <c r="W27" s="57"/>
      <c r="X27" s="57"/>
      <c r="Y27" s="57"/>
      <c r="Z27" s="58"/>
      <c r="AA27" s="59">
        <f t="shared" si="2"/>
        <v>16</v>
      </c>
      <c r="AB27" s="63"/>
    </row>
    <row r="28" spans="1:28" s="61" customFormat="1" ht="16" x14ac:dyDescent="0.2">
      <c r="A28" s="50">
        <v>19</v>
      </c>
      <c r="B28" s="101" t="s">
        <v>43</v>
      </c>
      <c r="C28" s="102">
        <v>2</v>
      </c>
      <c r="D28" s="102">
        <v>0</v>
      </c>
      <c r="E28" s="102">
        <v>0</v>
      </c>
      <c r="F28" s="102">
        <v>4</v>
      </c>
      <c r="G28" s="92">
        <f>VLOOKUP(H28,Feuil2!$A$1:$B$3,2,0)</f>
        <v>0</v>
      </c>
      <c r="H28" s="54" t="s">
        <v>2</v>
      </c>
      <c r="I28" s="55">
        <v>10</v>
      </c>
      <c r="J28" s="55">
        <f t="shared" si="1"/>
        <v>6</v>
      </c>
      <c r="K28" s="103"/>
      <c r="L28" s="103"/>
      <c r="M28" s="103"/>
      <c r="N28" s="104"/>
      <c r="O28" s="57"/>
      <c r="P28" s="88"/>
      <c r="Q28" s="57"/>
      <c r="R28" s="104"/>
      <c r="S28" s="103"/>
      <c r="T28" s="103"/>
      <c r="U28" s="103"/>
      <c r="V28" s="104"/>
      <c r="W28" s="103"/>
      <c r="X28" s="103"/>
      <c r="Y28" s="103"/>
      <c r="Z28" s="104"/>
      <c r="AA28" s="59">
        <f t="shared" si="2"/>
        <v>4</v>
      </c>
      <c r="AB28" s="63"/>
    </row>
    <row r="29" spans="1:28" s="61" customFormat="1" ht="16" x14ac:dyDescent="0.2">
      <c r="A29" s="50">
        <v>20</v>
      </c>
      <c r="B29" s="82" t="s">
        <v>44</v>
      </c>
      <c r="C29" s="52">
        <v>6</v>
      </c>
      <c r="D29" s="52">
        <v>0</v>
      </c>
      <c r="E29" s="52">
        <v>0</v>
      </c>
      <c r="F29" s="52">
        <v>10</v>
      </c>
      <c r="G29" s="92">
        <f>VLOOKUP(H29,Feuil2!$A$1:$B$3,2,0)</f>
        <v>100</v>
      </c>
      <c r="H29" s="54" t="s">
        <v>5</v>
      </c>
      <c r="I29" s="55">
        <v>5</v>
      </c>
      <c r="J29" s="55">
        <f t="shared" si="1"/>
        <v>16</v>
      </c>
      <c r="K29" s="57"/>
      <c r="L29" s="57"/>
      <c r="M29" s="57"/>
      <c r="N29" s="58"/>
      <c r="O29" s="57"/>
      <c r="P29" s="86"/>
      <c r="Q29" s="57"/>
      <c r="R29" s="58"/>
      <c r="S29" s="57"/>
      <c r="T29" s="57"/>
      <c r="U29" s="57"/>
      <c r="V29" s="58"/>
      <c r="W29" s="57"/>
      <c r="X29" s="57"/>
      <c r="Y29" s="57"/>
      <c r="Z29" s="58"/>
      <c r="AA29" s="59">
        <f t="shared" si="2"/>
        <v>-11</v>
      </c>
      <c r="AB29" s="63"/>
    </row>
    <row r="30" spans="1:28" s="61" customFormat="1" ht="16" x14ac:dyDescent="0.2">
      <c r="A30" s="50">
        <v>21</v>
      </c>
      <c r="B30" s="90" t="s">
        <v>45</v>
      </c>
      <c r="C30" s="91">
        <v>0</v>
      </c>
      <c r="D30" s="91">
        <v>9</v>
      </c>
      <c r="E30" s="91">
        <v>18.5</v>
      </c>
      <c r="F30" s="91">
        <v>0</v>
      </c>
      <c r="G30" s="92">
        <f>VLOOKUP(H30,Feuil2!$A$1:$B$3,2,0)</f>
        <v>0</v>
      </c>
      <c r="H30" s="54" t="s">
        <v>2</v>
      </c>
      <c r="I30" s="93">
        <v>25</v>
      </c>
      <c r="J30" s="55">
        <f t="shared" si="1"/>
        <v>27.5</v>
      </c>
      <c r="K30" s="94"/>
      <c r="L30" s="94"/>
      <c r="M30" s="94"/>
      <c r="N30" s="67"/>
      <c r="O30" s="57"/>
      <c r="P30" s="88"/>
      <c r="Q30" s="57"/>
      <c r="R30" s="76"/>
      <c r="S30" s="94"/>
      <c r="T30" s="94"/>
      <c r="U30" s="94"/>
      <c r="V30" s="67"/>
      <c r="W30" s="94"/>
      <c r="X30" s="94"/>
      <c r="Y30" s="94"/>
      <c r="Z30" s="67"/>
      <c r="AA30" s="59">
        <f t="shared" si="2"/>
        <v>-2.5</v>
      </c>
      <c r="AB30" s="63"/>
    </row>
    <row r="31" spans="1:28" s="100" customFormat="1" ht="16" x14ac:dyDescent="0.2">
      <c r="A31" s="50">
        <v>22</v>
      </c>
      <c r="B31" s="98" t="s">
        <v>46</v>
      </c>
      <c r="C31" s="52">
        <v>5</v>
      </c>
      <c r="D31" s="52">
        <v>0</v>
      </c>
      <c r="E31" s="52">
        <v>0</v>
      </c>
      <c r="F31" s="52">
        <v>0</v>
      </c>
      <c r="G31" s="92">
        <f>VLOOKUP(H31,Feuil2!$A$1:$B$3,2,0)</f>
        <v>0</v>
      </c>
      <c r="H31" s="54" t="s">
        <v>2</v>
      </c>
      <c r="I31" s="99">
        <v>12</v>
      </c>
      <c r="J31" s="55">
        <f t="shared" si="1"/>
        <v>5</v>
      </c>
      <c r="K31" s="57"/>
      <c r="L31" s="57"/>
      <c r="M31" s="57"/>
      <c r="N31" s="58"/>
      <c r="O31" s="57"/>
      <c r="P31" s="88"/>
      <c r="Q31" s="57"/>
      <c r="R31" s="58"/>
      <c r="S31" s="57"/>
      <c r="T31" s="57"/>
      <c r="U31" s="57"/>
      <c r="V31" s="58"/>
      <c r="W31" s="57"/>
      <c r="X31" s="57"/>
      <c r="Y31" s="57"/>
      <c r="Z31" s="58"/>
      <c r="AA31" s="59">
        <f t="shared" si="2"/>
        <v>7</v>
      </c>
      <c r="AB31" s="63"/>
    </row>
    <row r="32" spans="1:28" s="100" customFormat="1" ht="16" x14ac:dyDescent="0.2">
      <c r="A32" s="50">
        <v>23</v>
      </c>
      <c r="B32" s="98" t="s">
        <v>47</v>
      </c>
      <c r="C32" s="52">
        <v>3</v>
      </c>
      <c r="D32" s="52">
        <v>3</v>
      </c>
      <c r="E32" s="52">
        <v>3</v>
      </c>
      <c r="F32" s="52">
        <v>3</v>
      </c>
      <c r="G32" s="92">
        <f>VLOOKUP(H32,Feuil2!$A$1:$B$3,2,0)</f>
        <v>0</v>
      </c>
      <c r="H32" s="54" t="s">
        <v>2</v>
      </c>
      <c r="I32" s="99">
        <v>12</v>
      </c>
      <c r="J32" s="99">
        <f t="shared" si="1"/>
        <v>12</v>
      </c>
      <c r="K32" s="57"/>
      <c r="L32" s="57"/>
      <c r="M32" s="57"/>
      <c r="N32" s="58"/>
      <c r="O32" s="57"/>
      <c r="P32" s="88"/>
      <c r="Q32" s="57"/>
      <c r="R32" s="58"/>
      <c r="S32" s="57"/>
      <c r="T32" s="57"/>
      <c r="U32" s="57"/>
      <c r="V32" s="58"/>
      <c r="W32" s="57"/>
      <c r="X32" s="57"/>
      <c r="Y32" s="57"/>
      <c r="Z32" s="58"/>
      <c r="AA32" s="59">
        <f t="shared" si="2"/>
        <v>0</v>
      </c>
      <c r="AB32" s="63"/>
    </row>
    <row r="33" spans="1:28" s="61" customFormat="1" ht="16" x14ac:dyDescent="0.2">
      <c r="A33" s="50">
        <v>24</v>
      </c>
      <c r="B33" s="105" t="s">
        <v>48</v>
      </c>
      <c r="C33" s="102">
        <v>0</v>
      </c>
      <c r="D33" s="102">
        <v>0</v>
      </c>
      <c r="E33" s="102">
        <v>10</v>
      </c>
      <c r="F33" s="102">
        <v>0</v>
      </c>
      <c r="G33" s="92">
        <f>VLOOKUP(H33,Feuil2!$A$1:$B$3,2,0)</f>
        <v>0</v>
      </c>
      <c r="H33" s="54" t="s">
        <v>2</v>
      </c>
      <c r="I33" s="55">
        <v>10</v>
      </c>
      <c r="J33" s="55">
        <f t="shared" si="1"/>
        <v>10</v>
      </c>
      <c r="K33" s="96"/>
      <c r="L33" s="96"/>
      <c r="M33" s="96"/>
      <c r="N33" s="95"/>
      <c r="O33" s="57"/>
      <c r="P33" s="88"/>
      <c r="Q33" s="88"/>
      <c r="R33" s="106"/>
      <c r="S33" s="96"/>
      <c r="T33" s="96"/>
      <c r="U33" s="96"/>
      <c r="V33" s="95"/>
      <c r="W33" s="96"/>
      <c r="X33" s="96"/>
      <c r="Y33" s="96"/>
      <c r="Z33" s="95"/>
      <c r="AA33" s="59">
        <f t="shared" si="2"/>
        <v>0</v>
      </c>
      <c r="AB33" s="63"/>
    </row>
    <row r="34" spans="1:28" s="61" customFormat="1" ht="16" x14ac:dyDescent="0.2">
      <c r="A34" s="50">
        <v>25</v>
      </c>
      <c r="B34" s="90" t="s">
        <v>49</v>
      </c>
      <c r="C34" s="52">
        <v>0</v>
      </c>
      <c r="D34" s="52">
        <v>0</v>
      </c>
      <c r="E34" s="52">
        <v>0.5</v>
      </c>
      <c r="F34" s="52">
        <v>0</v>
      </c>
      <c r="G34" s="92">
        <f>VLOOKUP(H34,Feuil2!$A$1:$B$3,2,0)</f>
        <v>0</v>
      </c>
      <c r="H34" s="54" t="s">
        <v>2</v>
      </c>
      <c r="I34" s="55">
        <v>0</v>
      </c>
      <c r="J34" s="55">
        <f t="shared" si="1"/>
        <v>0.5</v>
      </c>
      <c r="K34" s="94"/>
      <c r="L34" s="94"/>
      <c r="M34" s="94"/>
      <c r="N34" s="67"/>
      <c r="O34" s="57"/>
      <c r="P34" s="57"/>
      <c r="Q34" s="107"/>
      <c r="R34" s="67"/>
      <c r="S34" s="94"/>
      <c r="T34" s="94"/>
      <c r="U34" s="94"/>
      <c r="V34" s="67"/>
      <c r="W34" s="94"/>
      <c r="X34" s="94"/>
      <c r="Y34" s="94"/>
      <c r="Z34" s="67"/>
      <c r="AA34" s="59">
        <f t="shared" si="2"/>
        <v>-0.5</v>
      </c>
      <c r="AB34" s="63"/>
    </row>
    <row r="35" spans="1:28" s="61" customFormat="1" ht="16" x14ac:dyDescent="0.2">
      <c r="A35" s="50">
        <v>27</v>
      </c>
      <c r="B35" s="90" t="s">
        <v>50</v>
      </c>
      <c r="C35" s="52">
        <v>0</v>
      </c>
      <c r="D35" s="52">
        <v>0</v>
      </c>
      <c r="E35" s="52">
        <v>0</v>
      </c>
      <c r="F35" s="52">
        <v>3</v>
      </c>
      <c r="G35" s="92">
        <f>VLOOKUP(H35,Feuil2!$A$1:$B$3,2,0)</f>
        <v>0</v>
      </c>
      <c r="H35" s="54" t="s">
        <v>2</v>
      </c>
      <c r="I35" s="55"/>
      <c r="J35" s="55">
        <f t="shared" si="1"/>
        <v>3</v>
      </c>
      <c r="K35" s="94"/>
      <c r="L35" s="94"/>
      <c r="M35" s="94"/>
      <c r="N35" s="67"/>
      <c r="O35" s="94"/>
      <c r="P35" s="94"/>
      <c r="Q35" s="107"/>
      <c r="R35" s="67"/>
      <c r="S35" s="94"/>
      <c r="T35" s="94"/>
      <c r="U35" s="94"/>
      <c r="V35" s="67"/>
      <c r="W35" s="94"/>
      <c r="X35" s="94"/>
      <c r="Y35" s="94"/>
      <c r="Z35" s="67"/>
      <c r="AA35" s="59">
        <f t="shared" si="2"/>
        <v>-3</v>
      </c>
      <c r="AB35" s="63"/>
    </row>
    <row r="36" spans="1:28" s="61" customFormat="1" ht="16" x14ac:dyDescent="0.2">
      <c r="A36" s="50">
        <v>28</v>
      </c>
      <c r="B36" s="90" t="s">
        <v>51</v>
      </c>
      <c r="C36" s="52">
        <v>2</v>
      </c>
      <c r="D36" s="52">
        <v>0</v>
      </c>
      <c r="E36" s="52">
        <v>0</v>
      </c>
      <c r="F36" s="52">
        <v>8</v>
      </c>
      <c r="G36" s="92">
        <f>VLOOKUP(H36,Feuil2!$A$1:$B$3,2,0)</f>
        <v>0</v>
      </c>
      <c r="H36" s="54" t="s">
        <v>2</v>
      </c>
      <c r="I36" s="55"/>
      <c r="J36" s="55">
        <f t="shared" si="1"/>
        <v>10</v>
      </c>
      <c r="K36" s="94"/>
      <c r="L36" s="94"/>
      <c r="M36" s="94"/>
      <c r="N36" s="67"/>
      <c r="O36" s="94"/>
      <c r="P36" s="94"/>
      <c r="Q36" s="107"/>
      <c r="R36" s="67"/>
      <c r="S36" s="94"/>
      <c r="T36" s="94"/>
      <c r="U36" s="94"/>
      <c r="V36" s="67"/>
      <c r="W36" s="94"/>
      <c r="X36" s="94"/>
      <c r="Y36" s="94"/>
      <c r="Z36" s="67"/>
      <c r="AA36" s="59">
        <f t="shared" si="2"/>
        <v>-10</v>
      </c>
      <c r="AB36" s="63"/>
    </row>
    <row r="37" spans="1:28" s="61" customFormat="1" ht="16" x14ac:dyDescent="0.2">
      <c r="A37" s="50">
        <v>29</v>
      </c>
      <c r="B37" s="90" t="s">
        <v>52</v>
      </c>
      <c r="C37" s="52">
        <v>0</v>
      </c>
      <c r="D37" s="52">
        <v>0</v>
      </c>
      <c r="E37" s="52">
        <v>0</v>
      </c>
      <c r="F37" s="52">
        <v>4</v>
      </c>
      <c r="G37" s="92">
        <f>VLOOKUP(H37,Feuil2!$A$1:$B$3,2,0)</f>
        <v>0</v>
      </c>
      <c r="H37" s="54" t="s">
        <v>2</v>
      </c>
      <c r="I37" s="55"/>
      <c r="J37" s="55">
        <f t="shared" si="1"/>
        <v>4</v>
      </c>
      <c r="K37" s="94"/>
      <c r="L37" s="94"/>
      <c r="M37" s="94"/>
      <c r="N37" s="67"/>
      <c r="O37" s="94"/>
      <c r="P37" s="94"/>
      <c r="Q37" s="107"/>
      <c r="R37" s="58"/>
      <c r="S37" s="94"/>
      <c r="T37" s="94"/>
      <c r="U37" s="94"/>
      <c r="V37" s="67"/>
      <c r="W37" s="94"/>
      <c r="X37" s="94"/>
      <c r="Y37" s="94"/>
      <c r="Z37" s="67"/>
      <c r="AA37" s="59">
        <f t="shared" si="2"/>
        <v>-4</v>
      </c>
      <c r="AB37" s="63"/>
    </row>
    <row r="38" spans="1:28" s="61" customFormat="1" ht="16" x14ac:dyDescent="0.2">
      <c r="A38" s="50">
        <v>30</v>
      </c>
      <c r="B38" s="90" t="s">
        <v>53</v>
      </c>
      <c r="C38" s="52">
        <v>5</v>
      </c>
      <c r="D38" s="52">
        <v>0</v>
      </c>
      <c r="E38" s="52">
        <v>0</v>
      </c>
      <c r="F38" s="52">
        <v>0</v>
      </c>
      <c r="G38" s="92">
        <f>VLOOKUP(H38,Feuil2!$A$1:$B$3,2,0)</f>
        <v>0</v>
      </c>
      <c r="H38" s="54" t="s">
        <v>2</v>
      </c>
      <c r="I38" s="55"/>
      <c r="J38" s="55">
        <f t="shared" si="1"/>
        <v>5</v>
      </c>
      <c r="K38" s="94"/>
      <c r="L38" s="94"/>
      <c r="M38" s="94"/>
      <c r="N38" s="67"/>
      <c r="O38" s="94"/>
      <c r="P38" s="94"/>
      <c r="Q38" s="107"/>
      <c r="R38" s="67"/>
      <c r="S38" s="57"/>
      <c r="T38" s="94"/>
      <c r="U38" s="94"/>
      <c r="V38" s="67"/>
      <c r="W38" s="94"/>
      <c r="X38" s="94"/>
      <c r="Y38" s="94"/>
      <c r="Z38" s="67"/>
      <c r="AA38" s="59">
        <f t="shared" si="2"/>
        <v>-5</v>
      </c>
      <c r="AB38" s="63"/>
    </row>
    <row r="39" spans="1:28" s="61" customFormat="1" ht="16" x14ac:dyDescent="0.2">
      <c r="A39" s="50">
        <v>31</v>
      </c>
      <c r="B39" s="90" t="s">
        <v>54</v>
      </c>
      <c r="C39" s="52">
        <v>0</v>
      </c>
      <c r="D39" s="52">
        <v>0</v>
      </c>
      <c r="E39" s="52">
        <v>0</v>
      </c>
      <c r="F39" s="52">
        <v>4</v>
      </c>
      <c r="G39" s="92">
        <f>VLOOKUP(H39,Feuil2!$A$1:$B$3,2,0)</f>
        <v>0</v>
      </c>
      <c r="H39" s="54" t="s">
        <v>2</v>
      </c>
      <c r="I39" s="55"/>
      <c r="J39" s="55">
        <f t="shared" si="1"/>
        <v>4</v>
      </c>
      <c r="K39" s="94"/>
      <c r="L39" s="94"/>
      <c r="M39" s="94"/>
      <c r="N39" s="67"/>
      <c r="O39" s="94"/>
      <c r="P39" s="94"/>
      <c r="Q39" s="94"/>
      <c r="R39" s="107"/>
      <c r="S39" s="57"/>
      <c r="T39" s="57"/>
      <c r="U39" s="94"/>
      <c r="V39" s="67"/>
      <c r="W39" s="94"/>
      <c r="X39" s="94"/>
      <c r="Y39" s="94"/>
      <c r="Z39" s="67"/>
      <c r="AA39" s="59">
        <f t="shared" si="2"/>
        <v>-4</v>
      </c>
      <c r="AB39" s="63"/>
    </row>
    <row r="40" spans="1:28" s="61" customFormat="1" ht="16" x14ac:dyDescent="0.2">
      <c r="A40" s="50">
        <v>32</v>
      </c>
      <c r="B40" s="90" t="s">
        <v>55</v>
      </c>
      <c r="C40" s="52">
        <v>0</v>
      </c>
      <c r="D40" s="52">
        <v>0</v>
      </c>
      <c r="E40" s="52">
        <v>0</v>
      </c>
      <c r="F40" s="52">
        <v>6</v>
      </c>
      <c r="G40" s="92">
        <f>VLOOKUP(H40,Feuil2!$A$1:$B$3,2,0)</f>
        <v>0</v>
      </c>
      <c r="H40" s="54" t="s">
        <v>2</v>
      </c>
      <c r="I40" s="55"/>
      <c r="J40" s="55">
        <f t="shared" si="1"/>
        <v>6</v>
      </c>
      <c r="K40" s="94"/>
      <c r="L40" s="94"/>
      <c r="M40" s="94"/>
      <c r="N40" s="67"/>
      <c r="O40" s="94"/>
      <c r="P40" s="94"/>
      <c r="Q40" s="94"/>
      <c r="R40" s="107"/>
      <c r="S40" s="94"/>
      <c r="T40" s="94"/>
      <c r="U40" s="57"/>
      <c r="V40" s="67"/>
      <c r="W40" s="94"/>
      <c r="X40" s="94"/>
      <c r="Y40" s="94"/>
      <c r="Z40" s="67"/>
      <c r="AA40" s="59">
        <f t="shared" si="2"/>
        <v>-6</v>
      </c>
      <c r="AB40" s="63"/>
    </row>
    <row r="41" spans="1:28" s="61" customFormat="1" ht="16" x14ac:dyDescent="0.2">
      <c r="A41" s="50">
        <v>33</v>
      </c>
      <c r="B41" s="90" t="s">
        <v>56</v>
      </c>
      <c r="C41" s="52">
        <v>2</v>
      </c>
      <c r="D41" s="52">
        <v>1</v>
      </c>
      <c r="E41" s="52">
        <v>2</v>
      </c>
      <c r="F41" s="52">
        <v>2</v>
      </c>
      <c r="G41" s="92">
        <f>VLOOKUP(H41,Feuil2!$A$1:$B$3,2,0)</f>
        <v>0</v>
      </c>
      <c r="H41" s="54" t="s">
        <v>2</v>
      </c>
      <c r="I41" s="55">
        <v>8</v>
      </c>
      <c r="J41" s="55">
        <f t="shared" si="1"/>
        <v>7</v>
      </c>
      <c r="K41" s="94"/>
      <c r="L41" s="94"/>
      <c r="M41" s="94"/>
      <c r="N41" s="67"/>
      <c r="O41" s="94"/>
      <c r="P41" s="94"/>
      <c r="Q41" s="57"/>
      <c r="R41" s="108"/>
      <c r="S41" s="94"/>
      <c r="T41" s="94"/>
      <c r="U41" s="94"/>
      <c r="V41" s="67"/>
      <c r="W41" s="94"/>
      <c r="X41" s="94"/>
      <c r="Y41" s="94"/>
      <c r="Z41" s="67"/>
      <c r="AA41" s="59">
        <f t="shared" si="2"/>
        <v>1</v>
      </c>
      <c r="AB41" s="63"/>
    </row>
    <row r="42" spans="1:28" s="61" customFormat="1" ht="16" x14ac:dyDescent="0.2">
      <c r="A42" s="50">
        <v>34</v>
      </c>
      <c r="B42" s="90" t="s">
        <v>57</v>
      </c>
      <c r="C42" s="52">
        <v>0</v>
      </c>
      <c r="D42" s="52">
        <v>0</v>
      </c>
      <c r="E42" s="52">
        <v>0</v>
      </c>
      <c r="F42" s="52">
        <v>0</v>
      </c>
      <c r="G42" s="92">
        <f>VLOOKUP(H42,Feuil2!$A$1:$B$3,2,0)</f>
        <v>100</v>
      </c>
      <c r="H42" s="54" t="s">
        <v>5</v>
      </c>
      <c r="I42" s="55"/>
      <c r="J42" s="55">
        <f t="shared" si="1"/>
        <v>0</v>
      </c>
      <c r="K42" s="94"/>
      <c r="L42" s="94"/>
      <c r="M42" s="94"/>
      <c r="N42" s="67"/>
      <c r="O42" s="94"/>
      <c r="P42" s="94"/>
      <c r="Q42" s="94"/>
      <c r="R42" s="67"/>
      <c r="S42" s="94"/>
      <c r="T42" s="94"/>
      <c r="U42" s="94"/>
      <c r="V42" s="58"/>
      <c r="W42" s="94"/>
      <c r="X42" s="94"/>
      <c r="Y42" s="94"/>
      <c r="Z42" s="67"/>
      <c r="AA42" s="59">
        <f t="shared" si="2"/>
        <v>0</v>
      </c>
      <c r="AB42" s="63"/>
    </row>
    <row r="43" spans="1:28" s="61" customFormat="1" ht="16" x14ac:dyDescent="0.2">
      <c r="A43" s="50">
        <v>35</v>
      </c>
      <c r="B43" s="90" t="s">
        <v>58</v>
      </c>
      <c r="C43" s="52">
        <v>0</v>
      </c>
      <c r="D43" s="52">
        <v>1</v>
      </c>
      <c r="E43" s="52">
        <v>0</v>
      </c>
      <c r="F43" s="52">
        <v>0</v>
      </c>
      <c r="G43" s="92">
        <f>VLOOKUP(H43,Feuil2!$A$1:$B$3,2,0)</f>
        <v>0</v>
      </c>
      <c r="H43" s="54" t="s">
        <v>2</v>
      </c>
      <c r="I43" s="55">
        <v>2</v>
      </c>
      <c r="J43" s="55">
        <f t="shared" si="1"/>
        <v>1</v>
      </c>
      <c r="K43" s="94"/>
      <c r="L43" s="94"/>
      <c r="M43" s="94"/>
      <c r="N43" s="67"/>
      <c r="O43" s="94"/>
      <c r="P43" s="94"/>
      <c r="Q43" s="94"/>
      <c r="R43" s="107"/>
      <c r="S43" s="94"/>
      <c r="T43" s="94"/>
      <c r="U43" s="94"/>
      <c r="V43" s="58"/>
      <c r="W43" s="94"/>
      <c r="X43" s="94"/>
      <c r="Y43" s="94"/>
      <c r="Z43" s="67"/>
      <c r="AA43" s="59">
        <f t="shared" si="2"/>
        <v>1</v>
      </c>
      <c r="AB43" s="63"/>
    </row>
    <row r="44" spans="1:28" s="61" customFormat="1" ht="16" x14ac:dyDescent="0.2">
      <c r="A44" s="50">
        <v>36</v>
      </c>
      <c r="B44" s="90" t="s">
        <v>59</v>
      </c>
      <c r="C44" s="52">
        <v>0</v>
      </c>
      <c r="D44" s="52">
        <v>0</v>
      </c>
      <c r="E44" s="52">
        <v>4</v>
      </c>
      <c r="F44" s="52">
        <v>0</v>
      </c>
      <c r="G44" s="92">
        <f>VLOOKUP(H44,Feuil2!$A$1:$B$3,2,0)</f>
        <v>100</v>
      </c>
      <c r="H44" s="54" t="s">
        <v>5</v>
      </c>
      <c r="I44" s="55">
        <v>5</v>
      </c>
      <c r="J44" s="55">
        <f t="shared" si="1"/>
        <v>4</v>
      </c>
      <c r="K44" s="94"/>
      <c r="L44" s="94"/>
      <c r="M44" s="94"/>
      <c r="N44" s="67"/>
      <c r="O44" s="94"/>
      <c r="P44" s="94"/>
      <c r="Q44" s="94"/>
      <c r="R44" s="67"/>
      <c r="S44" s="94"/>
      <c r="T44" s="94"/>
      <c r="U44" s="94"/>
      <c r="V44" s="67"/>
      <c r="W44" s="57"/>
      <c r="X44" s="94"/>
      <c r="Y44" s="94"/>
      <c r="Z44" s="67"/>
      <c r="AA44" s="59">
        <f t="shared" si="2"/>
        <v>1</v>
      </c>
      <c r="AB44" s="63"/>
    </row>
    <row r="45" spans="1:28" s="61" customFormat="1" ht="16" x14ac:dyDescent="0.2">
      <c r="A45" s="50">
        <v>37</v>
      </c>
      <c r="B45" s="90" t="s">
        <v>60</v>
      </c>
      <c r="C45" s="52">
        <v>7</v>
      </c>
      <c r="D45" s="52">
        <v>1</v>
      </c>
      <c r="E45" s="52">
        <v>0</v>
      </c>
      <c r="F45" s="52">
        <v>0</v>
      </c>
      <c r="G45" s="92">
        <f>VLOOKUP(H45,Feuil2!$A$1:$B$3,2,0)</f>
        <v>0</v>
      </c>
      <c r="H45" s="54" t="s">
        <v>2</v>
      </c>
      <c r="I45" s="55"/>
      <c r="J45" s="55">
        <f t="shared" si="1"/>
        <v>8</v>
      </c>
      <c r="K45" s="94"/>
      <c r="L45" s="94"/>
      <c r="M45" s="94"/>
      <c r="N45" s="67"/>
      <c r="O45" s="94"/>
      <c r="P45" s="94"/>
      <c r="Q45" s="94"/>
      <c r="R45" s="107"/>
      <c r="S45" s="94"/>
      <c r="T45" s="94"/>
      <c r="U45" s="94"/>
      <c r="V45" s="67"/>
      <c r="W45" s="57"/>
      <c r="X45" s="94"/>
      <c r="Y45" s="94"/>
      <c r="Z45" s="67"/>
      <c r="AA45" s="59">
        <f t="shared" si="2"/>
        <v>-8</v>
      </c>
      <c r="AB45" s="63"/>
    </row>
    <row r="46" spans="1:28" s="61" customFormat="1" x14ac:dyDescent="0.2">
      <c r="A46" s="50">
        <v>38</v>
      </c>
      <c r="B46" s="90"/>
      <c r="C46" s="52">
        <v>0</v>
      </c>
      <c r="D46" s="52">
        <v>0</v>
      </c>
      <c r="E46" s="52">
        <v>0</v>
      </c>
      <c r="F46" s="52">
        <v>0</v>
      </c>
      <c r="G46" s="92">
        <f>VLOOKUP(H46,Feuil2!$A$1:$B$3,2,0)</f>
        <v>75</v>
      </c>
      <c r="H46" s="54" t="s">
        <v>6</v>
      </c>
      <c r="I46" s="55"/>
      <c r="J46" s="55">
        <f t="shared" si="1"/>
        <v>0</v>
      </c>
      <c r="K46" s="94"/>
      <c r="L46" s="94"/>
      <c r="M46" s="94"/>
      <c r="N46" s="67"/>
      <c r="O46" s="94"/>
      <c r="P46" s="94"/>
      <c r="Q46" s="94"/>
      <c r="R46" s="67"/>
      <c r="S46" s="94"/>
      <c r="T46" s="94"/>
      <c r="U46" s="94"/>
      <c r="V46" s="67"/>
      <c r="W46" s="94"/>
      <c r="X46" s="57"/>
      <c r="Y46" s="94"/>
      <c r="Z46" s="67"/>
      <c r="AA46" s="59">
        <f t="shared" si="2"/>
        <v>0</v>
      </c>
      <c r="AB46" s="63"/>
    </row>
    <row r="47" spans="1:28" s="61" customFormat="1" x14ac:dyDescent="0.2">
      <c r="A47" s="50">
        <v>39</v>
      </c>
      <c r="B47" s="90"/>
      <c r="C47" s="52">
        <v>0</v>
      </c>
      <c r="D47" s="52">
        <v>0</v>
      </c>
      <c r="E47" s="52">
        <v>0</v>
      </c>
      <c r="F47" s="52">
        <v>0</v>
      </c>
      <c r="G47" s="92">
        <f>VLOOKUP(H47,Feuil2!$A$1:$B$3,2,0)</f>
        <v>75</v>
      </c>
      <c r="H47" s="109" t="s">
        <v>6</v>
      </c>
      <c r="I47" s="55"/>
      <c r="J47" s="110">
        <f t="shared" si="1"/>
        <v>0</v>
      </c>
      <c r="K47" s="111"/>
      <c r="L47" s="111"/>
      <c r="M47" s="111"/>
      <c r="N47" s="112"/>
      <c r="O47" s="111"/>
      <c r="P47" s="111"/>
      <c r="Q47" s="111"/>
      <c r="R47" s="112"/>
      <c r="S47" s="111"/>
      <c r="T47" s="111"/>
      <c r="U47" s="111"/>
      <c r="V47" s="112"/>
      <c r="W47" s="111"/>
      <c r="X47" s="111"/>
      <c r="Y47" s="111"/>
      <c r="Z47" s="112"/>
      <c r="AA47" s="113">
        <f t="shared" si="2"/>
        <v>0</v>
      </c>
      <c r="AB47" s="114"/>
    </row>
    <row r="48" spans="1:28" ht="16.5" customHeight="1" x14ac:dyDescent="0.2">
      <c r="A48" s="2" t="s">
        <v>61</v>
      </c>
      <c r="B48" s="2"/>
      <c r="C48" s="115">
        <f>SUM(C10:C47)</f>
        <v>74.5</v>
      </c>
      <c r="D48" s="115">
        <f>SUM(D10:D47)</f>
        <v>75</v>
      </c>
      <c r="E48" s="115">
        <f>SUM(E10:E47)</f>
        <v>59</v>
      </c>
      <c r="F48" s="115">
        <f>SUM(F10:F47)</f>
        <v>80</v>
      </c>
      <c r="G48" s="116"/>
      <c r="H48" s="115"/>
      <c r="I48" s="117"/>
      <c r="J48" s="115">
        <f t="shared" si="1"/>
        <v>288.5</v>
      </c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5">
        <f>SUM(AA10:AA47)</f>
        <v>16.5</v>
      </c>
      <c r="AB48" s="119"/>
    </row>
    <row r="49" spans="1:28" ht="17" customHeight="1" x14ac:dyDescent="0.2">
      <c r="A49" s="1" t="s">
        <v>62</v>
      </c>
      <c r="B49" s="1"/>
      <c r="C49" s="115">
        <f>135-C48</f>
        <v>60.5</v>
      </c>
      <c r="D49" s="115">
        <f>135-D48</f>
        <v>60</v>
      </c>
      <c r="E49" s="115">
        <f>135-E48</f>
        <v>76</v>
      </c>
      <c r="F49" s="115">
        <f>135-F48</f>
        <v>55</v>
      </c>
      <c r="G49" s="116"/>
      <c r="H49" s="115"/>
      <c r="I49" s="115"/>
      <c r="J49" s="115">
        <f t="shared" si="1"/>
        <v>251.5</v>
      </c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</row>
    <row r="50" spans="1:28" ht="17" customHeight="1" x14ac:dyDescent="0.2">
      <c r="A50" s="137" t="s">
        <v>63</v>
      </c>
      <c r="B50" s="137"/>
      <c r="C50" s="115"/>
      <c r="D50" s="115"/>
      <c r="E50" s="115"/>
      <c r="F50" s="115"/>
      <c r="G50" s="115"/>
      <c r="H50" s="115"/>
      <c r="I50" s="115"/>
      <c r="J50" s="115">
        <f>C50+D50+F50+E50</f>
        <v>0</v>
      </c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</row>
    <row r="51" spans="1:28" ht="17" customHeight="1" x14ac:dyDescent="0.2">
      <c r="A51" s="1" t="s">
        <v>64</v>
      </c>
      <c r="B51" s="1"/>
      <c r="C51" s="115"/>
      <c r="D51" s="115"/>
      <c r="E51" s="120"/>
      <c r="F51" s="115"/>
      <c r="G51" s="115"/>
      <c r="H51" s="115"/>
      <c r="I51" s="121">
        <f>SUM(I10:I47)</f>
        <v>305</v>
      </c>
      <c r="J51" s="115">
        <f>SUM(J10:J47)</f>
        <v>288.5</v>
      </c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</row>
    <row r="52" spans="1:28" ht="16" x14ac:dyDescent="0.2">
      <c r="A52" s="122"/>
      <c r="B52" s="122"/>
      <c r="C52" s="123"/>
      <c r="D52" s="123"/>
      <c r="E52" s="123"/>
      <c r="F52" s="123"/>
      <c r="G52" s="123"/>
      <c r="H52" s="123"/>
      <c r="I52" s="123"/>
      <c r="J52" s="123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</row>
    <row r="53" spans="1:28" ht="16.25" customHeight="1" x14ac:dyDescent="0.2">
      <c r="A53" s="137" t="s">
        <v>65</v>
      </c>
      <c r="B53" s="137"/>
      <c r="C53" s="115">
        <f>135*4</f>
        <v>540</v>
      </c>
      <c r="D53" s="123"/>
      <c r="E53" s="123"/>
      <c r="F53" s="123"/>
      <c r="G53" s="123"/>
      <c r="H53" s="123"/>
      <c r="I53" s="123"/>
      <c r="J53" s="123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</row>
    <row r="54" spans="1:28" ht="16" x14ac:dyDescent="0.2">
      <c r="A54" s="138" t="s">
        <v>66</v>
      </c>
      <c r="B54" s="138"/>
      <c r="C54" s="115">
        <f>C53-J51</f>
        <v>251.5</v>
      </c>
      <c r="D54" s="123"/>
      <c r="E54" s="123"/>
      <c r="F54" s="123"/>
      <c r="G54" s="123"/>
      <c r="H54" s="123"/>
      <c r="I54" s="123"/>
      <c r="J54" s="123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</row>
    <row r="55" spans="1:28" ht="16" x14ac:dyDescent="0.2">
      <c r="A55" s="124"/>
      <c r="B55" s="122"/>
      <c r="C55" s="125"/>
      <c r="D55" s="125"/>
      <c r="E55" s="125"/>
      <c r="F55" s="125"/>
      <c r="G55" s="122"/>
      <c r="H55" s="126"/>
      <c r="I55" s="127"/>
      <c r="J55" s="127"/>
      <c r="AA55" s="118"/>
    </row>
    <row r="56" spans="1:28" x14ac:dyDescent="0.2">
      <c r="D56" s="128"/>
      <c r="E56" s="128"/>
      <c r="F56" s="128"/>
    </row>
    <row r="57" spans="1:28" s="130" customFormat="1" ht="14" x14ac:dyDescent="0.2">
      <c r="A57" s="129"/>
      <c r="C57" s="131"/>
      <c r="D57" s="131"/>
      <c r="E57" s="131"/>
      <c r="F57" s="131"/>
      <c r="H57" s="132"/>
      <c r="I57" s="133"/>
      <c r="J57" s="133"/>
      <c r="N57" s="134"/>
      <c r="R57" s="134"/>
      <c r="V57" s="134"/>
      <c r="Z57" s="134"/>
      <c r="AA57" s="135"/>
    </row>
    <row r="58" spans="1:28" s="130" customFormat="1" ht="14" x14ac:dyDescent="0.2">
      <c r="C58" s="131"/>
      <c r="D58" s="131"/>
      <c r="E58" s="131"/>
      <c r="F58" s="131"/>
      <c r="H58" s="132"/>
      <c r="I58" s="133"/>
      <c r="J58" s="133"/>
      <c r="N58" s="134"/>
      <c r="R58" s="134"/>
      <c r="V58" s="134"/>
      <c r="Z58" s="134"/>
      <c r="AA58" s="135"/>
    </row>
    <row r="59" spans="1:28" s="130" customFormat="1" ht="14" x14ac:dyDescent="0.2">
      <c r="C59" s="131"/>
      <c r="D59" s="131"/>
      <c r="E59" s="131"/>
      <c r="F59" s="131"/>
      <c r="H59" s="132"/>
      <c r="I59" s="133"/>
      <c r="J59" s="133"/>
      <c r="N59" s="134"/>
      <c r="R59" s="134"/>
      <c r="V59" s="134"/>
      <c r="Z59" s="134"/>
      <c r="AA59" s="135"/>
    </row>
  </sheetData>
  <mergeCells count="21">
    <mergeCell ref="A54:B54"/>
    <mergeCell ref="A48:B48"/>
    <mergeCell ref="A49:B49"/>
    <mergeCell ref="A50:B50"/>
    <mergeCell ref="A51:B51"/>
    <mergeCell ref="A53:B53"/>
    <mergeCell ref="I7:I8"/>
    <mergeCell ref="J7:J8"/>
    <mergeCell ref="K7:Z7"/>
    <mergeCell ref="AA7:AA8"/>
    <mergeCell ref="AB7:AB8"/>
    <mergeCell ref="A7:A8"/>
    <mergeCell ref="B7:B8"/>
    <mergeCell ref="C7:F7"/>
    <mergeCell ref="G7:G8"/>
    <mergeCell ref="H7:H8"/>
    <mergeCell ref="A1:B1"/>
    <mergeCell ref="D1:L1"/>
    <mergeCell ref="A2:B2"/>
    <mergeCell ref="F2:J2"/>
    <mergeCell ref="K6:R6"/>
  </mergeCells>
  <conditionalFormatting sqref="H19">
    <cfRule type="containsText" dxfId="7" priority="2" operator="containsText" text="En cours">
      <formula>NOT(ISERROR(SEARCH("En cours",H19)))</formula>
    </cfRule>
  </conditionalFormatting>
  <conditionalFormatting sqref="H9:H47">
    <cfRule type="containsText" dxfId="6" priority="3" operator="containsText" text="En attente">
      <formula>NOT(ISERROR(SEARCH("En attente",H9)))</formula>
    </cfRule>
    <cfRule type="containsText" dxfId="5" priority="4" operator="containsText" text="En cours">
      <formula>NOT(ISERROR(SEARCH("En cours",H9)))</formula>
    </cfRule>
    <cfRule type="containsText" dxfId="4" priority="5" operator="containsText" text="Terminé">
      <formula>NOT(ISERROR(SEARCH("Terminé",H9)))</formula>
    </cfRule>
  </conditionalFormatting>
  <conditionalFormatting sqref="C9:F47">
    <cfRule type="cellIs" dxfId="3" priority="6" operator="equal">
      <formula>0</formula>
    </cfRule>
    <cfRule type="expression" dxfId="2" priority="7">
      <formula>$H9="Terminé"</formula>
    </cfRule>
  </conditionalFormatting>
  <conditionalFormatting sqref="C9:F47">
    <cfRule type="expression" dxfId="1" priority="8">
      <formula>$H9="En cours"</formula>
    </cfRule>
    <cfRule type="expression" dxfId="0" priority="9">
      <formula>$H9="En attente"</formula>
    </cfRule>
  </conditionalFormatting>
  <dataValidations count="1">
    <dataValidation type="list" allowBlank="1" showErrorMessage="1" sqref="H9:H47" xr:uid="{00000000-0002-0000-0000-000000000000}">
      <formula1>"En attente,En cours,Terminé"</formula1>
      <formula2>0</formula2>
    </dataValidation>
  </dataValidations>
  <printOptions horizontalCentered="1"/>
  <pageMargins left="0.31527777777777799" right="0.31527777777777799" top="0.74791666666666701" bottom="0.55138888888888904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="110" zoomScaleNormal="110" workbookViewId="0">
      <selection activeCell="A3" sqref="A3"/>
    </sheetView>
  </sheetViews>
  <sheetFormatPr baseColWidth="10" defaultColWidth="10.6640625" defaultRowHeight="15" x14ac:dyDescent="0.2"/>
  <cols>
    <col min="1" max="1025" width="10.6640625" style="15"/>
  </cols>
  <sheetData>
    <row r="1" spans="1:2" x14ac:dyDescent="0.2">
      <c r="A1" s="136" t="s">
        <v>6</v>
      </c>
      <c r="B1" s="136">
        <v>75</v>
      </c>
    </row>
    <row r="2" spans="1:2" x14ac:dyDescent="0.2">
      <c r="A2" s="15" t="s">
        <v>5</v>
      </c>
      <c r="B2" s="15">
        <v>100</v>
      </c>
    </row>
    <row r="3" spans="1:2" x14ac:dyDescent="0.2">
      <c r="A3" s="15" t="s">
        <v>2</v>
      </c>
      <c r="B3" s="15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10" zoomScaleNormal="110" workbookViewId="0"/>
  </sheetViews>
  <sheetFormatPr baseColWidth="10" defaultColWidth="10.6640625" defaultRowHeight="15" x14ac:dyDescent="0.2"/>
  <cols>
    <col min="1" max="1025" width="10.6640625" style="15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Abdoulaye Diallo</dc:creator>
  <dc:description/>
  <cp:lastModifiedBy>Alex Dufour Couture</cp:lastModifiedBy>
  <cp:revision>5</cp:revision>
  <cp:lastPrinted>2020-02-13T00:39:03Z</cp:lastPrinted>
  <dcterms:created xsi:type="dcterms:W3CDTF">2014-10-15T22:31:15Z</dcterms:created>
  <dcterms:modified xsi:type="dcterms:W3CDTF">2020-02-28T15:17:57Z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