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69F3932B-37CA-48EC-A502-7C59AFA8C72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9" i="1" l="1"/>
  <c r="J88" i="1" l="1"/>
  <c r="J87" i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1" i="1"/>
  <c r="J92" i="1"/>
  <c r="G83" i="1"/>
  <c r="G84" i="1"/>
  <c r="G85" i="1"/>
  <c r="G86" i="1"/>
  <c r="G92" i="1"/>
  <c r="E94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99" i="1"/>
  <c r="J68" i="1"/>
  <c r="G68" i="1"/>
  <c r="J66" i="1" l="1"/>
  <c r="J65" i="1" l="1"/>
  <c r="J64" i="1"/>
  <c r="I97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4" i="1" l="1"/>
  <c r="F95" i="1" s="1"/>
  <c r="G55" i="1"/>
  <c r="J96" i="1"/>
  <c r="E95" i="1"/>
  <c r="D94" i="1"/>
  <c r="D95" i="1" s="1"/>
  <c r="C94" i="1"/>
  <c r="C95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5" i="1"/>
  <c r="J94" i="1"/>
  <c r="AA10" i="1"/>
  <c r="AA94" i="1" s="1"/>
  <c r="J97" i="1"/>
  <c r="C100" i="1" s="1"/>
</calcChain>
</file>

<file path=xl/sharedStrings.xml><?xml version="1.0" encoding="utf-8"?>
<sst xmlns="http://schemas.openxmlformats.org/spreadsheetml/2006/main" count="199" uniqueCount="116">
  <si>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</si>
  <si>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</si>
  <si>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</si>
  <si>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</si>
  <si>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</si>
  <si>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</si>
  <si>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</si>
  <si>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</si>
  <si>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</si>
  <si>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</si>
  <si>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</si>
  <si>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</si>
  <si>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</si>
  <si>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</si>
  <si>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</si>
  <si>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</si>
  <si>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</si>
  <si>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</si>
  <si>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</si>
  <si>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</si>
  <si>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</si>
  <si>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</si>
  <si>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</si>
  <si>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</si>
  <si>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</si>
  <si>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</si>
  <si>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</si>
  <si>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</si>
  <si>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</si>
  <si>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</si>
  <si>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</si>
  <si>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</si>
  <si>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</si>
  <si>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</si>
  <si>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</si>
  <si>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</si>
  <si>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</si>
  <si>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</si>
  <si>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</si>
  <si>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</si>
  <si>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</si>
  <si>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</si>
  <si>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</si>
  <si>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</si>
  <si>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</si>
  <si>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</si>
  <si>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</si>
  <si>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</si>
  <si>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</si>
  <si>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</si>
  <si>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</si>
  <si>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</si>
  <si>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</si>
  <si>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</si>
  <si>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</si>
  <si>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</si>
  <si>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</si>
  <si>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</si>
  <si>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</si>
  <si>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</si>
  <si>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</si>
  <si>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</si>
  <si>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</si>
  <si>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</si>
  <si>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</si>
  <si>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</si>
  <si>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</si>
  <si>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</si>
  <si>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</si>
  <si>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</si>
  <si>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</si>
  <si>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</si>
  <si>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</si>
  <si>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</si>
  <si>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</si>
  <si>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</si>
  <si>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</si>
  <si>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</si>
  <si>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</si>
  <si>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</si>
  <si>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</si>
  <si>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</si>
  <si>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</si>
  <si>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</si>
  <si>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</si>
  <si>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</si>
  <si>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</si>
  <si>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</si>
  <si>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</si>
  <si>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</si>
  <si>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</si>
  <si>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</si>
  <si>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</si>
  <si>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</si>
  <si>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</si>
  <si>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</si>
  <si>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</si>
  <si>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</si>
  <si>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</si>
  <si>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</si>
  <si>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</si>
  <si>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</si>
  <si>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</si>
  <si>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</si>
  <si>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</si>
  <si>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</si>
  <si>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</si>
  <si>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</si>
  <si>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</si>
  <si>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</si>
  <si>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</si>
  <si>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</si>
  <si>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</si>
  <si>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</si>
  <si>
    <t>Televersement back-end</t>
  </si>
  <si>
    <t>Améliorer le visuel (messagerie)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</si>
</sst>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4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167" fontId="20" fillId="10" borderId="16" xfId="9" applyNumberFormat="1" applyBorder="1" applyAlignment="1" applyProtection="1">
      <alignment horizontal="center" vertical="center"/>
      <protection locked="0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5"/>
  <sheetViews>
    <sheetView showGridLines="0" tabSelected="1" topLeftCell="A70" workbookViewId="0">
      <selection activeCell="E74" sqref="E74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33" t="s">
        <v>0</v>
      </c>
      <c r="B1" s="133"/>
      <c r="C1" s="123"/>
      <c r="D1" s="134" t="s">
        <v>1</v>
      </c>
      <c r="E1" s="134"/>
      <c r="F1" s="134"/>
      <c r="G1" s="134"/>
      <c r="H1" s="134"/>
      <c r="I1" s="134"/>
      <c r="J1" s="134"/>
      <c r="K1" s="134"/>
      <c r="L1" s="134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33" t="s">
        <v>3</v>
      </c>
      <c r="B2" s="133"/>
      <c r="C2" s="123"/>
      <c r="D2" s="123"/>
      <c r="E2" s="123"/>
      <c r="F2" s="133" t="s">
        <v>4</v>
      </c>
      <c r="G2" s="133"/>
      <c r="H2" s="133"/>
      <c r="I2" s="133"/>
      <c r="J2" s="133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5" t="s">
        <v>9</v>
      </c>
      <c r="L6" s="135"/>
      <c r="M6" s="135"/>
      <c r="N6" s="135"/>
      <c r="O6" s="135"/>
      <c r="P6" s="135"/>
      <c r="Q6" s="135"/>
      <c r="R6" s="135"/>
      <c r="S6" s="135" t="s">
        <v>10</v>
      </c>
      <c r="T6" s="135"/>
      <c r="U6" s="135"/>
      <c r="V6" s="135"/>
      <c r="W6" s="143" t="s">
        <v>93</v>
      </c>
      <c r="X6" s="144"/>
      <c r="Y6" s="144"/>
      <c r="Z6" s="145"/>
      <c r="AA6" s="8"/>
    </row>
    <row r="7" spans="1:28" ht="19.5" customHeight="1" thickBot="1" x14ac:dyDescent="0.35">
      <c r="A7" s="136" t="s">
        <v>11</v>
      </c>
      <c r="B7" s="137" t="s">
        <v>12</v>
      </c>
      <c r="C7" s="138" t="s">
        <v>13</v>
      </c>
      <c r="D7" s="138"/>
      <c r="E7" s="138"/>
      <c r="F7" s="138"/>
      <c r="G7" s="139" t="s">
        <v>14</v>
      </c>
      <c r="H7" s="140" t="s">
        <v>15</v>
      </c>
      <c r="I7" s="141" t="s">
        <v>16</v>
      </c>
      <c r="J7" s="141" t="s">
        <v>17</v>
      </c>
      <c r="K7" s="142" t="s">
        <v>18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9" t="s">
        <v>19</v>
      </c>
      <c r="AB7" s="150" t="s">
        <v>20</v>
      </c>
    </row>
    <row r="8" spans="1:28" ht="18.75" customHeight="1" thickBot="1" x14ac:dyDescent="0.35">
      <c r="A8" s="136"/>
      <c r="B8" s="137"/>
      <c r="C8" s="124" t="s">
        <v>21</v>
      </c>
      <c r="D8" s="124" t="s">
        <v>22</v>
      </c>
      <c r="E8" s="124" t="s">
        <v>23</v>
      </c>
      <c r="F8" s="124" t="s">
        <v>24</v>
      </c>
      <c r="G8" s="139"/>
      <c r="H8" s="140"/>
      <c r="I8" s="141"/>
      <c r="J8" s="141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9"/>
      <c r="AB8" s="150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2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2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2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2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4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5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5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0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0</v>
      </c>
      <c r="H85" s="32" t="s">
        <v>2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0</v>
      </c>
      <c r="H86" s="32" t="s">
        <v>2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>
        <v>22</v>
      </c>
      <c r="B88" s="57" t="s">
        <v>114</v>
      </c>
      <c r="C88" s="126">
        <v>0</v>
      </c>
      <c r="D88" s="126">
        <v>0</v>
      </c>
      <c r="E88" s="126">
        <v>0</v>
      </c>
      <c r="F88" s="126">
        <v>6</v>
      </c>
      <c r="G88" s="63"/>
      <c r="H88" s="32" t="s">
        <v>2</v>
      </c>
      <c r="I88" s="33"/>
      <c r="J88" s="33">
        <f t="shared" ref="J88:J89" si="8">SUM(C88:F88)</f>
        <v>6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x14ac:dyDescent="0.3">
      <c r="A89" s="29">
        <v>23</v>
      </c>
      <c r="B89" s="57" t="s">
        <v>115</v>
      </c>
      <c r="C89" s="126">
        <v>0</v>
      </c>
      <c r="D89" s="126">
        <v>0</v>
      </c>
      <c r="E89" s="126">
        <v>3.25</v>
      </c>
      <c r="F89" s="126">
        <v>0</v>
      </c>
      <c r="G89" s="63"/>
      <c r="H89" s="32" t="s">
        <v>5</v>
      </c>
      <c r="I89" s="33"/>
      <c r="J89" s="33">
        <f t="shared" si="8"/>
        <v>3.25</v>
      </c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22"/>
      <c r="Z89" s="153"/>
      <c r="AA89" s="37"/>
      <c r="AB89" s="41"/>
    </row>
    <row r="90" spans="1:28" s="77" customFormat="1" x14ac:dyDescent="0.3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>
        <f t="shared" si="7"/>
        <v>0</v>
      </c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35"/>
      <c r="Z91" s="36"/>
      <c r="AA91" s="37"/>
      <c r="AB91" s="41"/>
    </row>
    <row r="92" spans="1:28" s="77" customFormat="1" x14ac:dyDescent="0.3">
      <c r="A92" s="29" t="s">
        <v>108</v>
      </c>
      <c r="B92" s="57" t="s">
        <v>109</v>
      </c>
      <c r="C92" s="126">
        <v>2</v>
      </c>
      <c r="D92" s="126">
        <v>2</v>
      </c>
      <c r="E92" s="126">
        <v>0.75</v>
      </c>
      <c r="F92" s="126">
        <v>0</v>
      </c>
      <c r="G92" s="63">
        <f>VLOOKUP(H92,Feuil2!$A$1:$B$3,2,0)</f>
        <v>100</v>
      </c>
      <c r="H92" s="32" t="s">
        <v>5</v>
      </c>
      <c r="I92" s="33">
        <v>12</v>
      </c>
      <c r="J92" s="33">
        <f t="shared" si="7"/>
        <v>4.75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122"/>
      <c r="Z92" s="36"/>
      <c r="AA92" s="37"/>
      <c r="AB92" s="41"/>
    </row>
    <row r="93" spans="1:28" s="77" customFormat="1" ht="15" thickBot="1" x14ac:dyDescent="0.35">
      <c r="A93" s="29"/>
      <c r="B93" s="57"/>
      <c r="C93" s="126"/>
      <c r="D93" s="126"/>
      <c r="E93" s="126"/>
      <c r="F93" s="126"/>
      <c r="G93" s="63"/>
      <c r="H93" s="32"/>
      <c r="I93" s="33"/>
      <c r="J93" s="33"/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35"/>
      <c r="Z93" s="36"/>
      <c r="AA93" s="37"/>
      <c r="AB93" s="41"/>
    </row>
    <row r="94" spans="1:28" ht="16.5" customHeight="1" thickBot="1" x14ac:dyDescent="0.35">
      <c r="A94" s="151" t="s">
        <v>68</v>
      </c>
      <c r="B94" s="151"/>
      <c r="C94" s="124">
        <f>SUM(C10:C93)</f>
        <v>132.5</v>
      </c>
      <c r="D94" s="124">
        <f>SUM(D10:D93)</f>
        <v>112.5</v>
      </c>
      <c r="E94" s="124">
        <f>SUM(E10:E93)</f>
        <v>112</v>
      </c>
      <c r="F94" s="124">
        <f>SUM(F10:F93)</f>
        <v>120</v>
      </c>
      <c r="G94" s="87"/>
      <c r="H94" s="86"/>
      <c r="I94" s="88"/>
      <c r="J94" s="86">
        <f>SUM(C94:F94)</f>
        <v>477</v>
      </c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114">
        <f>SUM(AA10:AA93)</f>
        <v>-2.75</v>
      </c>
      <c r="AB94" s="115"/>
    </row>
    <row r="95" spans="1:28" ht="16.95" customHeight="1" thickBot="1" x14ac:dyDescent="0.35">
      <c r="A95" s="146" t="s">
        <v>69</v>
      </c>
      <c r="B95" s="146"/>
      <c r="C95" s="124">
        <f>117-C94</f>
        <v>-15.5</v>
      </c>
      <c r="D95" s="124">
        <f>117-D94</f>
        <v>4.5</v>
      </c>
      <c r="E95" s="124">
        <f>117-E94</f>
        <v>5</v>
      </c>
      <c r="F95" s="124">
        <f>117-F94</f>
        <v>-3</v>
      </c>
      <c r="G95" s="87"/>
      <c r="H95" s="86"/>
      <c r="I95" s="86"/>
      <c r="J95" s="86">
        <f>SUM(C95:F95)</f>
        <v>-9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 spans="1:28" ht="16.95" customHeight="1" thickBot="1" x14ac:dyDescent="0.35">
      <c r="A96" s="147" t="s">
        <v>70</v>
      </c>
      <c r="B96" s="147"/>
      <c r="C96" s="124"/>
      <c r="D96" s="124"/>
      <c r="E96" s="124"/>
      <c r="F96" s="124"/>
      <c r="G96" s="86"/>
      <c r="H96" s="86"/>
      <c r="I96" s="86"/>
      <c r="J96" s="86">
        <f>C96+D96+F96+E96</f>
        <v>0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46" t="s">
        <v>71</v>
      </c>
      <c r="B97" s="146"/>
      <c r="C97" s="124"/>
      <c r="D97" s="124"/>
      <c r="E97" s="128"/>
      <c r="F97" s="124"/>
      <c r="G97" s="86"/>
      <c r="H97" s="86"/>
      <c r="I97" s="90">
        <f>SUM(I10:I93)</f>
        <v>483.25</v>
      </c>
      <c r="J97" s="86">
        <f>SUM(J10:J93)</f>
        <v>477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3.95" customHeight="1" thickBot="1" x14ac:dyDescent="0.35">
      <c r="A98" s="91"/>
      <c r="B98" s="91"/>
      <c r="D98" s="152" t="s">
        <v>88</v>
      </c>
      <c r="E98" s="152"/>
      <c r="F98" s="152"/>
      <c r="G98" s="152"/>
      <c r="H98" s="92"/>
      <c r="I98" s="92"/>
      <c r="J98" s="92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6.2" customHeight="1" thickBot="1" x14ac:dyDescent="0.35">
      <c r="A99" s="147" t="s">
        <v>72</v>
      </c>
      <c r="B99" s="147"/>
      <c r="C99" s="129">
        <f>135*4</f>
        <v>540</v>
      </c>
      <c r="D99" s="130">
        <v>468</v>
      </c>
      <c r="G99" s="92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thickBot="1" x14ac:dyDescent="0.35">
      <c r="A100" s="148" t="s">
        <v>73</v>
      </c>
      <c r="B100" s="148"/>
      <c r="C100" s="129">
        <f>C99-J97</f>
        <v>63</v>
      </c>
      <c r="D100" s="131">
        <v>66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5.6" x14ac:dyDescent="0.3">
      <c r="A101" s="93"/>
      <c r="B101" s="91"/>
      <c r="G101" s="91"/>
      <c r="H101" s="94"/>
      <c r="I101" s="95"/>
      <c r="J101" s="95"/>
      <c r="AA101" s="89"/>
    </row>
    <row r="103" spans="1:28" s="97" customFormat="1" ht="13.8" x14ac:dyDescent="0.3">
      <c r="A103" s="96"/>
      <c r="C103" s="123"/>
      <c r="D103" s="123"/>
      <c r="E103" s="123"/>
      <c r="F103" s="123"/>
      <c r="H103" s="98"/>
      <c r="I103" s="99"/>
      <c r="J103" s="99"/>
      <c r="N103" s="100"/>
      <c r="R103" s="100"/>
      <c r="V103" s="100"/>
      <c r="Z103" s="100"/>
      <c r="AA103" s="101"/>
    </row>
    <row r="104" spans="1:28" s="97" customFormat="1" ht="13.8" x14ac:dyDescent="0.3"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</sheetData>
  <mergeCells count="24">
    <mergeCell ref="A97:B97"/>
    <mergeCell ref="A99:B99"/>
    <mergeCell ref="A100:B100"/>
    <mergeCell ref="AA7:AA8"/>
    <mergeCell ref="AB7:AB8"/>
    <mergeCell ref="A94:B94"/>
    <mergeCell ref="A95:B95"/>
    <mergeCell ref="A96:B96"/>
    <mergeCell ref="D98:G98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3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3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3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3:F93">
    <cfRule type="expression" dxfId="34" priority="36">
      <formula>$H93="En cours"</formula>
    </cfRule>
    <cfRule type="expression" dxfId="33" priority="37">
      <formula>$H93="En attente"</formula>
    </cfRule>
  </conditionalFormatting>
  <conditionalFormatting sqref="H93">
    <cfRule type="containsText" dxfId="32" priority="40" operator="containsText" text="En attente">
      <formula>NOT(ISERROR(SEARCH("En attente",H93)))</formula>
    </cfRule>
    <cfRule type="containsText" dxfId="31" priority="41" operator="containsText" text="En cours">
      <formula>NOT(ISERROR(SEARCH("En cours",H93)))</formula>
    </cfRule>
    <cfRule type="containsText" dxfId="30" priority="42" operator="containsText" text="Terminé">
      <formula>NOT(ISERROR(SEARCH("Terminé",H93)))</formula>
    </cfRule>
  </conditionalFormatting>
  <conditionalFormatting sqref="C93:F93">
    <cfRule type="cellIs" dxfId="29" priority="38" operator="equal">
      <formula>0</formula>
    </cfRule>
    <cfRule type="expression" dxfId="28" priority="39">
      <formula>$H93="Terminé"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3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2020-04-22T23:02:02Z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