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book/Desktop/Semainiers/"/>
    </mc:Choice>
  </mc:AlternateContent>
  <xr:revisionPtr revIDLastSave="0" documentId="13_ncr:1_{EA4A103C-42ED-6E42-A6B2-D9A4E30AA1EA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6" i="1" l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J26" i="1"/>
  <c r="J14" i="1"/>
  <c r="J15" i="1"/>
  <c r="AA15" i="1" s="1"/>
  <c r="J16" i="1"/>
  <c r="J17" i="1"/>
  <c r="J18" i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AA25" i="1" s="1"/>
  <c r="J28" i="1"/>
  <c r="AA28" i="1" s="1"/>
  <c r="J29" i="1"/>
  <c r="AA29" i="1" s="1"/>
  <c r="J30" i="1"/>
  <c r="J31" i="1"/>
  <c r="AA31" i="1" s="1"/>
  <c r="J32" i="1"/>
  <c r="J33" i="1"/>
  <c r="AA33" i="1" s="1"/>
  <c r="J34" i="1"/>
  <c r="AA34" i="1" s="1"/>
  <c r="J35" i="1"/>
  <c r="J36" i="1"/>
  <c r="J37" i="1"/>
  <c r="AA37" i="1" s="1"/>
  <c r="J38" i="1"/>
  <c r="AA38" i="1" s="1"/>
  <c r="J39" i="1"/>
  <c r="AA39" i="1" s="1"/>
  <c r="J40" i="1"/>
  <c r="J41" i="1"/>
  <c r="AA41" i="1" s="1"/>
  <c r="J42" i="1"/>
  <c r="J43" i="1"/>
  <c r="J44" i="1"/>
  <c r="AA44" i="1" s="1"/>
  <c r="J45" i="1"/>
  <c r="AA45" i="1" s="1"/>
  <c r="J46" i="1"/>
  <c r="AA46" i="1" s="1"/>
  <c r="J47" i="1"/>
  <c r="AA47" i="1" s="1"/>
  <c r="J48" i="1"/>
  <c r="AA48" i="1" s="1"/>
  <c r="J49" i="1"/>
  <c r="AA49" i="1" s="1"/>
  <c r="J50" i="1"/>
  <c r="AA50" i="1" s="1"/>
  <c r="J51" i="1"/>
  <c r="AA51" i="1" s="1"/>
  <c r="J52" i="1"/>
  <c r="AA52" i="1" s="1"/>
  <c r="J13" i="1"/>
  <c r="AA13" i="1" s="1"/>
  <c r="G14" i="1"/>
  <c r="G15" i="1"/>
  <c r="G13" i="1"/>
  <c r="L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14" i="1"/>
  <c r="A15" i="1" s="1"/>
  <c r="A16" i="1" s="1"/>
  <c r="AA32" i="1"/>
  <c r="I56" i="1"/>
  <c r="D53" i="1"/>
  <c r="D54" i="1" s="1"/>
  <c r="C53" i="1"/>
  <c r="C54" i="1" s="1"/>
  <c r="F53" i="1"/>
  <c r="F54" i="1" s="1"/>
  <c r="AA42" i="1"/>
  <c r="AA30" i="1"/>
  <c r="AA16" i="1"/>
  <c r="AA14" i="1"/>
  <c r="C58" i="1"/>
  <c r="G23" i="1"/>
  <c r="G22" i="1"/>
  <c r="G19" i="1"/>
  <c r="G20" i="1"/>
  <c r="G24" i="1"/>
  <c r="G21" i="1"/>
  <c r="G25" i="1"/>
  <c r="G28" i="1"/>
  <c r="G29" i="1"/>
  <c r="G30" i="1"/>
  <c r="G31" i="1"/>
  <c r="G32" i="1"/>
  <c r="G34" i="1"/>
  <c r="G37" i="1"/>
  <c r="G38" i="1"/>
  <c r="G39" i="1"/>
  <c r="G41" i="1"/>
  <c r="G42" i="1"/>
  <c r="G44" i="1"/>
  <c r="J56" i="1" l="1"/>
  <c r="C59" i="1" s="1"/>
  <c r="AA53" i="1"/>
</calcChain>
</file>

<file path=xl/sharedStrings.xml><?xml version="1.0" encoding="utf-8"?>
<sst xmlns="http://schemas.openxmlformats.org/spreadsheetml/2006/main" count="111" uniqueCount="69">
  <si>
    <t>Etape</t>
  </si>
  <si>
    <t>Nom de la tache</t>
  </si>
  <si>
    <t>Assigner à</t>
  </si>
  <si>
    <t>Indicateur</t>
  </si>
  <si>
    <t>Statut</t>
  </si>
  <si>
    <t>8 septembre 2014 au 22 décembre 2014</t>
  </si>
  <si>
    <t>Commentaires</t>
  </si>
  <si>
    <t>Discussion sur projets potentiels et techniques de développement</t>
  </si>
  <si>
    <t>Terminé</t>
  </si>
  <si>
    <t>Choix du projet et de son nom</t>
  </si>
  <si>
    <t>Préparation reunion avec le client</t>
  </si>
  <si>
    <t>Préparation du contrat et de la planification</t>
  </si>
  <si>
    <t>Conception du semainier</t>
  </si>
  <si>
    <t>En cours</t>
  </si>
  <si>
    <t>Rencontre avec le client</t>
  </si>
  <si>
    <t>Maquette interface du logiciel</t>
  </si>
  <si>
    <t>Familiarisation avec les outils et la documentation</t>
  </si>
  <si>
    <t>En attente</t>
  </si>
  <si>
    <t>Exploration des meilleures pratiques pour le support des écrans de différentes densités et de différentes tailles.</t>
  </si>
  <si>
    <t>Différence temps 
planifié / réel</t>
  </si>
  <si>
    <t>Durée planifiée</t>
  </si>
  <si>
    <t>Durée réelle</t>
  </si>
  <si>
    <t>Nombre d'heures total à accorder au projet (3 * 135 heures)</t>
  </si>
  <si>
    <t>Préparation de la documentation sur les Plumitifs et cas utilisation</t>
  </si>
  <si>
    <t>Suivi d'équipe au cours, avec l'enseigant et entre nous</t>
  </si>
  <si>
    <t>.25 /ch par semaine sauf le 13 oct, 1 h / ch.  Classées ici toutes les rencontres d'équipe qui n'entrent pas dans une autre catégorie</t>
  </si>
  <si>
    <t>Recherche et partage de documentation et connaissances sur Jquery mobile</t>
  </si>
  <si>
    <t>Nombre d'heures totales accordées au projet par personne</t>
  </si>
  <si>
    <r>
      <t>Nombre d'heures totales</t>
    </r>
    <r>
      <rPr>
        <b/>
        <sz val="12"/>
        <color rgb="FFFF0000"/>
        <rFont val="Calibri"/>
        <family val="2"/>
      </rPr>
      <t xml:space="preserve"> restantes</t>
    </r>
    <r>
      <rPr>
        <b/>
        <sz val="12"/>
        <color indexed="8"/>
        <rFont val="Calibri"/>
        <family val="2"/>
        <charset val="1"/>
      </rPr>
      <t xml:space="preserve"> à accorder au projet par personne</t>
    </r>
  </si>
  <si>
    <r>
      <t>Nombre d'heures</t>
    </r>
    <r>
      <rPr>
        <b/>
        <sz val="10"/>
        <color rgb="FFFF0000"/>
        <rFont val="Calibri"/>
        <family val="2"/>
      </rPr>
      <t xml:space="preserve"> restantes </t>
    </r>
    <r>
      <rPr>
        <b/>
        <sz val="10"/>
        <color indexed="8"/>
        <rFont val="Calibri"/>
        <family val="2"/>
        <charset val="1"/>
      </rPr>
      <t>à accorder au projet</t>
    </r>
  </si>
  <si>
    <t>Nombre d'heures totales planifiées</t>
  </si>
  <si>
    <t>Nombre d'heures totales réèlles</t>
  </si>
  <si>
    <t>Connexion avec les services web</t>
  </si>
  <si>
    <t>Affichage des documents (mise en forma adaptée)</t>
  </si>
  <si>
    <t>Mémorisation code d'accès / mot de passe</t>
  </si>
  <si>
    <t>Recherche par nom, prénom ou raison sociale</t>
  </si>
  <si>
    <t>Fonction cibler (comme ctl F)</t>
  </si>
  <si>
    <t>Recherche dans le rôle de pratique (service web différent)</t>
  </si>
  <si>
    <t>Journalisation des actions de facturation</t>
  </si>
  <si>
    <t>Géolocalisation pour obtenir rôle de pratique par Palais de justice</t>
  </si>
  <si>
    <t>Envoi résultats par courriel</t>
  </si>
  <si>
    <t>Conservation des résultats en mode local</t>
  </si>
  <si>
    <t>Relance et mise à jour des résultats conservés</t>
  </si>
  <si>
    <t>Alerte pour mise à jour automatique</t>
  </si>
  <si>
    <t>Journalisation de la navigation</t>
  </si>
  <si>
    <t>Accès à l'état de compte</t>
  </si>
  <si>
    <t>Listes des résultats (pénal / civil / municipal) avec filtres</t>
  </si>
  <si>
    <t>Page HTML de menu et dépendances (css)</t>
  </si>
  <si>
    <t>Page HTML de connexion (code et mot de passe) et dépendances (css)</t>
  </si>
  <si>
    <t>Pages HTML hors connexion (infos légales, nous joindre, astuces, )</t>
  </si>
  <si>
    <t>Coordination du projet avec le client</t>
  </si>
  <si>
    <t>Page HTML de recherche par no dossier et dépendances (css js)</t>
  </si>
  <si>
    <t>Page HTML affichage résultats et dépendances (css js)</t>
  </si>
  <si>
    <t>Préparation du rapport de sprint pour le prof</t>
  </si>
  <si>
    <t>Alex</t>
  </si>
  <si>
    <t>Philippe</t>
  </si>
  <si>
    <t>Alex. H</t>
  </si>
  <si>
    <t>Jordan</t>
  </si>
  <si>
    <t>Reunion du 18 Septembre, Fichier fonctionnalites</t>
  </si>
  <si>
    <t>Modélisation des objets à concevoir ( 18 Septembre)</t>
  </si>
  <si>
    <t>PREMIER SPRINT</t>
  </si>
  <si>
    <t>Choix des outils de travail et leurs implentations</t>
  </si>
  <si>
    <t>Date limite</t>
  </si>
  <si>
    <t>Apprentissage Bootstrap</t>
  </si>
  <si>
    <t>Apprentissage ASP DOTNET</t>
  </si>
  <si>
    <t>Équipe - Equipe La marque Sans Nom</t>
  </si>
  <si>
    <t>UQÀM - Hiver 2020</t>
  </si>
  <si>
    <t>Semainier de répartition des taches - Projet Sportif</t>
  </si>
  <si>
    <t>Taches a mettre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</si>
</sst>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\;;;"/>
  </numFmts>
  <fonts count="23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0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0"/>
        <bgColor indexed="5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</fills>
  <borders count="3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6" fillId="2" borderId="0"/>
    <xf numFmtId="0" fontId="1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1" fillId="7" borderId="0" applyNumberFormat="0" applyBorder="0" applyAlignment="0" applyProtection="0"/>
  </cellStyleXfs>
  <cellXfs count="99">
    <xf numFmtId="0" fontId="0" fillId="0" borderId="0" xfId="0"/>
    <xf numFmtId="0" fontId="2" fillId="0" borderId="0" xfId="1"/>
    <xf numFmtId="0" fontId="3" fillId="0" borderId="0" xfId="1" applyFont="1"/>
    <xf numFmtId="0" fontId="4" fillId="0" borderId="6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>
      <alignment horizontal="center" vertical="center"/>
    </xf>
    <xf numFmtId="0" fontId="5" fillId="0" borderId="7" xfId="0" applyFont="1" applyBorder="1" applyProtection="1">
      <protection locked="0"/>
    </xf>
    <xf numFmtId="0" fontId="5" fillId="0" borderId="7" xfId="1" applyFont="1" applyBorder="1" applyAlignment="1" applyProtection="1">
      <alignment horizontal="center"/>
      <protection locked="0"/>
    </xf>
    <xf numFmtId="164" fontId="7" fillId="0" borderId="6" xfId="2" applyNumberFormat="1" applyFont="1" applyFill="1" applyBorder="1" applyAlignment="1" applyProtection="1">
      <alignment horizontal="justify" vertical="center"/>
      <protection locked="0"/>
    </xf>
    <xf numFmtId="0" fontId="4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wrapText="1"/>
    </xf>
    <xf numFmtId="0" fontId="5" fillId="0" borderId="10" xfId="1" applyFont="1" applyBorder="1"/>
    <xf numFmtId="164" fontId="7" fillId="3" borderId="6" xfId="2" applyNumberFormat="1" applyFont="1" applyFill="1" applyBorder="1" applyAlignment="1" applyProtection="1">
      <alignment horizontal="justify" vertical="center"/>
      <protection locked="0"/>
    </xf>
    <xf numFmtId="164" fontId="7" fillId="0" borderId="5" xfId="2" applyNumberFormat="1" applyFont="1" applyFill="1" applyBorder="1" applyAlignment="1" applyProtection="1">
      <alignment horizontal="justify" vertical="center"/>
      <protection locked="0"/>
    </xf>
    <xf numFmtId="0" fontId="5" fillId="0" borderId="11" xfId="1" applyFont="1" applyBorder="1"/>
    <xf numFmtId="0" fontId="9" fillId="0" borderId="0" xfId="1" applyFont="1"/>
    <xf numFmtId="0" fontId="4" fillId="0" borderId="0" xfId="1" applyFont="1"/>
    <xf numFmtId="0" fontId="5" fillId="0" borderId="0" xfId="1" applyFont="1"/>
    <xf numFmtId="164" fontId="7" fillId="0" borderId="14" xfId="2" applyNumberFormat="1" applyFont="1" applyFill="1" applyBorder="1" applyAlignment="1" applyProtection="1">
      <alignment horizontal="justify" vertical="center"/>
      <protection locked="0"/>
    </xf>
    <xf numFmtId="0" fontId="8" fillId="0" borderId="0" xfId="1" applyFont="1" applyBorder="1" applyAlignment="1">
      <alignment wrapText="1"/>
    </xf>
    <xf numFmtId="0" fontId="8" fillId="0" borderId="15" xfId="1" applyFont="1" applyBorder="1" applyAlignment="1">
      <alignment wrapText="1"/>
    </xf>
    <xf numFmtId="0" fontId="5" fillId="0" borderId="10" xfId="1" applyFont="1" applyBorder="1" applyAlignment="1">
      <alignment horizontal="center"/>
    </xf>
    <xf numFmtId="0" fontId="5" fillId="0" borderId="9" xfId="1" applyFont="1" applyBorder="1" applyAlignment="1">
      <alignment horizontal="center" wrapText="1"/>
    </xf>
    <xf numFmtId="0" fontId="5" fillId="0" borderId="11" xfId="1" applyFont="1" applyBorder="1" applyAlignment="1">
      <alignment horizontal="center"/>
    </xf>
    <xf numFmtId="0" fontId="2" fillId="0" borderId="0" xfId="1" applyBorder="1"/>
    <xf numFmtId="0" fontId="11" fillId="0" borderId="0" xfId="1" applyFont="1" applyBorder="1" applyAlignment="1">
      <alignment horizontal="right"/>
    </xf>
    <xf numFmtId="0" fontId="11" fillId="0" borderId="0" xfId="1" applyFont="1"/>
    <xf numFmtId="0" fontId="12" fillId="0" borderId="0" xfId="1" applyFont="1"/>
    <xf numFmtId="0" fontId="5" fillId="0" borderId="23" xfId="1" applyFont="1" applyBorder="1" applyProtection="1">
      <protection locked="0"/>
    </xf>
    <xf numFmtId="0" fontId="5" fillId="0" borderId="24" xfId="1" applyFont="1" applyBorder="1" applyAlignment="1" applyProtection="1">
      <alignment wrapText="1"/>
      <protection locked="0"/>
    </xf>
    <xf numFmtId="0" fontId="5" fillId="0" borderId="14" xfId="1" applyFont="1" applyBorder="1" applyAlignment="1" applyProtection="1">
      <alignment wrapText="1"/>
      <protection locked="0"/>
    </xf>
    <xf numFmtId="0" fontId="5" fillId="0" borderId="25" xfId="1" applyFont="1" applyBorder="1" applyAlignment="1" applyProtection="1">
      <alignment wrapText="1"/>
      <protection locked="0"/>
    </xf>
    <xf numFmtId="0" fontId="4" fillId="0" borderId="26" xfId="1" applyFont="1" applyBorder="1" applyAlignment="1">
      <alignment horizontal="center" vertical="center"/>
    </xf>
    <xf numFmtId="16" fontId="13" fillId="0" borderId="27" xfId="3" applyNumberFormat="1" applyFont="1" applyBorder="1" applyAlignment="1">
      <alignment horizontal="center" vertical="center"/>
    </xf>
    <xf numFmtId="16" fontId="5" fillId="0" borderId="5" xfId="1" applyNumberFormat="1" applyFont="1" applyBorder="1" applyAlignment="1">
      <alignment horizontal="center" vertical="center"/>
    </xf>
    <xf numFmtId="0" fontId="8" fillId="0" borderId="20" xfId="1" applyFont="1" applyBorder="1" applyAlignment="1">
      <alignment wrapText="1"/>
    </xf>
    <xf numFmtId="0" fontId="8" fillId="0" borderId="28" xfId="1" applyFont="1" applyBorder="1" applyAlignment="1">
      <alignment wrapText="1"/>
    </xf>
    <xf numFmtId="0" fontId="8" fillId="0" borderId="29" xfId="1" applyFont="1" applyBorder="1" applyAlignment="1">
      <alignment wrapText="1"/>
    </xf>
    <xf numFmtId="0" fontId="5" fillId="0" borderId="14" xfId="1" applyFont="1" applyFill="1" applyBorder="1" applyAlignment="1" applyProtection="1">
      <alignment wrapText="1"/>
      <protection locked="0"/>
    </xf>
    <xf numFmtId="0" fontId="8" fillId="0" borderId="18" xfId="1" applyFont="1" applyBorder="1" applyAlignment="1">
      <alignment wrapText="1"/>
    </xf>
    <xf numFmtId="0" fontId="8" fillId="0" borderId="17" xfId="1" applyFont="1" applyBorder="1" applyAlignment="1">
      <alignment wrapText="1"/>
    </xf>
    <xf numFmtId="0" fontId="8" fillId="0" borderId="16" xfId="1" applyFont="1" applyBorder="1" applyAlignment="1">
      <alignment wrapText="1"/>
    </xf>
    <xf numFmtId="0" fontId="11" fillId="0" borderId="15" xfId="1" applyFont="1" applyBorder="1"/>
    <xf numFmtId="0" fontId="5" fillId="0" borderId="7" xfId="1" applyFont="1" applyFill="1" applyBorder="1" applyAlignment="1" applyProtection="1">
      <alignment horizontal="center"/>
      <protection locked="0"/>
    </xf>
    <xf numFmtId="164" fontId="7" fillId="0" borderId="13" xfId="2" applyNumberFormat="1" applyFont="1" applyFill="1" applyBorder="1" applyAlignment="1" applyProtection="1">
      <alignment horizontal="justify" vertical="center"/>
      <protection locked="0"/>
    </xf>
    <xf numFmtId="0" fontId="5" fillId="0" borderId="32" xfId="1" applyFont="1" applyBorder="1" applyAlignment="1">
      <alignment horizontal="center"/>
    </xf>
    <xf numFmtId="0" fontId="11" fillId="0" borderId="20" xfId="1" applyFont="1" applyBorder="1" applyAlignment="1">
      <alignment horizontal="right"/>
    </xf>
    <xf numFmtId="0" fontId="2" fillId="0" borderId="13" xfId="1" applyBorder="1"/>
    <xf numFmtId="0" fontId="16" fillId="0" borderId="15" xfId="1" applyFont="1" applyBorder="1"/>
    <xf numFmtId="0" fontId="17" fillId="0" borderId="15" xfId="1" applyFont="1" applyBorder="1" applyAlignment="1">
      <alignment wrapText="1"/>
    </xf>
    <xf numFmtId="0" fontId="2" fillId="0" borderId="0" xfId="1" applyFill="1"/>
    <xf numFmtId="0" fontId="5" fillId="0" borderId="13" xfId="1" applyFont="1" applyFill="1" applyBorder="1" applyAlignment="1" applyProtection="1">
      <alignment horizontal="center" vertical="center" wrapText="1"/>
      <protection locked="0"/>
    </xf>
    <xf numFmtId="0" fontId="18" fillId="0" borderId="14" xfId="1" applyFont="1" applyBorder="1" applyAlignment="1" applyProtection="1">
      <alignment wrapText="1"/>
      <protection locked="0"/>
    </xf>
    <xf numFmtId="0" fontId="18" fillId="0" borderId="25" xfId="1" applyFont="1" applyBorder="1" applyAlignment="1" applyProtection="1">
      <alignment wrapText="1"/>
      <protection locked="0"/>
    </xf>
    <xf numFmtId="0" fontId="8" fillId="0" borderId="21" xfId="1" applyFont="1" applyBorder="1" applyAlignment="1">
      <alignment wrapText="1"/>
    </xf>
    <xf numFmtId="164" fontId="19" fillId="4" borderId="6" xfId="4" applyNumberFormat="1" applyBorder="1" applyAlignment="1" applyProtection="1">
      <alignment horizontal="justify" vertical="center"/>
      <protection locked="0"/>
    </xf>
    <xf numFmtId="164" fontId="21" fillId="6" borderId="6" xfId="6" applyNumberFormat="1" applyBorder="1" applyAlignment="1" applyProtection="1">
      <alignment horizontal="justify" vertical="center"/>
      <protection locked="0"/>
    </xf>
    <xf numFmtId="0" fontId="10" fillId="0" borderId="0" xfId="3"/>
    <xf numFmtId="164" fontId="7" fillId="0" borderId="33" xfId="2" applyNumberFormat="1" applyFont="1" applyFill="1" applyBorder="1" applyAlignment="1" applyProtection="1">
      <alignment horizontal="justify" vertical="center"/>
      <protection locked="0"/>
    </xf>
    <xf numFmtId="0" fontId="10" fillId="0" borderId="35" xfId="3" applyBorder="1"/>
    <xf numFmtId="164" fontId="21" fillId="0" borderId="6" xfId="6" applyNumberFormat="1" applyFill="1" applyBorder="1" applyAlignment="1" applyProtection="1">
      <alignment horizontal="justify" vertical="center"/>
      <protection locked="0"/>
    </xf>
    <xf numFmtId="0" fontId="22" fillId="0" borderId="23" xfId="1" applyFont="1" applyBorder="1" applyAlignment="1" applyProtection="1">
      <alignment horizontal="center" vertical="center"/>
      <protection locked="0"/>
    </xf>
    <xf numFmtId="164" fontId="19" fillId="0" borderId="6" xfId="4" applyNumberFormat="1" applyFill="1" applyBorder="1" applyAlignment="1" applyProtection="1">
      <alignment horizontal="justify" vertical="center"/>
      <protection locked="0"/>
    </xf>
    <xf numFmtId="0" fontId="10" fillId="0" borderId="35" xfId="3" applyFill="1" applyBorder="1"/>
    <xf numFmtId="164" fontId="7" fillId="0" borderId="34" xfId="2" applyNumberFormat="1" applyFont="1" applyFill="1" applyBorder="1" applyAlignment="1" applyProtection="1">
      <alignment horizontal="justify" vertical="center"/>
      <protection locked="0"/>
    </xf>
    <xf numFmtId="0" fontId="19" fillId="4" borderId="0" xfId="4"/>
    <xf numFmtId="0" fontId="20" fillId="5" borderId="0" xfId="5"/>
    <xf numFmtId="0" fontId="21" fillId="6" borderId="0" xfId="6"/>
    <xf numFmtId="0" fontId="1" fillId="7" borderId="0" xfId="7"/>
    <xf numFmtId="0" fontId="1" fillId="0" borderId="0" xfId="7" applyFill="1"/>
    <xf numFmtId="0" fontId="20" fillId="0" borderId="35" xfId="5" applyFill="1" applyBorder="1"/>
    <xf numFmtId="164" fontId="21" fillId="0" borderId="34" xfId="6" applyNumberFormat="1" applyFill="1" applyBorder="1" applyAlignment="1" applyProtection="1">
      <alignment horizontal="justify" vertical="center"/>
      <protection locked="0"/>
    </xf>
    <xf numFmtId="164" fontId="21" fillId="0" borderId="36" xfId="6" applyNumberFormat="1" applyFill="1" applyBorder="1" applyAlignment="1" applyProtection="1">
      <alignment horizontal="justify" vertical="center"/>
      <protection locked="0"/>
    </xf>
    <xf numFmtId="164" fontId="21" fillId="0" borderId="5" xfId="6" applyNumberFormat="1" applyFill="1" applyBorder="1" applyAlignment="1" applyProtection="1">
      <alignment horizontal="justify" vertical="center"/>
      <protection locked="0"/>
    </xf>
    <xf numFmtId="0" fontId="10" fillId="0" borderId="37" xfId="3" applyFill="1" applyBorder="1"/>
    <xf numFmtId="0" fontId="10" fillId="0" borderId="37" xfId="3" applyBorder="1"/>
    <xf numFmtId="0" fontId="1" fillId="7" borderId="35" xfId="7" applyBorder="1"/>
    <xf numFmtId="0" fontId="4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8" fillId="0" borderId="20" xfId="1" applyFont="1" applyBorder="1" applyAlignment="1">
      <alignment horizontal="left" wrapText="1"/>
    </xf>
    <xf numFmtId="0" fontId="8" fillId="0" borderId="22" xfId="1" applyFont="1" applyBorder="1" applyAlignment="1">
      <alignment horizontal="left" wrapText="1"/>
    </xf>
    <xf numFmtId="0" fontId="3" fillId="0" borderId="0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8" fillId="0" borderId="20" xfId="1" applyFont="1" applyBorder="1" applyAlignment="1">
      <alignment wrapText="1"/>
    </xf>
    <xf numFmtId="0" fontId="8" fillId="0" borderId="22" xfId="1" applyFont="1" applyBorder="1" applyAlignment="1">
      <alignment wrapText="1"/>
    </xf>
    <xf numFmtId="0" fontId="8" fillId="0" borderId="30" xfId="1" applyFont="1" applyBorder="1" applyAlignment="1">
      <alignment wrapText="1"/>
    </xf>
    <xf numFmtId="0" fontId="8" fillId="0" borderId="31" xfId="1" applyFont="1" applyBorder="1" applyAlignment="1">
      <alignment wrapText="1"/>
    </xf>
    <xf numFmtId="0" fontId="11" fillId="0" borderId="20" xfId="1" applyFont="1" applyBorder="1"/>
    <xf numFmtId="0" fontId="11" fillId="0" borderId="22" xfId="1" applyFont="1" applyBorder="1"/>
    <xf numFmtId="0" fontId="12" fillId="0" borderId="20" xfId="1" applyFont="1" applyBorder="1"/>
    <xf numFmtId="0" fontId="12" fillId="0" borderId="22" xfId="1" applyFont="1" applyBorder="1"/>
  </cellXfs>
  <cellStyles count="8">
    <cellStyle name="60% - Accent4" xfId="7" builtinId="44"/>
    <cellStyle name="Bad" xfId="5" builtinId="27"/>
    <cellStyle name="Excel Built-in Good" xfId="2" xr:uid="{00000000-0005-0000-0000-000000000000}"/>
    <cellStyle name="Excel Built-in Normal" xfId="1" xr:uid="{00000000-0005-0000-0000-000001000000}"/>
    <cellStyle name="Good" xfId="4" builtinId="26"/>
    <cellStyle name="Neutral" xfId="6" builtinId="28"/>
    <cellStyle name="Normal" xfId="0" builtinId="0"/>
    <cellStyle name="Normal 2" xfId="3" xr:uid="{00000000-0005-0000-0000-000003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"/>
  <sheetViews>
    <sheetView tabSelected="1" topLeftCell="A14" zoomScale="130" zoomScaleNormal="130" zoomScalePageLayoutView="130" workbookViewId="0">
      <selection activeCell="I26" sqref="I26"/>
    </sheetView>
  </sheetViews>
  <sheetFormatPr baseColWidth="10" defaultColWidth="10.6640625" defaultRowHeight="15" x14ac:dyDescent="0.2"/>
  <cols>
    <col min="1" max="1" width="10.5" style="1" customWidth="1"/>
    <col min="2" max="2" width="64.33203125" style="1" bestFit="1" customWidth="1"/>
    <col min="3" max="3" width="8.33203125" style="1" customWidth="1"/>
    <col min="4" max="5" width="8.1640625" style="1" customWidth="1"/>
    <col min="6" max="6" width="7.5" style="1" customWidth="1"/>
    <col min="7" max="7" width="8.83203125" style="1" bestFit="1" customWidth="1"/>
    <col min="8" max="8" width="13.5" style="1" customWidth="1"/>
    <col min="9" max="10" width="9.33203125" style="1" customWidth="1"/>
    <col min="11" max="11" width="8.5" style="1" customWidth="1"/>
    <col min="12" max="12" width="7.83203125" style="1" customWidth="1"/>
    <col min="13" max="13" width="10.1640625" style="1" bestFit="1" customWidth="1"/>
    <col min="14" max="14" width="7.5" style="1" bestFit="1" customWidth="1"/>
    <col min="15" max="18" width="6.1640625" style="1" bestFit="1" customWidth="1"/>
    <col min="19" max="26" width="6.6640625" style="1" bestFit="1" customWidth="1"/>
    <col min="27" max="27" width="20.83203125" style="1" customWidth="1"/>
    <col min="28" max="28" width="22.83203125" style="1" customWidth="1"/>
    <col min="29" max="16384" width="10.6640625" style="1"/>
  </cols>
  <sheetData>
    <row r="1" spans="1:28" ht="19" x14ac:dyDescent="0.25">
      <c r="A1" s="2"/>
      <c r="B1" s="2" t="s">
        <v>66</v>
      </c>
    </row>
    <row r="2" spans="1:28" ht="10" customHeight="1" x14ac:dyDescent="0.25">
      <c r="A2" s="2"/>
      <c r="B2" s="2"/>
    </row>
    <row r="3" spans="1:28" ht="19" x14ac:dyDescent="0.25">
      <c r="A3" s="2"/>
      <c r="B3" s="2" t="s">
        <v>65</v>
      </c>
    </row>
    <row r="4" spans="1:28" ht="26" customHeight="1" x14ac:dyDescent="0.25">
      <c r="A4" s="83" t="s">
        <v>67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 spans="1:28" ht="16" x14ac:dyDescent="0.2">
      <c r="P5" s="64"/>
      <c r="Q5" s="1" t="s">
        <v>8</v>
      </c>
    </row>
    <row r="6" spans="1:28" ht="16" x14ac:dyDescent="0.2">
      <c r="P6" s="66"/>
      <c r="Q6" s="1" t="s">
        <v>13</v>
      </c>
    </row>
    <row r="7" spans="1:28" ht="16" x14ac:dyDescent="0.2">
      <c r="P7" s="65"/>
      <c r="Q7" s="1" t="s">
        <v>17</v>
      </c>
    </row>
    <row r="8" spans="1:28" ht="16" x14ac:dyDescent="0.2">
      <c r="P8" s="67"/>
      <c r="Q8" s="1" t="s">
        <v>62</v>
      </c>
    </row>
    <row r="9" spans="1:28" ht="17" thickBot="1" x14ac:dyDescent="0.25">
      <c r="P9" s="68"/>
      <c r="Q9" s="49"/>
    </row>
    <row r="10" spans="1:28" ht="19.5" customHeight="1" thickBot="1" x14ac:dyDescent="0.25">
      <c r="A10" s="84" t="s">
        <v>0</v>
      </c>
      <c r="B10" s="85" t="s">
        <v>1</v>
      </c>
      <c r="C10" s="78" t="s">
        <v>2</v>
      </c>
      <c r="D10" s="79"/>
      <c r="E10" s="79"/>
      <c r="F10" s="80"/>
      <c r="G10" s="86" t="s">
        <v>3</v>
      </c>
      <c r="H10" s="88" t="s">
        <v>4</v>
      </c>
      <c r="I10" s="89" t="s">
        <v>20</v>
      </c>
      <c r="J10" s="89" t="s">
        <v>21</v>
      </c>
      <c r="K10" s="90" t="s">
        <v>5</v>
      </c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76" t="s">
        <v>19</v>
      </c>
      <c r="AB10" s="77" t="s">
        <v>6</v>
      </c>
    </row>
    <row r="11" spans="1:28" ht="18.75" customHeight="1" thickBot="1" x14ac:dyDescent="0.25">
      <c r="A11" s="84"/>
      <c r="B11" s="85"/>
      <c r="C11" s="31" t="s">
        <v>54</v>
      </c>
      <c r="D11" s="31" t="s">
        <v>55</v>
      </c>
      <c r="E11" s="31" t="s">
        <v>56</v>
      </c>
      <c r="F11" s="31" t="s">
        <v>57</v>
      </c>
      <c r="G11" s="87"/>
      <c r="H11" s="88"/>
      <c r="I11" s="88"/>
      <c r="J11" s="88"/>
      <c r="K11" s="32">
        <v>43838</v>
      </c>
      <c r="L11" s="33">
        <f>K11+7</f>
        <v>43845</v>
      </c>
      <c r="M11" s="33">
        <f>L11+7</f>
        <v>43852</v>
      </c>
      <c r="N11" s="33">
        <f>M11+7</f>
        <v>43859</v>
      </c>
      <c r="O11" s="33">
        <f t="shared" ref="O11:Z11" si="0">N11+7</f>
        <v>43866</v>
      </c>
      <c r="P11" s="33">
        <f t="shared" si="0"/>
        <v>43873</v>
      </c>
      <c r="Q11" s="33">
        <f t="shared" si="0"/>
        <v>43880</v>
      </c>
      <c r="R11" s="33">
        <f t="shared" si="0"/>
        <v>43887</v>
      </c>
      <c r="S11" s="33">
        <f t="shared" si="0"/>
        <v>43894</v>
      </c>
      <c r="T11" s="33">
        <f t="shared" si="0"/>
        <v>43901</v>
      </c>
      <c r="U11" s="33">
        <f t="shared" si="0"/>
        <v>43908</v>
      </c>
      <c r="V11" s="33">
        <f t="shared" si="0"/>
        <v>43915</v>
      </c>
      <c r="W11" s="33">
        <f t="shared" si="0"/>
        <v>43922</v>
      </c>
      <c r="X11" s="33">
        <f t="shared" si="0"/>
        <v>43929</v>
      </c>
      <c r="Y11" s="33">
        <f t="shared" si="0"/>
        <v>43936</v>
      </c>
      <c r="Z11" s="33">
        <f t="shared" si="0"/>
        <v>43943</v>
      </c>
      <c r="AA11" s="77"/>
      <c r="AB11" s="77"/>
    </row>
    <row r="12" spans="1:28" ht="29.25" customHeight="1" x14ac:dyDescent="0.2">
      <c r="A12" s="3"/>
      <c r="B12" s="60" t="s">
        <v>60</v>
      </c>
      <c r="C12" s="50"/>
      <c r="D12" s="50"/>
      <c r="E12" s="50"/>
      <c r="F12" s="50"/>
      <c r="G12" s="4"/>
      <c r="H12" s="5"/>
      <c r="I12" s="6"/>
      <c r="J12" s="6"/>
      <c r="K12" s="6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7"/>
      <c r="AA12" s="8"/>
      <c r="AB12" s="8"/>
    </row>
    <row r="13" spans="1:28" ht="29.25" customHeight="1" x14ac:dyDescent="0.2">
      <c r="A13" s="3">
        <v>1</v>
      </c>
      <c r="B13" s="27" t="s">
        <v>7</v>
      </c>
      <c r="C13" s="50">
        <v>3</v>
      </c>
      <c r="D13" s="50">
        <v>3</v>
      </c>
      <c r="E13" s="50">
        <v>3</v>
      </c>
      <c r="F13" s="50">
        <v>3</v>
      </c>
      <c r="G13" s="4">
        <f>VLOOKUP(H13,Feuil2!A1:B3,2,0)</f>
        <v>0</v>
      </c>
      <c r="H13" s="5" t="s">
        <v>8</v>
      </c>
      <c r="I13" s="6">
        <v>6</v>
      </c>
      <c r="J13" s="6">
        <f>C13+D13+F13+E13</f>
        <v>12</v>
      </c>
      <c r="K13" s="5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>I13-J13</f>
        <v>-6</v>
      </c>
      <c r="AB13" s="8"/>
    </row>
    <row r="14" spans="1:28" ht="29.25" customHeight="1" x14ac:dyDescent="0.2">
      <c r="A14" s="3">
        <f>A13+1</f>
        <v>2</v>
      </c>
      <c r="B14" s="27" t="s">
        <v>9</v>
      </c>
      <c r="C14" s="50">
        <v>3</v>
      </c>
      <c r="D14" s="50">
        <v>3</v>
      </c>
      <c r="E14" s="50">
        <v>3</v>
      </c>
      <c r="F14" s="50">
        <v>3</v>
      </c>
      <c r="G14" s="4">
        <f>VLOOKUP(H14,Feuil2!A2:B4,2,0)</f>
        <v>0</v>
      </c>
      <c r="H14" s="5" t="s">
        <v>8</v>
      </c>
      <c r="I14" s="6">
        <v>6</v>
      </c>
      <c r="J14" s="6">
        <f t="shared" ref="J14:J52" si="1">C14+D14+F14+E14</f>
        <v>12</v>
      </c>
      <c r="K14" s="5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7"/>
      <c r="AA14" s="20">
        <f t="shared" ref="AA14:AA52" si="2">I14-J14</f>
        <v>-6</v>
      </c>
      <c r="AB14" s="10"/>
    </row>
    <row r="15" spans="1:28" ht="29.25" customHeight="1" x14ac:dyDescent="0.2">
      <c r="A15" s="3">
        <f t="shared" ref="A15:A52" si="3">A14+1</f>
        <v>3</v>
      </c>
      <c r="B15" s="27" t="s">
        <v>61</v>
      </c>
      <c r="C15" s="50">
        <v>3</v>
      </c>
      <c r="D15" s="50">
        <v>3</v>
      </c>
      <c r="E15" s="50">
        <v>3</v>
      </c>
      <c r="F15" s="50">
        <v>3</v>
      </c>
      <c r="G15" s="4">
        <f>VLOOKUP(H15,Feuil2!A3:B5,2,0)</f>
        <v>0</v>
      </c>
      <c r="H15" s="5" t="s">
        <v>8</v>
      </c>
      <c r="I15" s="6">
        <v>6</v>
      </c>
      <c r="J15" s="6">
        <f t="shared" si="1"/>
        <v>12</v>
      </c>
      <c r="K15" s="7"/>
      <c r="L15" s="54"/>
      <c r="M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21">
        <f t="shared" si="2"/>
        <v>-6</v>
      </c>
      <c r="AB15" s="9"/>
    </row>
    <row r="16" spans="1:28" ht="37.5" customHeight="1" x14ac:dyDescent="0.2">
      <c r="A16" s="3">
        <f t="shared" si="3"/>
        <v>4</v>
      </c>
      <c r="B16" s="28" t="s">
        <v>10</v>
      </c>
      <c r="C16" s="50">
        <v>3</v>
      </c>
      <c r="D16" s="50">
        <v>3</v>
      </c>
      <c r="E16" s="50">
        <v>3</v>
      </c>
      <c r="F16" s="50">
        <v>3</v>
      </c>
      <c r="G16" s="4">
        <v>0</v>
      </c>
      <c r="H16" s="5" t="s">
        <v>8</v>
      </c>
      <c r="I16" s="6">
        <v>2</v>
      </c>
      <c r="J16" s="6">
        <f t="shared" si="1"/>
        <v>12</v>
      </c>
      <c r="K16" s="7"/>
      <c r="L16" s="54"/>
      <c r="M16" s="5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20">
        <f t="shared" si="2"/>
        <v>-10</v>
      </c>
      <c r="AB16" s="10"/>
    </row>
    <row r="17" spans="1:28" ht="37.5" customHeight="1" x14ac:dyDescent="0.2">
      <c r="A17" s="3">
        <f t="shared" si="3"/>
        <v>5</v>
      </c>
      <c r="B17" s="28" t="s">
        <v>58</v>
      </c>
      <c r="C17" s="50">
        <v>3</v>
      </c>
      <c r="D17" s="50">
        <v>3</v>
      </c>
      <c r="E17" s="50">
        <v>0</v>
      </c>
      <c r="F17" s="50">
        <v>3</v>
      </c>
      <c r="G17" s="4">
        <v>0</v>
      </c>
      <c r="H17" s="5" t="s">
        <v>8</v>
      </c>
      <c r="I17" s="6">
        <v>9</v>
      </c>
      <c r="J17" s="6">
        <f t="shared" si="1"/>
        <v>9</v>
      </c>
      <c r="K17" s="7"/>
      <c r="L17" s="7"/>
      <c r="M17" s="5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20"/>
      <c r="AB17" s="10"/>
    </row>
    <row r="18" spans="1:28" ht="37.5" customHeight="1" x14ac:dyDescent="0.2">
      <c r="A18" s="3">
        <f t="shared" si="3"/>
        <v>6</v>
      </c>
      <c r="B18" s="28" t="s">
        <v>50</v>
      </c>
      <c r="C18" s="50">
        <v>2</v>
      </c>
      <c r="D18" s="50">
        <v>2</v>
      </c>
      <c r="E18" s="50">
        <v>0</v>
      </c>
      <c r="F18" s="50">
        <v>0</v>
      </c>
      <c r="G18" s="4">
        <v>0</v>
      </c>
      <c r="H18" s="5" t="s">
        <v>8</v>
      </c>
      <c r="I18" s="6">
        <v>5</v>
      </c>
      <c r="J18" s="6">
        <f t="shared" si="1"/>
        <v>4</v>
      </c>
      <c r="K18" s="7"/>
      <c r="L18" s="54"/>
      <c r="M18" s="5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0"/>
      <c r="AB18" s="10"/>
    </row>
    <row r="19" spans="1:28" ht="37.5" customHeight="1" x14ac:dyDescent="0.2">
      <c r="A19" s="3">
        <f t="shared" si="3"/>
        <v>7</v>
      </c>
      <c r="B19" s="28" t="s">
        <v>12</v>
      </c>
      <c r="C19" s="50">
        <v>2</v>
      </c>
      <c r="D19" s="50">
        <v>0</v>
      </c>
      <c r="E19" s="50">
        <v>0</v>
      </c>
      <c r="F19" s="50">
        <v>0</v>
      </c>
      <c r="G19" s="4">
        <f>VLOOKUP(H19,Feuil2!A1:B3,2,0)</f>
        <v>100</v>
      </c>
      <c r="H19" s="5" t="s">
        <v>13</v>
      </c>
      <c r="I19" s="6">
        <v>5</v>
      </c>
      <c r="J19" s="6">
        <f t="shared" si="1"/>
        <v>2</v>
      </c>
      <c r="K19" s="7"/>
      <c r="L19" s="7"/>
      <c r="M19" s="55"/>
      <c r="N19" s="67"/>
      <c r="O19" s="58"/>
      <c r="P19" s="58"/>
      <c r="Q19" s="58"/>
      <c r="R19" s="58"/>
      <c r="S19" s="58"/>
      <c r="T19" s="58"/>
      <c r="U19" s="57"/>
      <c r="V19" s="7"/>
      <c r="W19" s="7"/>
      <c r="X19" s="7"/>
      <c r="Y19" s="7"/>
      <c r="Z19" s="7"/>
      <c r="AA19" s="20">
        <f t="shared" si="2"/>
        <v>3</v>
      </c>
      <c r="AB19" s="10"/>
    </row>
    <row r="20" spans="1:28" ht="30.75" customHeight="1" x14ac:dyDescent="0.2">
      <c r="A20" s="3">
        <f t="shared" si="3"/>
        <v>8</v>
      </c>
      <c r="B20" s="28" t="s">
        <v>14</v>
      </c>
      <c r="C20" s="50">
        <v>2</v>
      </c>
      <c r="D20" s="50">
        <v>2</v>
      </c>
      <c r="E20" s="50">
        <v>0</v>
      </c>
      <c r="F20" s="50">
        <v>0</v>
      </c>
      <c r="G20" s="4">
        <f>VLOOKUP(H20,Feuil2!A1:B3,2,0)</f>
        <v>100</v>
      </c>
      <c r="H20" s="5" t="s">
        <v>13</v>
      </c>
      <c r="I20" s="6">
        <v>4</v>
      </c>
      <c r="J20" s="6">
        <f t="shared" si="1"/>
        <v>4</v>
      </c>
      <c r="K20" s="7"/>
      <c r="L20" s="7"/>
      <c r="M20" s="55"/>
      <c r="N20" s="17"/>
      <c r="O20" s="58"/>
      <c r="P20" s="58"/>
      <c r="Q20" s="58"/>
      <c r="R20" s="58"/>
      <c r="S20" s="58"/>
      <c r="T20" s="58"/>
      <c r="U20" s="57"/>
      <c r="V20" s="7"/>
      <c r="W20" s="7"/>
      <c r="X20" s="7"/>
      <c r="Y20" s="7"/>
      <c r="Z20" s="11"/>
      <c r="AA20" s="20">
        <f t="shared" si="2"/>
        <v>0</v>
      </c>
      <c r="AB20" s="10"/>
    </row>
    <row r="21" spans="1:28" ht="35" customHeight="1" x14ac:dyDescent="0.2">
      <c r="A21" s="3">
        <f t="shared" si="3"/>
        <v>9</v>
      </c>
      <c r="B21" s="28" t="s">
        <v>59</v>
      </c>
      <c r="C21" s="50">
        <v>1.5</v>
      </c>
      <c r="D21" s="50">
        <v>0</v>
      </c>
      <c r="E21" s="50">
        <v>0</v>
      </c>
      <c r="F21" s="50">
        <v>1.5</v>
      </c>
      <c r="G21" s="4">
        <f>VLOOKUP(H21,Feuil2!A1:B3,2,0)</f>
        <v>100</v>
      </c>
      <c r="H21" s="5" t="s">
        <v>13</v>
      </c>
      <c r="I21" s="6">
        <v>5</v>
      </c>
      <c r="J21" s="6">
        <f t="shared" si="1"/>
        <v>3</v>
      </c>
      <c r="K21" s="7"/>
      <c r="L21" s="55"/>
      <c r="M21" s="55"/>
      <c r="N21" s="59"/>
      <c r="O21" s="58"/>
      <c r="P21" s="58"/>
      <c r="Q21" s="67"/>
      <c r="R21" s="58"/>
      <c r="S21" s="58"/>
      <c r="T21" s="58"/>
      <c r="U21" s="57"/>
      <c r="V21" s="7"/>
      <c r="W21" s="7"/>
      <c r="X21" s="7"/>
      <c r="Y21" s="7"/>
      <c r="Z21" s="7"/>
      <c r="AA21" s="20">
        <f>I21-J21</f>
        <v>2</v>
      </c>
      <c r="AB21" s="10"/>
    </row>
    <row r="22" spans="1:28" ht="37.5" customHeight="1" x14ac:dyDescent="0.2">
      <c r="A22" s="3">
        <f t="shared" si="3"/>
        <v>10</v>
      </c>
      <c r="B22" s="28" t="s">
        <v>23</v>
      </c>
      <c r="C22" s="50">
        <v>2</v>
      </c>
      <c r="D22" s="50">
        <v>0</v>
      </c>
      <c r="E22" s="50">
        <v>0</v>
      </c>
      <c r="F22" s="50">
        <v>2</v>
      </c>
      <c r="G22" s="4">
        <f>VLOOKUP(H22,Feuil2!A1:B3,2,0)</f>
        <v>100</v>
      </c>
      <c r="H22" s="5" t="s">
        <v>13</v>
      </c>
      <c r="I22" s="6">
        <v>6</v>
      </c>
      <c r="J22" s="6">
        <f t="shared" si="1"/>
        <v>4</v>
      </c>
      <c r="K22" s="7"/>
      <c r="L22" s="7"/>
      <c r="M22" s="55"/>
      <c r="N22" s="59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7"/>
      <c r="Z22" s="7"/>
      <c r="AA22" s="20">
        <f>I22-J22</f>
        <v>2</v>
      </c>
      <c r="AB22" s="10"/>
    </row>
    <row r="23" spans="1:28" ht="37.5" customHeight="1" x14ac:dyDescent="0.2">
      <c r="A23" s="3">
        <f t="shared" si="3"/>
        <v>11</v>
      </c>
      <c r="B23" s="28" t="s">
        <v>11</v>
      </c>
      <c r="C23" s="50">
        <v>0</v>
      </c>
      <c r="D23" s="50">
        <v>0</v>
      </c>
      <c r="E23" s="50">
        <v>3</v>
      </c>
      <c r="F23" s="50">
        <v>0</v>
      </c>
      <c r="G23" s="4">
        <f>VLOOKUP(H23,Feuil2!A1:B3,2,0)</f>
        <v>75</v>
      </c>
      <c r="H23" s="5" t="s">
        <v>17</v>
      </c>
      <c r="I23" s="6">
        <v>12</v>
      </c>
      <c r="J23" s="6">
        <f t="shared" si="1"/>
        <v>3</v>
      </c>
      <c r="K23" s="7"/>
      <c r="L23" s="7"/>
      <c r="M23" s="7"/>
      <c r="N23" s="67"/>
      <c r="O23" s="58"/>
      <c r="P23" s="58"/>
      <c r="Q23" s="69"/>
      <c r="R23" s="58"/>
      <c r="S23" s="58"/>
      <c r="T23" s="58"/>
      <c r="U23" s="57"/>
      <c r="V23" s="7"/>
      <c r="W23" s="7"/>
      <c r="X23" s="7"/>
      <c r="Y23" s="7"/>
      <c r="Z23" s="7"/>
      <c r="AA23" s="20">
        <f>I23-J23</f>
        <v>9</v>
      </c>
      <c r="AB23" s="10"/>
    </row>
    <row r="24" spans="1:28" ht="30.75" customHeight="1" x14ac:dyDescent="0.2">
      <c r="A24" s="3">
        <f t="shared" si="3"/>
        <v>12</v>
      </c>
      <c r="B24" s="28" t="s">
        <v>15</v>
      </c>
      <c r="C24" s="50">
        <v>0</v>
      </c>
      <c r="D24" s="50">
        <v>0</v>
      </c>
      <c r="E24" s="50">
        <v>0</v>
      </c>
      <c r="F24" s="50">
        <v>0</v>
      </c>
      <c r="G24" s="4">
        <f>VLOOKUP(H24,Feuil2!A1:B3,2,0)</f>
        <v>75</v>
      </c>
      <c r="H24" s="5" t="s">
        <v>17</v>
      </c>
      <c r="I24" s="42">
        <v>10</v>
      </c>
      <c r="J24" s="6">
        <f t="shared" si="1"/>
        <v>0</v>
      </c>
      <c r="K24" s="7"/>
      <c r="L24" s="7"/>
      <c r="M24" s="7"/>
      <c r="N24" s="17"/>
      <c r="O24" s="58"/>
      <c r="P24" s="58"/>
      <c r="Q24" s="67"/>
      <c r="R24" s="58"/>
      <c r="S24" s="58"/>
      <c r="T24" s="58"/>
      <c r="U24" s="57"/>
      <c r="V24" s="7"/>
      <c r="W24" s="7"/>
      <c r="X24" s="7"/>
      <c r="Y24" s="7"/>
      <c r="Z24" s="7"/>
      <c r="AA24" s="20">
        <f>I24-J24</f>
        <v>10</v>
      </c>
      <c r="AB24" s="10"/>
    </row>
    <row r="25" spans="1:28" ht="35" customHeight="1" x14ac:dyDescent="0.2">
      <c r="A25" s="3">
        <f t="shared" si="3"/>
        <v>13</v>
      </c>
      <c r="B25" s="29" t="s">
        <v>16</v>
      </c>
      <c r="C25" s="50">
        <v>3</v>
      </c>
      <c r="D25" s="50">
        <v>3</v>
      </c>
      <c r="E25" s="50">
        <v>3</v>
      </c>
      <c r="F25" s="50">
        <v>3</v>
      </c>
      <c r="G25" s="4">
        <f>VLOOKUP(H25,Feuil2!A1:B3,2,0)</f>
        <v>100</v>
      </c>
      <c r="H25" s="5" t="s">
        <v>13</v>
      </c>
      <c r="I25" s="6">
        <v>30</v>
      </c>
      <c r="J25" s="6">
        <f t="shared" si="1"/>
        <v>12</v>
      </c>
      <c r="K25" s="59"/>
      <c r="L25" s="55"/>
      <c r="M25" s="55"/>
      <c r="N25" s="59"/>
      <c r="O25" s="59"/>
      <c r="P25" s="59"/>
      <c r="Q25" s="72"/>
      <c r="R25" s="73"/>
      <c r="S25" s="73"/>
      <c r="T25" s="74"/>
      <c r="U25" s="57"/>
      <c r="V25" s="7"/>
      <c r="W25" s="7"/>
      <c r="X25" s="7"/>
      <c r="Y25" s="7"/>
      <c r="Z25" s="7"/>
      <c r="AA25" s="20">
        <f t="shared" si="2"/>
        <v>18</v>
      </c>
      <c r="AB25" s="10"/>
    </row>
    <row r="26" spans="1:28" ht="35" customHeight="1" x14ac:dyDescent="0.2">
      <c r="A26" s="3">
        <f t="shared" si="3"/>
        <v>14</v>
      </c>
      <c r="B26" s="29" t="s">
        <v>63</v>
      </c>
      <c r="C26" s="50">
        <v>0</v>
      </c>
      <c r="D26" s="50">
        <v>10</v>
      </c>
      <c r="E26" s="50">
        <v>0</v>
      </c>
      <c r="F26" s="50">
        <v>0</v>
      </c>
      <c r="G26" s="4"/>
      <c r="H26" s="5" t="s">
        <v>13</v>
      </c>
      <c r="I26" s="6">
        <v>20</v>
      </c>
      <c r="J26" s="6">
        <f t="shared" si="1"/>
        <v>10</v>
      </c>
      <c r="K26" s="59"/>
      <c r="L26" s="55"/>
      <c r="M26" s="55"/>
      <c r="N26" s="59"/>
      <c r="O26" s="70"/>
      <c r="P26" s="71"/>
      <c r="Q26" s="75"/>
      <c r="R26" s="62"/>
      <c r="S26" s="62"/>
      <c r="T26" s="58"/>
      <c r="U26" s="57"/>
      <c r="V26" s="7"/>
      <c r="W26" s="7"/>
      <c r="X26" s="7"/>
      <c r="Y26" s="7"/>
      <c r="Z26" s="7"/>
      <c r="AA26" s="20">
        <f t="shared" si="2"/>
        <v>10</v>
      </c>
      <c r="AB26" s="10"/>
    </row>
    <row r="27" spans="1:28" ht="35" customHeight="1" x14ac:dyDescent="0.2">
      <c r="A27" s="3">
        <f t="shared" si="3"/>
        <v>15</v>
      </c>
      <c r="B27" s="29" t="s">
        <v>64</v>
      </c>
      <c r="C27" s="50">
        <v>10</v>
      </c>
      <c r="D27" s="50">
        <v>0</v>
      </c>
      <c r="E27" s="50">
        <v>2</v>
      </c>
      <c r="F27" s="50">
        <v>10</v>
      </c>
      <c r="G27" s="4"/>
      <c r="H27" s="5" t="s">
        <v>13</v>
      </c>
      <c r="I27" s="6">
        <v>30</v>
      </c>
      <c r="J27" s="6"/>
      <c r="K27" s="59"/>
      <c r="L27" s="55"/>
      <c r="M27" s="55"/>
      <c r="N27" s="59"/>
      <c r="O27" s="70"/>
      <c r="P27" s="71"/>
      <c r="Q27" s="75"/>
      <c r="R27" s="62"/>
      <c r="S27" s="62"/>
      <c r="T27" s="58"/>
      <c r="U27" s="57"/>
      <c r="V27" s="7"/>
      <c r="W27" s="7"/>
      <c r="X27" s="7"/>
      <c r="Y27" s="7"/>
      <c r="Z27" s="7"/>
      <c r="AA27" s="20"/>
      <c r="AB27" s="10"/>
    </row>
    <row r="28" spans="1:28" ht="35" customHeight="1" x14ac:dyDescent="0.2">
      <c r="A28" s="3">
        <f t="shared" si="3"/>
        <v>16</v>
      </c>
      <c r="B28" s="37" t="s">
        <v>24</v>
      </c>
      <c r="C28" s="50">
        <v>0</v>
      </c>
      <c r="D28" s="50">
        <v>0</v>
      </c>
      <c r="E28" s="50">
        <v>0</v>
      </c>
      <c r="F28" s="50">
        <v>0</v>
      </c>
      <c r="G28" s="4">
        <f>VLOOKUP(H28,Feuil2!A1:B3,2,0)</f>
        <v>100</v>
      </c>
      <c r="H28" s="5" t="s">
        <v>13</v>
      </c>
      <c r="I28" s="6">
        <v>13.5</v>
      </c>
      <c r="J28" s="6">
        <f t="shared" si="1"/>
        <v>0</v>
      </c>
      <c r="K28" s="7"/>
      <c r="L28" s="7"/>
      <c r="M28" s="7"/>
      <c r="N28" s="7"/>
      <c r="O28" s="63"/>
      <c r="P28" s="63"/>
      <c r="Q28" s="63"/>
      <c r="R28" s="63"/>
      <c r="S28" s="63"/>
      <c r="T28" s="63"/>
      <c r="U28" s="7"/>
      <c r="V28" s="7"/>
      <c r="W28" s="7"/>
      <c r="X28" s="7"/>
      <c r="Y28" s="7"/>
      <c r="Z28" s="7"/>
      <c r="AA28" s="20">
        <f t="shared" si="2"/>
        <v>13.5</v>
      </c>
      <c r="AB28" s="10" t="s">
        <v>25</v>
      </c>
    </row>
    <row r="29" spans="1:28" ht="35" customHeight="1" x14ac:dyDescent="0.2">
      <c r="A29" s="3">
        <f t="shared" si="3"/>
        <v>17</v>
      </c>
      <c r="B29" s="29" t="s">
        <v>68</v>
      </c>
      <c r="C29" s="50">
        <v>0</v>
      </c>
      <c r="D29" s="50">
        <v>0</v>
      </c>
      <c r="E29" s="50">
        <v>0</v>
      </c>
      <c r="F29" s="50">
        <v>0</v>
      </c>
      <c r="G29" s="4">
        <f>VLOOKUP(H29,Feuil2!A1:B3,2,0)</f>
        <v>100</v>
      </c>
      <c r="H29" s="5" t="s">
        <v>13</v>
      </c>
      <c r="I29" s="42">
        <v>21</v>
      </c>
      <c r="J29" s="6">
        <f t="shared" si="1"/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20">
        <f t="shared" si="2"/>
        <v>21</v>
      </c>
      <c r="AB29" s="10"/>
    </row>
    <row r="30" spans="1:28" ht="35" customHeight="1" x14ac:dyDescent="0.2">
      <c r="A30" s="3">
        <f t="shared" si="3"/>
        <v>18</v>
      </c>
      <c r="B30" s="29" t="s">
        <v>26</v>
      </c>
      <c r="C30" s="50">
        <v>0</v>
      </c>
      <c r="D30" s="50">
        <v>0</v>
      </c>
      <c r="E30" s="50">
        <v>0</v>
      </c>
      <c r="F30" s="50">
        <v>0</v>
      </c>
      <c r="G30" s="4">
        <f>VLOOKUP(H30,Feuil2!A1:B3,2,0)</f>
        <v>100</v>
      </c>
      <c r="H30" s="5" t="s">
        <v>13</v>
      </c>
      <c r="I30" s="6">
        <v>10</v>
      </c>
      <c r="J30" s="6">
        <f t="shared" si="1"/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20">
        <f t="shared" si="2"/>
        <v>10</v>
      </c>
      <c r="AB30" s="10"/>
    </row>
    <row r="31" spans="1:28" ht="35" customHeight="1" x14ac:dyDescent="0.2">
      <c r="A31" s="3">
        <f t="shared" si="3"/>
        <v>19</v>
      </c>
      <c r="B31" s="29" t="s">
        <v>47</v>
      </c>
      <c r="C31" s="50">
        <v>0</v>
      </c>
      <c r="D31" s="50">
        <v>0</v>
      </c>
      <c r="E31" s="50">
        <v>0</v>
      </c>
      <c r="F31" s="50">
        <v>0</v>
      </c>
      <c r="G31" s="4">
        <f>VLOOKUP(H31,Feuil2!A1:B3,2,0)</f>
        <v>100</v>
      </c>
      <c r="H31" s="5" t="s">
        <v>13</v>
      </c>
      <c r="I31" s="42">
        <v>5</v>
      </c>
      <c r="J31" s="6">
        <f t="shared" si="1"/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20">
        <f t="shared" si="2"/>
        <v>5</v>
      </c>
      <c r="AB31" s="10"/>
    </row>
    <row r="32" spans="1:28" ht="35" customHeight="1" x14ac:dyDescent="0.2">
      <c r="A32" s="3">
        <f t="shared" si="3"/>
        <v>20</v>
      </c>
      <c r="B32" s="29" t="s">
        <v>49</v>
      </c>
      <c r="C32" s="50">
        <v>0</v>
      </c>
      <c r="D32" s="50">
        <v>0</v>
      </c>
      <c r="E32" s="50">
        <v>0</v>
      </c>
      <c r="F32" s="50">
        <v>0</v>
      </c>
      <c r="G32" s="4">
        <f>VLOOKUP(H32,Feuil2!A1:B3,2,0)</f>
        <v>75</v>
      </c>
      <c r="H32" s="5" t="s">
        <v>17</v>
      </c>
      <c r="I32" s="42">
        <v>5</v>
      </c>
      <c r="J32" s="6">
        <f t="shared" si="1"/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20">
        <f t="shared" si="2"/>
        <v>5</v>
      </c>
      <c r="AB32" s="10"/>
    </row>
    <row r="33" spans="1:28" ht="35" customHeight="1" x14ac:dyDescent="0.2">
      <c r="A33" s="3">
        <f t="shared" si="3"/>
        <v>21</v>
      </c>
      <c r="B33" s="29" t="s">
        <v>48</v>
      </c>
      <c r="C33" s="50">
        <v>0</v>
      </c>
      <c r="D33" s="50">
        <v>0</v>
      </c>
      <c r="E33" s="50">
        <v>0</v>
      </c>
      <c r="F33" s="50">
        <v>0</v>
      </c>
      <c r="G33" s="4"/>
      <c r="H33" s="5"/>
      <c r="I33" s="42">
        <v>5</v>
      </c>
      <c r="J33" s="6">
        <f t="shared" si="1"/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20">
        <f t="shared" si="2"/>
        <v>5</v>
      </c>
      <c r="AB33" s="10"/>
    </row>
    <row r="34" spans="1:28" ht="35" customHeight="1" x14ac:dyDescent="0.2">
      <c r="A34" s="3">
        <f t="shared" si="3"/>
        <v>22</v>
      </c>
      <c r="B34" s="30" t="s">
        <v>18</v>
      </c>
      <c r="C34" s="50">
        <v>0</v>
      </c>
      <c r="D34" s="50">
        <v>0</v>
      </c>
      <c r="E34" s="50">
        <v>0</v>
      </c>
      <c r="F34" s="50">
        <v>0</v>
      </c>
      <c r="G34" s="4">
        <f>VLOOKUP(H34,Feuil2!A1:B3,2,0)</f>
        <v>75</v>
      </c>
      <c r="H34" s="5" t="s">
        <v>17</v>
      </c>
      <c r="I34" s="6">
        <v>12</v>
      </c>
      <c r="J34" s="6">
        <f t="shared" si="1"/>
        <v>0</v>
      </c>
      <c r="K34" s="7"/>
      <c r="L34" s="12"/>
      <c r="M34" s="12"/>
      <c r="N34" s="12"/>
      <c r="O34" s="7"/>
      <c r="P34" s="12"/>
      <c r="Q34" s="12"/>
      <c r="R34" s="12"/>
      <c r="S34" s="7"/>
      <c r="T34" s="12"/>
      <c r="U34" s="12"/>
      <c r="V34" s="12"/>
      <c r="W34" s="12"/>
      <c r="X34" s="12"/>
      <c r="Y34" s="12"/>
      <c r="Z34" s="12"/>
      <c r="AA34" s="20">
        <f t="shared" si="2"/>
        <v>12</v>
      </c>
      <c r="AB34" s="10"/>
    </row>
    <row r="35" spans="1:28" ht="35" customHeight="1" x14ac:dyDescent="0.2">
      <c r="A35" s="3">
        <f t="shared" si="3"/>
        <v>23</v>
      </c>
      <c r="B35" s="51" t="s">
        <v>51</v>
      </c>
      <c r="C35" s="50">
        <v>0</v>
      </c>
      <c r="D35" s="50">
        <v>0</v>
      </c>
      <c r="E35" s="50">
        <v>0</v>
      </c>
      <c r="F35" s="50">
        <v>0</v>
      </c>
      <c r="G35" s="4"/>
      <c r="H35" s="5" t="s">
        <v>13</v>
      </c>
      <c r="I35" s="6">
        <v>5</v>
      </c>
      <c r="J35" s="6">
        <f t="shared" si="1"/>
        <v>0</v>
      </c>
      <c r="K35" s="12"/>
      <c r="L35" s="12"/>
      <c r="M35" s="12"/>
      <c r="N35" s="12"/>
      <c r="O35" s="7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20"/>
      <c r="AB35" s="10"/>
    </row>
    <row r="36" spans="1:28" ht="35" customHeight="1" x14ac:dyDescent="0.2">
      <c r="A36" s="3">
        <f t="shared" si="3"/>
        <v>24</v>
      </c>
      <c r="B36" s="52" t="s">
        <v>52</v>
      </c>
      <c r="C36" s="50">
        <v>0</v>
      </c>
      <c r="D36" s="50">
        <v>0</v>
      </c>
      <c r="E36" s="50">
        <v>0</v>
      </c>
      <c r="F36" s="50">
        <v>0</v>
      </c>
      <c r="G36" s="4"/>
      <c r="H36" s="5" t="s">
        <v>13</v>
      </c>
      <c r="I36" s="6">
        <v>8</v>
      </c>
      <c r="J36" s="6">
        <f t="shared" si="1"/>
        <v>0</v>
      </c>
      <c r="K36" s="12"/>
      <c r="L36" s="12"/>
      <c r="M36" s="12"/>
      <c r="N36" s="12"/>
      <c r="O36" s="7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20"/>
      <c r="AB36" s="10"/>
    </row>
    <row r="37" spans="1:28" ht="35" customHeight="1" x14ac:dyDescent="0.2">
      <c r="A37" s="3">
        <f t="shared" si="3"/>
        <v>25</v>
      </c>
      <c r="B37" s="52" t="s">
        <v>32</v>
      </c>
      <c r="C37" s="50">
        <v>0</v>
      </c>
      <c r="D37" s="50">
        <v>0</v>
      </c>
      <c r="E37" s="50">
        <v>0</v>
      </c>
      <c r="F37" s="50">
        <v>0</v>
      </c>
      <c r="G37" s="4">
        <f>VLOOKUP(H37,Feuil2!A1:B3,2,0)</f>
        <v>100</v>
      </c>
      <c r="H37" s="5" t="s">
        <v>13</v>
      </c>
      <c r="I37" s="42">
        <v>50</v>
      </c>
      <c r="J37" s="6">
        <f t="shared" si="1"/>
        <v>0</v>
      </c>
      <c r="K37" s="12"/>
      <c r="L37" s="12"/>
      <c r="M37" s="12"/>
      <c r="N37" s="12"/>
      <c r="O37" s="7"/>
      <c r="P37" s="7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20">
        <f t="shared" si="2"/>
        <v>50</v>
      </c>
      <c r="AB37" s="10"/>
    </row>
    <row r="38" spans="1:28" ht="35" customHeight="1" x14ac:dyDescent="0.2">
      <c r="A38" s="3">
        <f t="shared" si="3"/>
        <v>26</v>
      </c>
      <c r="B38" s="52" t="s">
        <v>33</v>
      </c>
      <c r="C38" s="50">
        <v>0</v>
      </c>
      <c r="D38" s="50">
        <v>0</v>
      </c>
      <c r="E38" s="50">
        <v>0</v>
      </c>
      <c r="F38" s="50">
        <v>0</v>
      </c>
      <c r="G38" s="4">
        <f>VLOOKUP(H38,Feuil2!A1:B3,2,0)</f>
        <v>100</v>
      </c>
      <c r="H38" s="5" t="s">
        <v>13</v>
      </c>
      <c r="I38" s="42">
        <v>20</v>
      </c>
      <c r="J38" s="6">
        <f t="shared" si="1"/>
        <v>0</v>
      </c>
      <c r="K38" s="12"/>
      <c r="L38" s="12"/>
      <c r="M38" s="12"/>
      <c r="N38" s="12"/>
      <c r="O38" s="12"/>
      <c r="P38" s="12"/>
      <c r="Q38" s="7"/>
      <c r="R38" s="12"/>
      <c r="S38" s="12"/>
      <c r="T38" s="12"/>
      <c r="U38" s="12"/>
      <c r="V38" s="12"/>
      <c r="W38" s="12"/>
      <c r="X38" s="12"/>
      <c r="Y38" s="12"/>
      <c r="Z38" s="12"/>
      <c r="AA38" s="20">
        <f t="shared" si="2"/>
        <v>20</v>
      </c>
      <c r="AB38" s="10"/>
    </row>
    <row r="39" spans="1:28" ht="35" customHeight="1" x14ac:dyDescent="0.2">
      <c r="A39" s="3">
        <f t="shared" si="3"/>
        <v>27</v>
      </c>
      <c r="B39" s="52" t="s">
        <v>34</v>
      </c>
      <c r="C39" s="50">
        <v>0</v>
      </c>
      <c r="D39" s="50">
        <v>0</v>
      </c>
      <c r="E39" s="50">
        <v>0</v>
      </c>
      <c r="F39" s="50">
        <v>0</v>
      </c>
      <c r="G39" s="4">
        <f>VLOOKUP(H39,Feuil2!A1:B3,2,0)</f>
        <v>100</v>
      </c>
      <c r="H39" s="5" t="s">
        <v>13</v>
      </c>
      <c r="I39" s="42">
        <v>5</v>
      </c>
      <c r="J39" s="6">
        <f t="shared" si="1"/>
        <v>0</v>
      </c>
      <c r="K39" s="12"/>
      <c r="L39" s="12"/>
      <c r="M39" s="12"/>
      <c r="N39" s="12"/>
      <c r="O39" s="12"/>
      <c r="P39" s="12"/>
      <c r="Q39" s="7"/>
      <c r="R39" s="12"/>
      <c r="S39" s="12"/>
      <c r="T39" s="12"/>
      <c r="U39" s="12"/>
      <c r="V39" s="12"/>
      <c r="W39" s="12"/>
      <c r="X39" s="12"/>
      <c r="Y39" s="12"/>
      <c r="Z39" s="12"/>
      <c r="AA39" s="20">
        <f t="shared" si="2"/>
        <v>5</v>
      </c>
      <c r="AB39" s="10"/>
    </row>
    <row r="40" spans="1:28" ht="35" customHeight="1" x14ac:dyDescent="0.2">
      <c r="A40" s="3">
        <f t="shared" si="3"/>
        <v>28</v>
      </c>
      <c r="B40" s="52" t="s">
        <v>53</v>
      </c>
      <c r="C40" s="50">
        <v>0</v>
      </c>
      <c r="D40" s="50">
        <v>0</v>
      </c>
      <c r="E40" s="50">
        <v>0</v>
      </c>
      <c r="F40" s="50">
        <v>0</v>
      </c>
      <c r="G40" s="4"/>
      <c r="H40" s="5" t="s">
        <v>13</v>
      </c>
      <c r="I40" s="42">
        <v>1.5</v>
      </c>
      <c r="J40" s="6">
        <f t="shared" si="1"/>
        <v>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20"/>
      <c r="AB40" s="10"/>
    </row>
    <row r="41" spans="1:28" ht="35" customHeight="1" x14ac:dyDescent="0.2">
      <c r="A41" s="3">
        <f t="shared" si="3"/>
        <v>29</v>
      </c>
      <c r="B41" s="30" t="s">
        <v>35</v>
      </c>
      <c r="C41" s="50">
        <v>0</v>
      </c>
      <c r="D41" s="50">
        <v>0</v>
      </c>
      <c r="E41" s="50">
        <v>0</v>
      </c>
      <c r="F41" s="50">
        <v>0</v>
      </c>
      <c r="G41" s="4">
        <f>VLOOKUP(H41,Feuil2!A1:B3,2,0)</f>
        <v>75</v>
      </c>
      <c r="H41" s="5" t="s">
        <v>17</v>
      </c>
      <c r="I41" s="42">
        <v>30</v>
      </c>
      <c r="J41" s="6">
        <f t="shared" si="1"/>
        <v>0</v>
      </c>
      <c r="K41" s="12"/>
      <c r="L41" s="12"/>
      <c r="M41" s="12"/>
      <c r="N41" s="12"/>
      <c r="O41" s="12"/>
      <c r="P41" s="12"/>
      <c r="Q41" s="12"/>
      <c r="R41" s="7"/>
      <c r="S41" s="12"/>
      <c r="T41" s="12"/>
      <c r="U41" s="12"/>
      <c r="V41" s="12"/>
      <c r="W41" s="12"/>
      <c r="X41" s="12"/>
      <c r="Y41" s="12"/>
      <c r="Z41" s="12"/>
      <c r="AA41" s="20">
        <f t="shared" si="2"/>
        <v>30</v>
      </c>
      <c r="AB41" s="10"/>
    </row>
    <row r="42" spans="1:28" ht="35" customHeight="1" x14ac:dyDescent="0.2">
      <c r="A42" s="3">
        <f t="shared" si="3"/>
        <v>30</v>
      </c>
      <c r="B42" s="30" t="s">
        <v>36</v>
      </c>
      <c r="C42" s="50">
        <v>0</v>
      </c>
      <c r="D42" s="50">
        <v>0</v>
      </c>
      <c r="E42" s="50">
        <v>0</v>
      </c>
      <c r="F42" s="50">
        <v>0</v>
      </c>
      <c r="G42" s="4">
        <f>VLOOKUP(H42,Feuil2!A1:B3,2,0)</f>
        <v>75</v>
      </c>
      <c r="H42" s="5" t="s">
        <v>17</v>
      </c>
      <c r="I42" s="42">
        <v>10</v>
      </c>
      <c r="J42" s="6">
        <f t="shared" si="1"/>
        <v>0</v>
      </c>
      <c r="K42" s="12"/>
      <c r="L42" s="12"/>
      <c r="M42" s="12"/>
      <c r="N42" s="12"/>
      <c r="O42" s="12"/>
      <c r="P42" s="12"/>
      <c r="Q42" s="12"/>
      <c r="R42" s="12"/>
      <c r="S42" s="7"/>
      <c r="T42" s="12"/>
      <c r="U42" s="12"/>
      <c r="V42" s="12"/>
      <c r="W42" s="12"/>
      <c r="X42" s="12"/>
      <c r="Y42" s="12"/>
      <c r="Z42" s="12"/>
      <c r="AA42" s="20">
        <f t="shared" si="2"/>
        <v>10</v>
      </c>
      <c r="AB42" s="10"/>
    </row>
    <row r="43" spans="1:28" ht="35" customHeight="1" x14ac:dyDescent="0.2">
      <c r="A43" s="3">
        <f t="shared" si="3"/>
        <v>31</v>
      </c>
      <c r="B43" s="30" t="s">
        <v>46</v>
      </c>
      <c r="C43" s="50">
        <v>0</v>
      </c>
      <c r="D43" s="50">
        <v>0</v>
      </c>
      <c r="E43" s="50">
        <v>0</v>
      </c>
      <c r="F43" s="50">
        <v>0</v>
      </c>
      <c r="G43" s="4"/>
      <c r="H43" s="5" t="s">
        <v>17</v>
      </c>
      <c r="I43" s="42">
        <v>50</v>
      </c>
      <c r="J43" s="6">
        <f t="shared" si="1"/>
        <v>0</v>
      </c>
      <c r="K43" s="12"/>
      <c r="L43" s="12"/>
      <c r="M43" s="12"/>
      <c r="N43" s="12"/>
      <c r="O43" s="12"/>
      <c r="P43" s="12"/>
      <c r="Q43" s="12"/>
      <c r="R43" s="12"/>
      <c r="S43" s="7"/>
      <c r="T43" s="7"/>
      <c r="U43" s="12"/>
      <c r="V43" s="12"/>
      <c r="W43" s="12"/>
      <c r="X43" s="12"/>
      <c r="Y43" s="12"/>
      <c r="Z43" s="12"/>
      <c r="AA43" s="22"/>
      <c r="AB43" s="13"/>
    </row>
    <row r="44" spans="1:28" ht="35" customHeight="1" x14ac:dyDescent="0.2">
      <c r="A44" s="3">
        <f t="shared" si="3"/>
        <v>32</v>
      </c>
      <c r="B44" s="30" t="s">
        <v>37</v>
      </c>
      <c r="C44" s="50">
        <v>0</v>
      </c>
      <c r="D44" s="50">
        <v>0</v>
      </c>
      <c r="E44" s="50">
        <v>0</v>
      </c>
      <c r="F44" s="50">
        <v>0</v>
      </c>
      <c r="G44" s="4">
        <f>VLOOKUP(H44,Feuil2!A1:B3,2,0)</f>
        <v>75</v>
      </c>
      <c r="H44" s="5" t="s">
        <v>17</v>
      </c>
      <c r="I44" s="42">
        <v>20</v>
      </c>
      <c r="J44" s="6">
        <f t="shared" si="1"/>
        <v>0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12"/>
      <c r="X44" s="12"/>
      <c r="Y44" s="12"/>
      <c r="Z44" s="12"/>
      <c r="AA44" s="22">
        <f t="shared" si="2"/>
        <v>20</v>
      </c>
      <c r="AB44" s="13"/>
    </row>
    <row r="45" spans="1:28" ht="35" customHeight="1" x14ac:dyDescent="0.2">
      <c r="A45" s="3">
        <f t="shared" si="3"/>
        <v>33</v>
      </c>
      <c r="B45" s="30" t="s">
        <v>38</v>
      </c>
      <c r="C45" s="50">
        <v>0</v>
      </c>
      <c r="D45" s="50">
        <v>0</v>
      </c>
      <c r="E45" s="50">
        <v>0</v>
      </c>
      <c r="F45" s="50">
        <v>0</v>
      </c>
      <c r="G45" s="4"/>
      <c r="H45" s="5" t="s">
        <v>17</v>
      </c>
      <c r="I45" s="42">
        <v>10</v>
      </c>
      <c r="J45" s="6">
        <f t="shared" si="1"/>
        <v>0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12"/>
      <c r="X45" s="12"/>
      <c r="Y45" s="12"/>
      <c r="Z45" s="12"/>
      <c r="AA45" s="22">
        <f t="shared" si="2"/>
        <v>10</v>
      </c>
      <c r="AB45" s="13"/>
    </row>
    <row r="46" spans="1:28" ht="35" customHeight="1" x14ac:dyDescent="0.2">
      <c r="A46" s="3">
        <f t="shared" si="3"/>
        <v>34</v>
      </c>
      <c r="B46" s="30" t="s">
        <v>39</v>
      </c>
      <c r="C46" s="50">
        <v>0</v>
      </c>
      <c r="D46" s="50">
        <v>0</v>
      </c>
      <c r="E46" s="50">
        <v>0</v>
      </c>
      <c r="F46" s="50">
        <v>0</v>
      </c>
      <c r="G46" s="4"/>
      <c r="H46" s="5" t="s">
        <v>17</v>
      </c>
      <c r="I46" s="42">
        <v>10</v>
      </c>
      <c r="J46" s="6">
        <f t="shared" si="1"/>
        <v>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7"/>
      <c r="W46" s="12"/>
      <c r="X46" s="12"/>
      <c r="Y46" s="12"/>
      <c r="Z46" s="12"/>
      <c r="AA46" s="22">
        <f t="shared" si="2"/>
        <v>10</v>
      </c>
      <c r="AB46" s="13"/>
    </row>
    <row r="47" spans="1:28" ht="35" customHeight="1" x14ac:dyDescent="0.2">
      <c r="A47" s="3">
        <f t="shared" si="3"/>
        <v>35</v>
      </c>
      <c r="B47" s="30" t="s">
        <v>40</v>
      </c>
      <c r="C47" s="50">
        <v>0</v>
      </c>
      <c r="D47" s="50">
        <v>0</v>
      </c>
      <c r="E47" s="50">
        <v>0</v>
      </c>
      <c r="F47" s="50">
        <v>0</v>
      </c>
      <c r="G47" s="4"/>
      <c r="H47" s="5" t="s">
        <v>17</v>
      </c>
      <c r="I47" s="42">
        <v>5</v>
      </c>
      <c r="J47" s="6">
        <f t="shared" si="1"/>
        <v>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7"/>
      <c r="W47" s="12"/>
      <c r="X47" s="12"/>
      <c r="Y47" s="12"/>
      <c r="Z47" s="12"/>
      <c r="AA47" s="22">
        <f t="shared" si="2"/>
        <v>5</v>
      </c>
      <c r="AB47" s="13"/>
    </row>
    <row r="48" spans="1:28" ht="35" customHeight="1" x14ac:dyDescent="0.2">
      <c r="A48" s="3">
        <f t="shared" si="3"/>
        <v>36</v>
      </c>
      <c r="B48" s="30" t="s">
        <v>41</v>
      </c>
      <c r="C48" s="50">
        <v>0</v>
      </c>
      <c r="D48" s="50">
        <v>0</v>
      </c>
      <c r="E48" s="50">
        <v>0</v>
      </c>
      <c r="F48" s="50">
        <v>0</v>
      </c>
      <c r="G48" s="4"/>
      <c r="H48" s="5" t="s">
        <v>17</v>
      </c>
      <c r="I48" s="42">
        <v>5</v>
      </c>
      <c r="J48" s="6">
        <f t="shared" si="1"/>
        <v>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7"/>
      <c r="W48" s="12"/>
      <c r="X48" s="12"/>
      <c r="Y48" s="12"/>
      <c r="Z48" s="12"/>
      <c r="AA48" s="22">
        <f t="shared" si="2"/>
        <v>5</v>
      </c>
      <c r="AB48" s="13"/>
    </row>
    <row r="49" spans="1:28" ht="35" customHeight="1" x14ac:dyDescent="0.2">
      <c r="A49" s="3">
        <f t="shared" si="3"/>
        <v>37</v>
      </c>
      <c r="B49" s="30" t="s">
        <v>42</v>
      </c>
      <c r="C49" s="50">
        <v>0</v>
      </c>
      <c r="D49" s="50">
        <v>0</v>
      </c>
      <c r="E49" s="50">
        <v>0</v>
      </c>
      <c r="F49" s="50">
        <v>0</v>
      </c>
      <c r="G49" s="4"/>
      <c r="H49" s="5" t="s">
        <v>17</v>
      </c>
      <c r="I49" s="42">
        <v>10</v>
      </c>
      <c r="J49" s="6">
        <f t="shared" si="1"/>
        <v>0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7"/>
      <c r="X49" s="12"/>
      <c r="Y49" s="12"/>
      <c r="Z49" s="12"/>
      <c r="AA49" s="22">
        <f t="shared" si="2"/>
        <v>10</v>
      </c>
      <c r="AB49" s="13"/>
    </row>
    <row r="50" spans="1:28" ht="35" customHeight="1" x14ac:dyDescent="0.2">
      <c r="A50" s="3">
        <f t="shared" si="3"/>
        <v>38</v>
      </c>
      <c r="B50" s="30" t="s">
        <v>43</v>
      </c>
      <c r="C50" s="50">
        <v>0</v>
      </c>
      <c r="D50" s="50">
        <v>0</v>
      </c>
      <c r="E50" s="50">
        <v>0</v>
      </c>
      <c r="F50" s="50">
        <v>0</v>
      </c>
      <c r="G50" s="4"/>
      <c r="H50" s="5" t="s">
        <v>17</v>
      </c>
      <c r="I50" s="42">
        <v>20</v>
      </c>
      <c r="J50" s="6">
        <f t="shared" si="1"/>
        <v>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7"/>
      <c r="X50" s="12"/>
      <c r="Y50" s="12"/>
      <c r="Z50" s="12"/>
      <c r="AA50" s="22">
        <f t="shared" si="2"/>
        <v>20</v>
      </c>
      <c r="AB50" s="13"/>
    </row>
    <row r="51" spans="1:28" ht="35" customHeight="1" x14ac:dyDescent="0.2">
      <c r="A51" s="3">
        <f t="shared" si="3"/>
        <v>39</v>
      </c>
      <c r="B51" s="30" t="s">
        <v>44</v>
      </c>
      <c r="C51" s="50">
        <v>0</v>
      </c>
      <c r="D51" s="50">
        <v>0</v>
      </c>
      <c r="E51" s="50">
        <v>0</v>
      </c>
      <c r="F51" s="50">
        <v>0</v>
      </c>
      <c r="G51" s="4"/>
      <c r="H51" s="5" t="s">
        <v>17</v>
      </c>
      <c r="I51" s="42">
        <v>10</v>
      </c>
      <c r="J51" s="6">
        <f t="shared" si="1"/>
        <v>0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22">
        <f t="shared" si="2"/>
        <v>10</v>
      </c>
      <c r="AB51" s="13"/>
    </row>
    <row r="52" spans="1:28" ht="35" customHeight="1" thickBot="1" x14ac:dyDescent="0.25">
      <c r="A52" s="3">
        <f t="shared" si="3"/>
        <v>40</v>
      </c>
      <c r="B52" s="30" t="s">
        <v>45</v>
      </c>
      <c r="C52" s="50">
        <v>0</v>
      </c>
      <c r="D52" s="50">
        <v>0</v>
      </c>
      <c r="E52" s="50">
        <v>0</v>
      </c>
      <c r="F52" s="50">
        <v>0</v>
      </c>
      <c r="G52" s="4"/>
      <c r="H52" s="5" t="s">
        <v>17</v>
      </c>
      <c r="I52" s="42">
        <v>20</v>
      </c>
      <c r="J52" s="6">
        <f t="shared" si="1"/>
        <v>0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7"/>
      <c r="Y52" s="43"/>
      <c r="Z52" s="43"/>
      <c r="AA52" s="44">
        <f t="shared" si="2"/>
        <v>20</v>
      </c>
      <c r="AB52" s="13"/>
    </row>
    <row r="53" spans="1:28" ht="16.5" customHeight="1" thickBot="1" x14ac:dyDescent="0.25">
      <c r="A53" s="81" t="s">
        <v>27</v>
      </c>
      <c r="B53" s="82"/>
      <c r="C53" s="34">
        <f>SUM(C13:C52)</f>
        <v>37.5</v>
      </c>
      <c r="D53" s="35">
        <f>SUM(D13:D52)</f>
        <v>32</v>
      </c>
      <c r="E53" s="35"/>
      <c r="F53" s="35">
        <f>SUM(F13:F52)</f>
        <v>31.5</v>
      </c>
      <c r="G53" s="36"/>
      <c r="H53" s="39"/>
      <c r="I53" s="40"/>
      <c r="J53" s="19"/>
      <c r="R53" s="49"/>
      <c r="AA53" s="45">
        <f>SUM(AA13:AA52)</f>
        <v>322.5</v>
      </c>
      <c r="AB53" s="46"/>
    </row>
    <row r="54" spans="1:28" ht="17" thickBot="1" x14ac:dyDescent="0.25">
      <c r="A54" s="91" t="s">
        <v>28</v>
      </c>
      <c r="B54" s="92"/>
      <c r="C54" s="34">
        <f>135-C53</f>
        <v>97.5</v>
      </c>
      <c r="D54" s="35">
        <f>135-D53</f>
        <v>103</v>
      </c>
      <c r="E54" s="53"/>
      <c r="F54" s="19">
        <f>135-F53</f>
        <v>103.5</v>
      </c>
      <c r="G54" s="19"/>
      <c r="H54" s="19"/>
      <c r="I54" s="19"/>
      <c r="J54" s="19"/>
      <c r="AA54" s="24"/>
    </row>
    <row r="55" spans="1:28" ht="17" thickBot="1" x14ac:dyDescent="0.25">
      <c r="A55" s="93" t="s">
        <v>30</v>
      </c>
      <c r="B55" s="94"/>
      <c r="C55" s="19"/>
      <c r="D55" s="19"/>
      <c r="E55" s="19"/>
      <c r="F55" s="19"/>
      <c r="G55" s="19"/>
      <c r="H55" s="19"/>
      <c r="I55" s="19"/>
      <c r="J55" s="19"/>
      <c r="AA55" s="24"/>
    </row>
    <row r="56" spans="1:28" ht="17" thickBot="1" x14ac:dyDescent="0.25">
      <c r="A56" s="91" t="s">
        <v>31</v>
      </c>
      <c r="B56" s="92"/>
      <c r="C56" s="19"/>
      <c r="D56" s="19"/>
      <c r="E56" s="18"/>
      <c r="F56" s="38"/>
      <c r="G56" s="19"/>
      <c r="H56" s="19"/>
      <c r="I56" s="48">
        <f>SUM(I13:I52)</f>
        <v>517</v>
      </c>
      <c r="J56" s="19">
        <f>SUM(J13:J52)</f>
        <v>99</v>
      </c>
      <c r="AA56" s="24"/>
    </row>
    <row r="57" spans="1:28" ht="17" thickBo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AA57" s="24"/>
    </row>
    <row r="58" spans="1:28" ht="17" thickBot="1" x14ac:dyDescent="0.25">
      <c r="A58" s="95" t="s">
        <v>22</v>
      </c>
      <c r="B58" s="96"/>
      <c r="C58" s="47">
        <f>135*3</f>
        <v>405</v>
      </c>
      <c r="D58" s="18"/>
      <c r="E58" s="18"/>
      <c r="F58" s="18"/>
      <c r="G58" s="18"/>
      <c r="H58" s="18"/>
      <c r="I58" s="18"/>
      <c r="J58" s="18"/>
      <c r="AA58" s="24"/>
    </row>
    <row r="59" spans="1:28" ht="17" thickBot="1" x14ac:dyDescent="0.25">
      <c r="A59" s="97" t="s">
        <v>29</v>
      </c>
      <c r="B59" s="98"/>
      <c r="C59" s="41">
        <f>C58-J56</f>
        <v>306</v>
      </c>
      <c r="D59" s="18"/>
      <c r="E59" s="18"/>
      <c r="F59" s="18"/>
      <c r="G59" s="18"/>
      <c r="H59" s="18"/>
      <c r="I59" s="18"/>
      <c r="J59" s="18"/>
      <c r="AA59" s="24"/>
    </row>
    <row r="60" spans="1:28" ht="16" x14ac:dyDescent="0.2">
      <c r="A60" s="23"/>
      <c r="B60" s="18"/>
      <c r="C60" s="18"/>
      <c r="D60" s="18"/>
      <c r="E60" s="18"/>
      <c r="F60" s="18"/>
      <c r="G60" s="18"/>
      <c r="H60" s="18"/>
      <c r="I60" s="18"/>
      <c r="J60" s="18"/>
      <c r="AA60" s="24"/>
    </row>
    <row r="61" spans="1:28" x14ac:dyDescent="0.2">
      <c r="D61" s="25"/>
      <c r="E61" s="25"/>
      <c r="F61" s="25"/>
    </row>
    <row r="62" spans="1:28" s="15" customFormat="1" ht="14" x14ac:dyDescent="0.2">
      <c r="A62" s="14"/>
      <c r="D62" s="26"/>
      <c r="E62" s="26"/>
      <c r="F62" s="26"/>
    </row>
    <row r="63" spans="1:28" s="15" customFormat="1" ht="14" x14ac:dyDescent="0.2"/>
    <row r="64" spans="1:28" s="15" customFormat="1" ht="14" x14ac:dyDescent="0.2"/>
  </sheetData>
  <mergeCells count="17">
    <mergeCell ref="A54:B54"/>
    <mergeCell ref="A55:B55"/>
    <mergeCell ref="A56:B56"/>
    <mergeCell ref="A58:B58"/>
    <mergeCell ref="A59:B59"/>
    <mergeCell ref="AA10:AA11"/>
    <mergeCell ref="AB10:AB11"/>
    <mergeCell ref="C10:F10"/>
    <mergeCell ref="A53:B53"/>
    <mergeCell ref="A4:AA4"/>
    <mergeCell ref="A10:A11"/>
    <mergeCell ref="B10:B11"/>
    <mergeCell ref="G10:G11"/>
    <mergeCell ref="H10:H11"/>
    <mergeCell ref="I10:I11"/>
    <mergeCell ref="J10:J11"/>
    <mergeCell ref="K10:Z10"/>
  </mergeCells>
  <conditionalFormatting sqref="H23">
    <cfRule type="containsText" dxfId="7" priority="13" operator="containsText" text="En cours">
      <formula>NOT(ISERROR(SEARCH("En cours",H23)))</formula>
    </cfRule>
  </conditionalFormatting>
  <conditionalFormatting sqref="H12:H52">
    <cfRule type="containsText" dxfId="6" priority="10" operator="containsText" text="En attente">
      <formula>NOT(ISERROR(SEARCH("En attente",H12)))</formula>
    </cfRule>
    <cfRule type="containsText" dxfId="5" priority="11" operator="containsText" text="En cours">
      <formula>NOT(ISERROR(SEARCH("En cours",H12)))</formula>
    </cfRule>
    <cfRule type="containsText" dxfId="4" priority="12" operator="containsText" text="Terminé">
      <formula>NOT(ISERROR(SEARCH("Terminé",H12)))</formula>
    </cfRule>
  </conditionalFormatting>
  <conditionalFormatting sqref="C12:F52">
    <cfRule type="cellIs" dxfId="3" priority="1" operator="equal">
      <formula>0</formula>
    </cfRule>
    <cfRule type="expression" dxfId="2" priority="4">
      <formula>$H12="Terminé"</formula>
    </cfRule>
  </conditionalFormatting>
  <conditionalFormatting sqref="C12:F52">
    <cfRule type="expression" dxfId="1" priority="2">
      <formula>$H12="En cours"</formula>
    </cfRule>
    <cfRule type="expression" dxfId="0" priority="3">
      <formula>$H12="En attente"</formula>
    </cfRule>
  </conditionalFormatting>
  <dataValidations count="1">
    <dataValidation type="list" allowBlank="1" showErrorMessage="1" sqref="H12:H52" xr:uid="{00000000-0002-0000-0000-000000000000}">
      <formula1>"En attente,En cours,Terminé"</formula1>
      <formula2>0</formula2>
    </dataValidation>
  </dataValidations>
  <printOptions horizontalCentered="1"/>
  <pageMargins left="0.31527777777777777" right="0.31527777777777777" top="0.74791666666666667" bottom="0.55138888888888893" header="0.51180555555555551" footer="0.5118055555555555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G28" sqref="G28"/>
    </sheetView>
  </sheetViews>
  <sheetFormatPr baseColWidth="10" defaultColWidth="10.6640625" defaultRowHeight="15" x14ac:dyDescent="0.2"/>
  <cols>
    <col min="1" max="16384" width="10.6640625" style="1"/>
  </cols>
  <sheetData>
    <row r="1" spans="1:2" x14ac:dyDescent="0.2">
      <c r="A1" s="16" t="s">
        <v>17</v>
      </c>
      <c r="B1" s="16">
        <v>75</v>
      </c>
    </row>
    <row r="2" spans="1:2" x14ac:dyDescent="0.2">
      <c r="A2" s="1" t="s">
        <v>13</v>
      </c>
      <c r="B2" s="1">
        <v>100</v>
      </c>
    </row>
    <row r="3" spans="1:2" x14ac:dyDescent="0.2">
      <c r="A3" s="1" t="s">
        <v>8</v>
      </c>
      <c r="B3" s="1">
        <v>0</v>
      </c>
    </row>
  </sheetData>
  <sheetProtection selectLockedCells="1" selectUnlockedCells="1"/>
  <pageMargins left="0.7" right="0.7" top="0.75" bottom="0.75" header="0.51180555555555551" footer="0.5118055555555555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6640625" defaultRowHeight="15" x14ac:dyDescent="0.2"/>
  <cols>
    <col min="1" max="16384" width="10.6640625" style="1"/>
  </cols>
  <sheetData/>
  <sheetProtection selectLockedCells="1" selectUnlockedCells="1"/>
  <pageMargins left="0.7" right="0.7" top="0.75" bottom="0.75" header="0.51180555555555551" footer="0.5118055555555555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cp:keywords/>
  <dc:description/>
  <cp:lastModifiedBy>Alex Dufour Couture</cp:lastModifiedBy>
  <dcterms:created xsi:type="dcterms:W3CDTF">2014-10-15T22:31:15Z</dcterms:created>
  <dcterms:modified xsi:type="dcterms:W3CDTF">2020-01-22T14:24:02Z</dcterms:modified>
  <cp:category/>
</cp:coreProperties>
</file>