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B792A0BF-DF56-334C-ACED-E73EA9AD70D3}" xr6:coauthVersionLast="45" xr6:coauthVersionMax="45" xr10:uidLastSave="{00000000-0000-0000-0000-000000000000}"/>
  <bookViews>
    <workbookView xWindow="0" yWindow="460" windowWidth="23160" windowHeight="1258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8" i="1" l="1"/>
  <c r="J89" i="1"/>
  <c r="J87" i="1"/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2" i="1"/>
  <c r="J93" i="1"/>
  <c r="G83" i="1"/>
  <c r="G84" i="1"/>
  <c r="G85" i="1"/>
  <c r="G86" i="1"/>
  <c r="G92" i="1"/>
  <c r="G93" i="1"/>
  <c r="E95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100" i="1"/>
  <c r="J68" i="1"/>
  <c r="G68" i="1"/>
  <c r="J66" i="1" l="1"/>
  <c r="J65" i="1" l="1"/>
  <c r="J64" i="1"/>
  <c r="I98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5" i="1" l="1"/>
  <c r="F96" i="1" s="1"/>
  <c r="G55" i="1"/>
  <c r="J97" i="1"/>
  <c r="E96" i="1"/>
  <c r="D95" i="1"/>
  <c r="D96" i="1" s="1"/>
  <c r="C95" i="1"/>
  <c r="C96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6" i="1"/>
  <c r="J95" i="1"/>
  <c r="AA10" i="1"/>
  <c r="AA95" i="1" s="1"/>
  <c r="J98" i="1"/>
  <c r="C101" i="1" s="1"/>
</calcChain>
</file>

<file path=xl/sharedStrings.xml><?xml version="1.0" encoding="utf-8"?>
<sst xmlns="http://schemas.openxmlformats.org/spreadsheetml/2006/main" count="199" uniqueCount="116">
  <si>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</si>
  <si>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</si>
  <si>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</si>
  <si>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</si>
  <si>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</si>
  <si>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</si>
  <si>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</si>
  <si>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</si>
  <si>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</si>
  <si>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</si>
  <si>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</si>
  <si>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</si>
  <si>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</si>
  <si>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</si>
  <si>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</si>
  <si>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</si>
  <si>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</si>
  <si>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</si>
  <si>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</si>
  <si>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</si>
  <si>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</si>
  <si>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</si>
  <si>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</si>
  <si>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</si>
  <si>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</si>
  <si>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</si>
  <si>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</si>
  <si>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</si>
  <si>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</si>
  <si>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</si>
  <si>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</si>
  <si>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</si>
  <si>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</si>
  <si>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</si>
  <si>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</si>
  <si>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</si>
  <si>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</si>
  <si>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</si>
  <si>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</si>
  <si>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</si>
  <si>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</si>
  <si>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</si>
  <si>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</si>
  <si>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</si>
  <si>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</si>
  <si>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</si>
  <si>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</si>
  <si>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</si>
  <si>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</si>
  <si>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</si>
  <si>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</si>
  <si>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</si>
  <si>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</si>
  <si>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</si>
  <si>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</si>
  <si>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</si>
  <si>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</si>
  <si>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</si>
  <si>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</si>
  <si>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</si>
  <si>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</si>
  <si>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</si>
  <si>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</si>
  <si>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</si>
  <si>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</si>
  <si>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</si>
  <si>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</si>
  <si>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</si>
  <si>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</si>
  <si>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</si>
  <si>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</si>
  <si>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</si>
  <si>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</si>
  <si>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</si>
  <si>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</si>
  <si>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</si>
  <si>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</si>
  <si>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</si>
  <si>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</si>
  <si>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</si>
  <si>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</si>
  <si>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</si>
  <si>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</si>
  <si>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</si>
  <si>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</si>
  <si>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</si>
  <si>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</si>
  <si>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</si>
  <si>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</si>
  <si>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</si>
  <si>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</si>
  <si>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</si>
  <si>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</si>
  <si>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</si>
  <si>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</si>
  <si>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</si>
  <si>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</si>
  <si>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</si>
  <si>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</si>
  <si>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</si>
  <si>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</si>
  <si>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</si>
  <si>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</si>
  <si>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</si>
  <si>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</si>
  <si>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</si>
  <si>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</si>
  <si>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</si>
  <si>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</si>
  <si>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</si>
  <si>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</si>
  <si>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</si>
  <si>
    <t>Améliorer le visuel (profile-view)</t>
  </si>
  <si>
    <t>Améliorer le visuel (user-create)</t>
  </si>
  <si>
    <t>Televersement back-end</t>
  </si>
  <si>
    <t>Redaction de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</si>
</sst>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3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167" fontId="20" fillId="0" borderId="16" xfId="9" applyNumberFormat="1" applyFill="1" applyBorder="1" applyAlignment="1" applyProtection="1">
      <alignment horizontal="justify" vertical="center"/>
      <protection locked="0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11">
    <cellStyle name="Bad" xfId="10" builtinId="27"/>
    <cellStyle name="Comma" xfId="1" builtinId="3"/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Good" xfId="8" builtinId="26"/>
    <cellStyle name="Neutral" xfId="9" builtinId="28"/>
    <cellStyle name="Normal" xfId="0" builtinId="0"/>
    <cellStyle name="Normal 2" xfId="2" xr:uid="{00000000-0005-0000-0000-00000A000000}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6"/>
  <sheetViews>
    <sheetView showGridLines="0" tabSelected="1" topLeftCell="A76" workbookViewId="0">
      <selection activeCell="E90" sqref="E90"/>
    </sheetView>
  </sheetViews>
  <sheetFormatPr baseColWidth="10" defaultColWidth="10.6640625" defaultRowHeight="15" x14ac:dyDescent="0.2"/>
  <cols>
    <col min="1" max="1" width="10.5" style="1" customWidth="1"/>
    <col min="2" max="2" width="76.5" style="1" bestFit="1" customWidth="1"/>
    <col min="3" max="3" width="8.6640625" style="123" customWidth="1"/>
    <col min="4" max="4" width="8.1640625" style="123" customWidth="1"/>
    <col min="5" max="6" width="8.83203125" style="123" bestFit="1" customWidth="1"/>
    <col min="7" max="7" width="10" style="1" customWidth="1"/>
    <col min="8" max="8" width="10.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5" customHeight="1" x14ac:dyDescent="0.15">
      <c r="A1" s="151" t="s">
        <v>0</v>
      </c>
      <c r="B1" s="151"/>
      <c r="C1" s="123"/>
      <c r="D1" s="152" t="s">
        <v>1</v>
      </c>
      <c r="E1" s="152"/>
      <c r="F1" s="152"/>
      <c r="G1" s="152"/>
      <c r="H1" s="152"/>
      <c r="I1" s="152"/>
      <c r="J1" s="152"/>
      <c r="K1" s="152"/>
      <c r="L1" s="152"/>
      <c r="N1" s="2"/>
      <c r="P1" s="7"/>
      <c r="Q1" s="6" t="s">
        <v>2</v>
      </c>
      <c r="R1" s="2"/>
      <c r="V1" s="2"/>
      <c r="Z1" s="2"/>
      <c r="AA1" s="8"/>
    </row>
    <row r="2" spans="1:28" s="6" customFormat="1" ht="15.5" customHeight="1" x14ac:dyDescent="0.15">
      <c r="A2" s="151" t="s">
        <v>3</v>
      </c>
      <c r="B2" s="151"/>
      <c r="C2" s="123"/>
      <c r="D2" s="123"/>
      <c r="E2" s="123"/>
      <c r="F2" s="151" t="s">
        <v>4</v>
      </c>
      <c r="G2" s="151"/>
      <c r="H2" s="151"/>
      <c r="I2" s="151"/>
      <c r="J2" s="151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6" x14ac:dyDescent="0.1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6" x14ac:dyDescent="0.1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7" thickBot="1" x14ac:dyDescent="0.2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5" customHeight="1" thickBot="1" x14ac:dyDescent="0.2">
      <c r="C6" s="123"/>
      <c r="D6" s="123"/>
      <c r="E6" s="123"/>
      <c r="F6" s="123"/>
      <c r="H6" s="2"/>
      <c r="I6" s="3"/>
      <c r="J6" s="3"/>
      <c r="K6" s="140" t="s">
        <v>9</v>
      </c>
      <c r="L6" s="140"/>
      <c r="M6" s="140"/>
      <c r="N6" s="140"/>
      <c r="O6" s="140"/>
      <c r="P6" s="140"/>
      <c r="Q6" s="140"/>
      <c r="R6" s="140"/>
      <c r="S6" s="140" t="s">
        <v>10</v>
      </c>
      <c r="T6" s="140"/>
      <c r="U6" s="140"/>
      <c r="V6" s="140"/>
      <c r="W6" s="148" t="s">
        <v>93</v>
      </c>
      <c r="X6" s="149"/>
      <c r="Y6" s="149"/>
      <c r="Z6" s="150"/>
      <c r="AA6" s="8"/>
    </row>
    <row r="7" spans="1:28" ht="19.5" customHeight="1" thickBot="1" x14ac:dyDescent="0.25">
      <c r="A7" s="141" t="s">
        <v>11</v>
      </c>
      <c r="B7" s="142" t="s">
        <v>12</v>
      </c>
      <c r="C7" s="143" t="s">
        <v>13</v>
      </c>
      <c r="D7" s="143"/>
      <c r="E7" s="143"/>
      <c r="F7" s="143"/>
      <c r="G7" s="144" t="s">
        <v>14</v>
      </c>
      <c r="H7" s="145" t="s">
        <v>15</v>
      </c>
      <c r="I7" s="146" t="s">
        <v>16</v>
      </c>
      <c r="J7" s="146" t="s">
        <v>17</v>
      </c>
      <c r="K7" s="147" t="s">
        <v>18</v>
      </c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36" t="s">
        <v>19</v>
      </c>
      <c r="AB7" s="137" t="s">
        <v>20</v>
      </c>
    </row>
    <row r="8" spans="1:28" ht="18.75" customHeight="1" thickBot="1" x14ac:dyDescent="0.25">
      <c r="A8" s="141"/>
      <c r="B8" s="142"/>
      <c r="C8" s="124" t="s">
        <v>21</v>
      </c>
      <c r="D8" s="124" t="s">
        <v>22</v>
      </c>
      <c r="E8" s="124" t="s">
        <v>23</v>
      </c>
      <c r="F8" s="124" t="s">
        <v>24</v>
      </c>
      <c r="G8" s="144"/>
      <c r="H8" s="145"/>
      <c r="I8" s="146"/>
      <c r="J8" s="146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36"/>
      <c r="AB8" s="137"/>
    </row>
    <row r="9" spans="1:28" ht="19" x14ac:dyDescent="0.2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6" x14ac:dyDescent="0.2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6" x14ac:dyDescent="0.2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6" x14ac:dyDescent="0.2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6" x14ac:dyDescent="0.2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6" x14ac:dyDescent="0.2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6" x14ac:dyDescent="0.2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6" x14ac:dyDescent="0.2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6" x14ac:dyDescent="0.2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6" x14ac:dyDescent="0.2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6" x14ac:dyDescent="0.2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6" x14ac:dyDescent="0.2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ht="16" x14ac:dyDescent="0.2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6" x14ac:dyDescent="0.2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6" x14ac:dyDescent="0.2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6" x14ac:dyDescent="0.2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6" x14ac:dyDescent="0.2">
      <c r="A25" s="29">
        <v>16</v>
      </c>
      <c r="B25" s="57" t="s">
        <v>41</v>
      </c>
      <c r="C25" s="126">
        <v>10</v>
      </c>
      <c r="D25" s="126">
        <v>20</v>
      </c>
      <c r="E25" s="126">
        <v>3.5</v>
      </c>
      <c r="F25" s="126">
        <v>15</v>
      </c>
      <c r="G25" s="31">
        <f>VLOOKUP(H25,Feuil2!$A$1:$B$3,2,0)</f>
        <v>0</v>
      </c>
      <c r="H25" s="32" t="s">
        <v>2</v>
      </c>
      <c r="I25" s="33">
        <v>30</v>
      </c>
      <c r="J25" s="33">
        <f t="shared" si="1"/>
        <v>48.5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4"/>
      <c r="AA25" s="37">
        <f t="shared" si="2"/>
        <v>-18.5</v>
      </c>
      <c r="AB25" s="41"/>
    </row>
    <row r="26" spans="1:28" s="39" customFormat="1" ht="16" x14ac:dyDescent="0.2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6" x14ac:dyDescent="0.2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6" x14ac:dyDescent="0.2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6" x14ac:dyDescent="0.2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6" x14ac:dyDescent="0.2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6" x14ac:dyDescent="0.2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6" x14ac:dyDescent="0.2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6" x14ac:dyDescent="0.2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6" x14ac:dyDescent="0.2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6" x14ac:dyDescent="0.2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6" x14ac:dyDescent="0.2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6" x14ac:dyDescent="0.2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6" x14ac:dyDescent="0.2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6" x14ac:dyDescent="0.2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6" x14ac:dyDescent="0.2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6" x14ac:dyDescent="0.2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ht="16" x14ac:dyDescent="0.2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6" x14ac:dyDescent="0.2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ht="16" x14ac:dyDescent="0.2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6" x14ac:dyDescent="0.2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ht="16" x14ac:dyDescent="0.2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6" x14ac:dyDescent="0.2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9" x14ac:dyDescent="0.2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6" x14ac:dyDescent="0.2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6" x14ac:dyDescent="0.2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6" x14ac:dyDescent="0.2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6" x14ac:dyDescent="0.2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6" x14ac:dyDescent="0.2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6" x14ac:dyDescent="0.2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6" x14ac:dyDescent="0.2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6" x14ac:dyDescent="0.2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6" x14ac:dyDescent="0.2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6" x14ac:dyDescent="0.2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6" x14ac:dyDescent="0.2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6" x14ac:dyDescent="0.2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6" x14ac:dyDescent="0.2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6" x14ac:dyDescent="0.2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6" x14ac:dyDescent="0.2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6" x14ac:dyDescent="0.2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6" x14ac:dyDescent="0.2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6" x14ac:dyDescent="0.2">
      <c r="A66" s="29">
        <v>18</v>
      </c>
      <c r="B66" s="69" t="s">
        <v>86</v>
      </c>
      <c r="C66" s="126">
        <v>0</v>
      </c>
      <c r="D66" s="126">
        <v>2</v>
      </c>
      <c r="E66" s="126">
        <v>0</v>
      </c>
      <c r="F66" s="126">
        <v>0</v>
      </c>
      <c r="G66" s="63"/>
      <c r="H66" s="32" t="s">
        <v>2</v>
      </c>
      <c r="I66" s="33">
        <v>5</v>
      </c>
      <c r="J66" s="33">
        <f t="shared" ref="J66" si="6">SUM(C66:F66)</f>
        <v>2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119"/>
      <c r="AA66" s="85"/>
      <c r="AB66" s="68"/>
    </row>
    <row r="67" spans="1:28" s="39" customFormat="1" ht="19" x14ac:dyDescent="0.2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ht="16" x14ac:dyDescent="0.2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93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ht="16" x14ac:dyDescent="0.2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ht="16" x14ac:dyDescent="0.2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ht="16" x14ac:dyDescent="0.2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ht="16" x14ac:dyDescent="0.2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ht="16" x14ac:dyDescent="0.2">
      <c r="A73" s="29">
        <v>6</v>
      </c>
      <c r="B73" s="57" t="s">
        <v>96</v>
      </c>
      <c r="C73" s="126">
        <v>0</v>
      </c>
      <c r="D73" s="126">
        <v>2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4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119"/>
      <c r="AA73" s="37"/>
      <c r="AB73" s="41"/>
    </row>
    <row r="74" spans="1:28" s="77" customFormat="1" ht="16" x14ac:dyDescent="0.2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ht="16" x14ac:dyDescent="0.2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ht="16" x14ac:dyDescent="0.2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ht="16" x14ac:dyDescent="0.2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ht="16" x14ac:dyDescent="0.2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ht="16" x14ac:dyDescent="0.2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ht="16" x14ac:dyDescent="0.2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ht="16" x14ac:dyDescent="0.2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ht="16" x14ac:dyDescent="0.2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ht="16" x14ac:dyDescent="0.2">
      <c r="A83" s="29">
        <v>17</v>
      </c>
      <c r="B83" s="57" t="s">
        <v>107</v>
      </c>
      <c r="C83" s="126">
        <v>0</v>
      </c>
      <c r="D83" s="126">
        <v>5</v>
      </c>
      <c r="E83" s="126">
        <v>0</v>
      </c>
      <c r="F83" s="126">
        <v>0</v>
      </c>
      <c r="G83" s="63">
        <f>VLOOKUP(H83,Feuil2!$A$1:$B$3,2,0)</f>
        <v>100</v>
      </c>
      <c r="H83" s="32" t="s">
        <v>5</v>
      </c>
      <c r="I83" s="33">
        <v>2</v>
      </c>
      <c r="J83" s="33">
        <f t="shared" si="7"/>
        <v>5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110"/>
      <c r="AA83" s="37"/>
      <c r="AB83" s="41"/>
    </row>
    <row r="84" spans="1:28" s="77" customFormat="1" ht="16" x14ac:dyDescent="0.2">
      <c r="A84" s="29">
        <v>18</v>
      </c>
      <c r="B84" s="57" t="s">
        <v>110</v>
      </c>
      <c r="C84" s="126">
        <v>0</v>
      </c>
      <c r="D84" s="126">
        <v>0</v>
      </c>
      <c r="E84" s="126">
        <v>1.25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1.25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ht="16" x14ac:dyDescent="0.2">
      <c r="A85" s="29">
        <v>19</v>
      </c>
      <c r="B85" s="57" t="s">
        <v>111</v>
      </c>
      <c r="C85" s="126">
        <v>0</v>
      </c>
      <c r="D85" s="126">
        <v>0</v>
      </c>
      <c r="E85" s="126">
        <v>2.25</v>
      </c>
      <c r="F85" s="126">
        <v>0</v>
      </c>
      <c r="G85" s="63">
        <f>VLOOKUP(H85,Feuil2!$A$1:$B$3,2,0)</f>
        <v>100</v>
      </c>
      <c r="H85" s="32" t="s">
        <v>5</v>
      </c>
      <c r="I85" s="33"/>
      <c r="J85" s="33">
        <f t="shared" si="7"/>
        <v>2.25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 ht="16" x14ac:dyDescent="0.2">
      <c r="A86" s="29">
        <v>20</v>
      </c>
      <c r="B86" s="57" t="s">
        <v>112</v>
      </c>
      <c r="C86" s="126">
        <v>0</v>
      </c>
      <c r="D86" s="126">
        <v>0</v>
      </c>
      <c r="E86" s="126">
        <v>0.5</v>
      </c>
      <c r="F86" s="126"/>
      <c r="G86" s="63">
        <f>VLOOKUP(H86,Feuil2!$A$1:$B$3,2,0)</f>
        <v>100</v>
      </c>
      <c r="H86" s="32" t="s">
        <v>5</v>
      </c>
      <c r="I86" s="33"/>
      <c r="J86" s="33">
        <f t="shared" si="7"/>
        <v>0.5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122"/>
      <c r="Z86" s="36"/>
      <c r="AA86" s="37"/>
      <c r="AB86" s="41"/>
    </row>
    <row r="87" spans="1:28" s="77" customFormat="1" ht="16" x14ac:dyDescent="0.2">
      <c r="A87" s="29">
        <v>21</v>
      </c>
      <c r="B87" s="57" t="s">
        <v>113</v>
      </c>
      <c r="C87" s="126">
        <v>0</v>
      </c>
      <c r="D87" s="126">
        <v>0</v>
      </c>
      <c r="E87" s="126">
        <v>0.25</v>
      </c>
      <c r="F87" s="126">
        <v>0</v>
      </c>
      <c r="G87" s="63"/>
      <c r="H87" s="32" t="s">
        <v>5</v>
      </c>
      <c r="I87" s="33"/>
      <c r="J87" s="33">
        <f t="shared" si="7"/>
        <v>0.25</v>
      </c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122"/>
      <c r="Z87" s="36"/>
      <c r="AA87" s="37"/>
      <c r="AB87" s="41"/>
    </row>
    <row r="88" spans="1:28" s="77" customFormat="1" ht="16" x14ac:dyDescent="0.2">
      <c r="A88" s="29">
        <v>22</v>
      </c>
      <c r="B88" s="57" t="s">
        <v>114</v>
      </c>
      <c r="C88" s="126">
        <v>0</v>
      </c>
      <c r="D88" s="126">
        <v>0</v>
      </c>
      <c r="E88" s="126">
        <v>0</v>
      </c>
      <c r="F88" s="126">
        <v>6</v>
      </c>
      <c r="G88" s="63"/>
      <c r="H88" s="32" t="s">
        <v>2</v>
      </c>
      <c r="I88" s="33"/>
      <c r="J88" s="33">
        <f t="shared" ref="J88:J89" si="8">SUM(C88:F88)</f>
        <v>6</v>
      </c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32"/>
      <c r="Z88" s="36"/>
      <c r="AA88" s="37"/>
      <c r="AB88" s="41"/>
    </row>
    <row r="89" spans="1:28" s="77" customFormat="1" ht="16" x14ac:dyDescent="0.2">
      <c r="A89" s="29">
        <v>23</v>
      </c>
      <c r="B89" s="57" t="s">
        <v>115</v>
      </c>
      <c r="C89" s="126">
        <v>2</v>
      </c>
      <c r="D89" s="126">
        <v>0</v>
      </c>
      <c r="E89" s="126">
        <v>0</v>
      </c>
      <c r="F89" s="126">
        <v>0</v>
      </c>
      <c r="G89" s="63"/>
      <c r="H89" s="32" t="s">
        <v>5</v>
      </c>
      <c r="I89" s="33"/>
      <c r="J89" s="33">
        <f t="shared" si="8"/>
        <v>2</v>
      </c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132"/>
      <c r="Z89" s="36"/>
      <c r="AA89" s="37"/>
      <c r="AB89" s="41"/>
    </row>
    <row r="90" spans="1:28" s="77" customFormat="1" x14ac:dyDescent="0.2">
      <c r="A90" s="29"/>
      <c r="B90" s="57"/>
      <c r="C90" s="126"/>
      <c r="D90" s="126"/>
      <c r="E90" s="126"/>
      <c r="F90" s="126"/>
      <c r="G90" s="63"/>
      <c r="H90" s="32"/>
      <c r="I90" s="33"/>
      <c r="J90" s="33"/>
      <c r="K90" s="35"/>
      <c r="L90" s="35"/>
      <c r="M90" s="35"/>
      <c r="N90" s="36"/>
      <c r="O90" s="35"/>
      <c r="P90" s="35"/>
      <c r="Q90" s="35"/>
      <c r="R90" s="35"/>
      <c r="S90" s="35"/>
      <c r="T90" s="35"/>
      <c r="U90" s="35"/>
      <c r="V90" s="36"/>
      <c r="W90" s="35"/>
      <c r="X90" s="120"/>
      <c r="Y90" s="132"/>
      <c r="Z90" s="36"/>
      <c r="AA90" s="37"/>
      <c r="AB90" s="41"/>
    </row>
    <row r="91" spans="1:28" s="77" customFormat="1" x14ac:dyDescent="0.2">
      <c r="A91" s="29"/>
      <c r="B91" s="57"/>
      <c r="C91" s="126"/>
      <c r="D91" s="126"/>
      <c r="E91" s="126"/>
      <c r="F91" s="126"/>
      <c r="G91" s="63"/>
      <c r="H91" s="32"/>
      <c r="I91" s="33"/>
      <c r="J91" s="33"/>
      <c r="K91" s="35"/>
      <c r="L91" s="35"/>
      <c r="M91" s="35"/>
      <c r="N91" s="36"/>
      <c r="O91" s="35"/>
      <c r="P91" s="35"/>
      <c r="Q91" s="35"/>
      <c r="R91" s="35"/>
      <c r="S91" s="35"/>
      <c r="T91" s="35"/>
      <c r="U91" s="35"/>
      <c r="V91" s="36"/>
      <c r="W91" s="35"/>
      <c r="X91" s="120"/>
      <c r="Y91" s="132"/>
      <c r="Z91" s="36"/>
      <c r="AA91" s="37"/>
      <c r="AB91" s="41"/>
    </row>
    <row r="92" spans="1:28" s="77" customFormat="1" x14ac:dyDescent="0.2">
      <c r="A92" s="29"/>
      <c r="B92" s="57"/>
      <c r="C92" s="126"/>
      <c r="D92" s="126"/>
      <c r="E92" s="126"/>
      <c r="F92" s="126"/>
      <c r="G92" s="63" t="e">
        <f>VLOOKUP(H92,Feuil2!$A$1:$B$3,2,0)</f>
        <v>#N/A</v>
      </c>
      <c r="H92" s="32"/>
      <c r="I92" s="33"/>
      <c r="J92" s="33">
        <f t="shared" si="7"/>
        <v>0</v>
      </c>
      <c r="K92" s="35"/>
      <c r="L92" s="35"/>
      <c r="M92" s="35"/>
      <c r="N92" s="36"/>
      <c r="O92" s="35"/>
      <c r="P92" s="35"/>
      <c r="Q92" s="35"/>
      <c r="R92" s="35"/>
      <c r="S92" s="35"/>
      <c r="T92" s="35"/>
      <c r="U92" s="35"/>
      <c r="V92" s="36"/>
      <c r="W92" s="35"/>
      <c r="X92" s="120"/>
      <c r="Y92" s="35"/>
      <c r="Z92" s="36"/>
      <c r="AA92" s="37"/>
      <c r="AB92" s="41"/>
    </row>
    <row r="93" spans="1:28" s="77" customFormat="1" ht="16" x14ac:dyDescent="0.2">
      <c r="A93" s="29" t="s">
        <v>108</v>
      </c>
      <c r="B93" s="57" t="s">
        <v>109</v>
      </c>
      <c r="C93" s="126">
        <v>0</v>
      </c>
      <c r="D93" s="126">
        <v>2</v>
      </c>
      <c r="E93" s="126">
        <v>0.75</v>
      </c>
      <c r="F93" s="126">
        <v>0</v>
      </c>
      <c r="G93" s="63">
        <f>VLOOKUP(H93,Feuil2!$A$1:$B$3,2,0)</f>
        <v>100</v>
      </c>
      <c r="H93" s="32" t="s">
        <v>5</v>
      </c>
      <c r="I93" s="33">
        <v>12</v>
      </c>
      <c r="J93" s="33">
        <f t="shared" si="7"/>
        <v>2.75</v>
      </c>
      <c r="K93" s="35"/>
      <c r="L93" s="35"/>
      <c r="M93" s="35"/>
      <c r="N93" s="36"/>
      <c r="O93" s="35"/>
      <c r="P93" s="35"/>
      <c r="Q93" s="35"/>
      <c r="R93" s="35"/>
      <c r="S93" s="35"/>
      <c r="T93" s="35"/>
      <c r="U93" s="35"/>
      <c r="V93" s="36"/>
      <c r="W93" s="35"/>
      <c r="X93" s="120"/>
      <c r="Y93" s="122"/>
      <c r="Z93" s="36"/>
      <c r="AA93" s="37"/>
      <c r="AB93" s="41"/>
    </row>
    <row r="94" spans="1:28" s="77" customFormat="1" ht="16" thickBot="1" x14ac:dyDescent="0.25">
      <c r="A94" s="29"/>
      <c r="B94" s="57"/>
      <c r="C94" s="126"/>
      <c r="D94" s="126"/>
      <c r="E94" s="126"/>
      <c r="F94" s="126"/>
      <c r="G94" s="63"/>
      <c r="H94" s="32"/>
      <c r="I94" s="33"/>
      <c r="J94" s="33"/>
      <c r="K94" s="35"/>
      <c r="L94" s="35"/>
      <c r="M94" s="35"/>
      <c r="N94" s="36"/>
      <c r="O94" s="35"/>
      <c r="P94" s="35"/>
      <c r="Q94" s="35"/>
      <c r="R94" s="35"/>
      <c r="S94" s="35"/>
      <c r="T94" s="35"/>
      <c r="U94" s="35"/>
      <c r="V94" s="36"/>
      <c r="W94" s="35"/>
      <c r="X94" s="120"/>
      <c r="Y94" s="35"/>
      <c r="Z94" s="36"/>
      <c r="AA94" s="37"/>
      <c r="AB94" s="41"/>
    </row>
    <row r="95" spans="1:28" ht="16.5" customHeight="1" thickBot="1" x14ac:dyDescent="0.25">
      <c r="A95" s="138" t="s">
        <v>68</v>
      </c>
      <c r="B95" s="138"/>
      <c r="C95" s="124">
        <f>SUM(C10:C94)</f>
        <v>132.5</v>
      </c>
      <c r="D95" s="124">
        <f>SUM(D10:D94)</f>
        <v>112.5</v>
      </c>
      <c r="E95" s="124">
        <f>SUM(E10:E94)</f>
        <v>108.75</v>
      </c>
      <c r="F95" s="124">
        <f>SUM(F10:F94)</f>
        <v>120</v>
      </c>
      <c r="G95" s="87"/>
      <c r="H95" s="86"/>
      <c r="I95" s="88"/>
      <c r="J95" s="86">
        <f>SUM(C95:F95)</f>
        <v>473.75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114">
        <f>SUM(AA10:AA94)</f>
        <v>-2.75</v>
      </c>
      <c r="AB95" s="115"/>
    </row>
    <row r="96" spans="1:28" ht="17" customHeight="1" thickBot="1" x14ac:dyDescent="0.25">
      <c r="A96" s="133" t="s">
        <v>69</v>
      </c>
      <c r="B96" s="133"/>
      <c r="C96" s="124">
        <f>117-C95</f>
        <v>-15.5</v>
      </c>
      <c r="D96" s="124">
        <f>117-D95</f>
        <v>4.5</v>
      </c>
      <c r="E96" s="124">
        <f>117-E95</f>
        <v>8.25</v>
      </c>
      <c r="F96" s="124">
        <f>117-F95</f>
        <v>-3</v>
      </c>
      <c r="G96" s="87"/>
      <c r="H96" s="86"/>
      <c r="I96" s="86"/>
      <c r="J96" s="86">
        <f>SUM(C96:F96)</f>
        <v>-5.75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7" customHeight="1" thickBot="1" x14ac:dyDescent="0.25">
      <c r="A97" s="134" t="s">
        <v>70</v>
      </c>
      <c r="B97" s="134"/>
      <c r="C97" s="124"/>
      <c r="D97" s="124"/>
      <c r="E97" s="124"/>
      <c r="F97" s="124"/>
      <c r="G97" s="86"/>
      <c r="H97" s="86"/>
      <c r="I97" s="86"/>
      <c r="J97" s="86">
        <f>C97+D97+F97+E97</f>
        <v>0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7" customHeight="1" thickBot="1" x14ac:dyDescent="0.25">
      <c r="A98" s="133" t="s">
        <v>71</v>
      </c>
      <c r="B98" s="133"/>
      <c r="C98" s="124"/>
      <c r="D98" s="124"/>
      <c r="E98" s="128"/>
      <c r="F98" s="124"/>
      <c r="G98" s="86"/>
      <c r="H98" s="86"/>
      <c r="I98" s="90">
        <f>SUM(I10:I94)</f>
        <v>483.25</v>
      </c>
      <c r="J98" s="86">
        <f>SUM(J10:J94)</f>
        <v>473.75</v>
      </c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4" customHeight="1" thickBot="1" x14ac:dyDescent="0.25">
      <c r="A99" s="91"/>
      <c r="B99" s="91"/>
      <c r="D99" s="139" t="s">
        <v>88</v>
      </c>
      <c r="E99" s="139"/>
      <c r="F99" s="139"/>
      <c r="G99" s="139"/>
      <c r="H99" s="92"/>
      <c r="I99" s="92"/>
      <c r="J99" s="92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6.25" customHeight="1" thickBot="1" x14ac:dyDescent="0.25">
      <c r="A100" s="134" t="s">
        <v>72</v>
      </c>
      <c r="B100" s="134"/>
      <c r="C100" s="129">
        <f>135*4</f>
        <v>540</v>
      </c>
      <c r="D100" s="130">
        <v>468</v>
      </c>
      <c r="G100" s="92"/>
      <c r="H100" s="92"/>
      <c r="I100" s="92"/>
      <c r="J100" s="92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 spans="1:28" ht="17" thickBot="1" x14ac:dyDescent="0.25">
      <c r="A101" s="135" t="s">
        <v>73</v>
      </c>
      <c r="B101" s="135"/>
      <c r="C101" s="129">
        <f>C100-J98</f>
        <v>66.25</v>
      </c>
      <c r="D101" s="131">
        <v>66</v>
      </c>
      <c r="G101" s="92"/>
      <c r="H101" s="92"/>
      <c r="I101" s="92"/>
      <c r="J101" s="92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 spans="1:28" ht="16" x14ac:dyDescent="0.2">
      <c r="A102" s="93"/>
      <c r="B102" s="91"/>
      <c r="G102" s="91"/>
      <c r="H102" s="94"/>
      <c r="I102" s="95"/>
      <c r="J102" s="95"/>
      <c r="AA102" s="89"/>
    </row>
    <row r="104" spans="1:28" s="97" customFormat="1" ht="14" x14ac:dyDescent="0.2">
      <c r="A104" s="96"/>
      <c r="C104" s="123"/>
      <c r="D104" s="123"/>
      <c r="E104" s="123"/>
      <c r="F104" s="123"/>
      <c r="H104" s="98"/>
      <c r="I104" s="99"/>
      <c r="J104" s="99"/>
      <c r="N104" s="100"/>
      <c r="R104" s="100"/>
      <c r="V104" s="100"/>
      <c r="Z104" s="100"/>
      <c r="AA104" s="101"/>
    </row>
    <row r="105" spans="1:28" s="97" customFormat="1" ht="14" x14ac:dyDescent="0.2">
      <c r="C105" s="123"/>
      <c r="D105" s="123"/>
      <c r="E105" s="123"/>
      <c r="F105" s="123"/>
      <c r="H105" s="98"/>
      <c r="I105" s="99"/>
      <c r="J105" s="99"/>
      <c r="N105" s="100"/>
      <c r="R105" s="100"/>
      <c r="V105" s="100"/>
      <c r="Z105" s="100"/>
      <c r="AA105" s="101"/>
    </row>
    <row r="106" spans="1:28" s="97" customFormat="1" ht="14" x14ac:dyDescent="0.2">
      <c r="C106" s="123"/>
      <c r="D106" s="123"/>
      <c r="E106" s="123"/>
      <c r="F106" s="123"/>
      <c r="H106" s="98"/>
      <c r="I106" s="99"/>
      <c r="J106" s="99"/>
      <c r="N106" s="100"/>
      <c r="R106" s="100"/>
      <c r="V106" s="100"/>
      <c r="Z106" s="100"/>
      <c r="AA106" s="101"/>
    </row>
  </sheetData>
  <mergeCells count="24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98:B98"/>
    <mergeCell ref="A100:B100"/>
    <mergeCell ref="A101:B101"/>
    <mergeCell ref="AA7:AA8"/>
    <mergeCell ref="AB7:AB8"/>
    <mergeCell ref="A95:B95"/>
    <mergeCell ref="A96:B96"/>
    <mergeCell ref="A97:B97"/>
    <mergeCell ref="D99:G99"/>
  </mergeCells>
  <conditionalFormatting sqref="H19">
    <cfRule type="containsText" dxfId="62" priority="75" operator="containsText" text="En cours">
      <formula>NOT(ISERROR(SEARCH("En cours",H19)))</formula>
    </cfRule>
  </conditionalFormatting>
  <conditionalFormatting sqref="H9:H68 H70:H80 H82:H94">
    <cfRule type="containsText" dxfId="61" priority="76" operator="containsText" text="En attente">
      <formula>NOT(ISERROR(SEARCH("En attente",H9)))</formula>
    </cfRule>
    <cfRule type="containsText" dxfId="60" priority="77" operator="containsText" text="En cours">
      <formula>NOT(ISERROR(SEARCH("En cours",H9)))</formula>
    </cfRule>
    <cfRule type="containsText" dxfId="59" priority="78" operator="containsText" text="Terminé">
      <formula>NOT(ISERROR(SEARCH("Terminé",H9)))</formula>
    </cfRule>
  </conditionalFormatting>
  <conditionalFormatting sqref="C9:F45 C47:F47 C56:F64 C49:F54 C66:F68 C70:F80 C82:F94">
    <cfRule type="cellIs" dxfId="58" priority="79" operator="equal">
      <formula>0</formula>
    </cfRule>
    <cfRule type="expression" dxfId="57" priority="80">
      <formula>$H9="Terminé"</formula>
    </cfRule>
  </conditionalFormatting>
  <conditionalFormatting sqref="C9:F45 C47:F47 C56:F64 C49:F54 C66:F68 C70:F80 C82:F94">
    <cfRule type="expression" dxfId="56" priority="81">
      <formula>$H9="En cours"</formula>
    </cfRule>
    <cfRule type="expression" dxfId="55" priority="82">
      <formula>$H9="En attente"</formula>
    </cfRule>
  </conditionalFormatting>
  <conditionalFormatting sqref="C48:F48">
    <cfRule type="cellIs" dxfId="54" priority="86" operator="equal">
      <formula>0</formula>
    </cfRule>
    <cfRule type="expression" dxfId="53" priority="87">
      <formula>$H48="Terminé"</formula>
    </cfRule>
  </conditionalFormatting>
  <conditionalFormatting sqref="C48:F48">
    <cfRule type="expression" dxfId="52" priority="88">
      <formula>$H48="En cours"</formula>
    </cfRule>
    <cfRule type="expression" dxfId="51" priority="89">
      <formula>$H48="En attente"</formula>
    </cfRule>
  </conditionalFormatting>
  <conditionalFormatting sqref="C46:F46">
    <cfRule type="cellIs" dxfId="50" priority="100" operator="equal">
      <formula>0</formula>
    </cfRule>
    <cfRule type="expression" dxfId="49" priority="101">
      <formula>$H46="Terminé"</formula>
    </cfRule>
  </conditionalFormatting>
  <conditionalFormatting sqref="C46:F46">
    <cfRule type="expression" dxfId="48" priority="102">
      <formula>$H46="En cours"</formula>
    </cfRule>
    <cfRule type="expression" dxfId="47" priority="103">
      <formula>$H46="En attente"</formula>
    </cfRule>
  </conditionalFormatting>
  <conditionalFormatting sqref="C55:F55">
    <cfRule type="cellIs" dxfId="46" priority="70" operator="equal">
      <formula>0</formula>
    </cfRule>
    <cfRule type="expression" dxfId="45" priority="71">
      <formula>$H55="Terminé"</formula>
    </cfRule>
  </conditionalFormatting>
  <conditionalFormatting sqref="C55:F55">
    <cfRule type="expression" dxfId="44" priority="72">
      <formula>$H55="En cours"</formula>
    </cfRule>
    <cfRule type="expression" dxfId="43" priority="73">
      <formula>$H55="En attente"</formula>
    </cfRule>
  </conditionalFormatting>
  <conditionalFormatting sqref="C65:F65">
    <cfRule type="cellIs" dxfId="42" priority="53" operator="equal">
      <formula>0</formula>
    </cfRule>
    <cfRule type="expression" dxfId="41" priority="54">
      <formula>$H65="Terminé"</formula>
    </cfRule>
  </conditionalFormatting>
  <conditionalFormatting sqref="C65:F65">
    <cfRule type="expression" dxfId="40" priority="55">
      <formula>$H65="En cours"</formula>
    </cfRule>
    <cfRule type="expression" dxfId="39" priority="56">
      <formula>$H65="En attente"</formula>
    </cfRule>
  </conditionalFormatting>
  <conditionalFormatting sqref="C66:F66">
    <cfRule type="cellIs" dxfId="38" priority="48" operator="equal">
      <formula>0</formula>
    </cfRule>
    <cfRule type="expression" dxfId="37" priority="49">
      <formula>$H66="Terminé"</formula>
    </cfRule>
  </conditionalFormatting>
  <conditionalFormatting sqref="C66:F66">
    <cfRule type="expression" dxfId="36" priority="46">
      <formula>$H66="En cours"</formula>
    </cfRule>
    <cfRule type="expression" dxfId="35" priority="47">
      <formula>$H66="En attente"</formula>
    </cfRule>
  </conditionalFormatting>
  <conditionalFormatting sqref="C94:F94">
    <cfRule type="expression" dxfId="34" priority="36">
      <formula>$H94="En cours"</formula>
    </cfRule>
    <cfRule type="expression" dxfId="33" priority="37">
      <formula>$H94="En attente"</formula>
    </cfRule>
  </conditionalFormatting>
  <conditionalFormatting sqref="H94">
    <cfRule type="containsText" dxfId="32" priority="40" operator="containsText" text="En attente">
      <formula>NOT(ISERROR(SEARCH("En attente",H94)))</formula>
    </cfRule>
    <cfRule type="containsText" dxfId="31" priority="41" operator="containsText" text="En cours">
      <formula>NOT(ISERROR(SEARCH("En cours",H94)))</formula>
    </cfRule>
    <cfRule type="containsText" dxfId="30" priority="42" operator="containsText" text="Terminé">
      <formula>NOT(ISERROR(SEARCH("Terminé",H94)))</formula>
    </cfRule>
  </conditionalFormatting>
  <conditionalFormatting sqref="C94:F94">
    <cfRule type="cellIs" dxfId="29" priority="38" operator="equal">
      <formula>0</formula>
    </cfRule>
    <cfRule type="expression" dxfId="28" priority="39">
      <formula>$H94="Terminé"</formula>
    </cfRule>
  </conditionalFormatting>
  <conditionalFormatting sqref="H69">
    <cfRule type="containsText" dxfId="27" priority="22" operator="containsText" text="En attente">
      <formula>NOT(ISERROR(SEARCH("En attente",H69)))</formula>
    </cfRule>
    <cfRule type="containsText" dxfId="26" priority="23" operator="containsText" text="En cours">
      <formula>NOT(ISERROR(SEARCH("En cours",H69)))</formula>
    </cfRule>
    <cfRule type="containsText" dxfId="25" priority="24" operator="containsText" text="Terminé">
      <formula>NOT(ISERROR(SEARCH("Terminé",H69)))</formula>
    </cfRule>
  </conditionalFormatting>
  <conditionalFormatting sqref="C69:F69">
    <cfRule type="cellIs" dxfId="24" priority="25" operator="equal">
      <formula>0</formula>
    </cfRule>
    <cfRule type="expression" dxfId="23" priority="26">
      <formula>$H69="Terminé"</formula>
    </cfRule>
  </conditionalFormatting>
  <conditionalFormatting sqref="C69:F69">
    <cfRule type="expression" dxfId="22" priority="27">
      <formula>$H69="En cours"</formula>
    </cfRule>
    <cfRule type="expression" dxfId="21" priority="28">
      <formula>$H69="En attente"</formula>
    </cfRule>
  </conditionalFormatting>
  <conditionalFormatting sqref="C69:F69">
    <cfRule type="expression" dxfId="20" priority="15">
      <formula>$H69="En cours"</formula>
    </cfRule>
    <cfRule type="expression" dxfId="19" priority="16">
      <formula>$H69="En attente"</formula>
    </cfRule>
  </conditionalFormatting>
  <conditionalFormatting sqref="H69">
    <cfRule type="containsText" dxfId="18" priority="19" operator="containsText" text="En attente">
      <formula>NOT(ISERROR(SEARCH("En attente",H69)))</formula>
    </cfRule>
    <cfRule type="containsText" dxfId="17" priority="20" operator="containsText" text="En cours">
      <formula>NOT(ISERROR(SEARCH("En cours",H69)))</formula>
    </cfRule>
    <cfRule type="containsText" dxfId="16" priority="21" operator="containsText" text="Terminé">
      <formula>NOT(ISERROR(SEARCH("Terminé",H69)))</formula>
    </cfRule>
  </conditionalFormatting>
  <conditionalFormatting sqref="C69:F69">
    <cfRule type="cellIs" dxfId="15" priority="17" operator="equal">
      <formula>0</formula>
    </cfRule>
    <cfRule type="expression" dxfId="14" priority="18">
      <formula>$H69="Terminé"</formula>
    </cfRule>
  </conditionalFormatting>
  <conditionalFormatting sqref="H81">
    <cfRule type="containsText" dxfId="13" priority="8" operator="containsText" text="En attente">
      <formula>NOT(ISERROR(SEARCH("En attente",H81)))</formula>
    </cfRule>
    <cfRule type="containsText" dxfId="12" priority="9" operator="containsText" text="En cours">
      <formula>NOT(ISERROR(SEARCH("En cours",H81)))</formula>
    </cfRule>
    <cfRule type="containsText" dxfId="11" priority="10" operator="containsText" text="Terminé">
      <formula>NOT(ISERROR(SEARCH("Terminé",H81)))</formula>
    </cfRule>
  </conditionalFormatting>
  <conditionalFormatting sqref="C81:F81">
    <cfRule type="cellIs" dxfId="10" priority="11" operator="equal">
      <formula>0</formula>
    </cfRule>
    <cfRule type="expression" dxfId="9" priority="12">
      <formula>$H81="Terminé"</formula>
    </cfRule>
  </conditionalFormatting>
  <conditionalFormatting sqref="C81:F81">
    <cfRule type="expression" dxfId="8" priority="13">
      <formula>$H81="En cours"</formula>
    </cfRule>
    <cfRule type="expression" dxfId="7" priority="14">
      <formula>$H81="En attente"</formula>
    </cfRule>
  </conditionalFormatting>
  <conditionalFormatting sqref="H83">
    <cfRule type="containsText" dxfId="6" priority="5" operator="containsText" text="En attente">
      <formula>NOT(ISERROR(SEARCH("En attente",H83)))</formula>
    </cfRule>
    <cfRule type="containsText" dxfId="5" priority="6" operator="containsText" text="En cours">
      <formula>NOT(ISERROR(SEARCH("En cours",H83)))</formula>
    </cfRule>
    <cfRule type="containsText" dxfId="4" priority="7" operator="containsText" text="Terminé">
      <formula>NOT(ISERROR(SEARCH("Terminé",H83)))</formula>
    </cfRule>
  </conditionalFormatting>
  <conditionalFormatting sqref="C83:F83">
    <cfRule type="cellIs" dxfId="3" priority="3" operator="equal">
      <formula>0</formula>
    </cfRule>
    <cfRule type="expression" dxfId="2" priority="4">
      <formula>$H83="Terminé"</formula>
    </cfRule>
  </conditionalFormatting>
  <conditionalFormatting sqref="C83:F83">
    <cfRule type="expression" dxfId="1" priority="1">
      <formula>$H83="En cours"</formula>
    </cfRule>
    <cfRule type="expression" dxfId="0" priority="2">
      <formula>$H83="En attente"</formula>
    </cfRule>
  </conditionalFormatting>
  <dataValidations count="1">
    <dataValidation type="list" allowBlank="1" showErrorMessage="1" sqref="H9:H94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5" x14ac:dyDescent="0.2"/>
  <cols>
    <col min="1" max="1025" width="10.6640625" style="1"/>
  </cols>
  <sheetData>
    <row r="1" spans="1:2" x14ac:dyDescent="0.2">
      <c r="A1" s="102" t="s">
        <v>6</v>
      </c>
      <c r="B1" s="102">
        <v>75</v>
      </c>
    </row>
    <row r="2" spans="1:2" x14ac:dyDescent="0.2">
      <c r="A2" s="1" t="s">
        <v>5</v>
      </c>
      <c r="B2" s="1">
        <v>100</v>
      </c>
    </row>
    <row r="3" spans="1:2" x14ac:dyDescent="0.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5" x14ac:dyDescent="0.2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6</cp:revision>
  <cp:lastPrinted>2020-04-09T00:11:04Z</cp:lastPrinted>
  <dcterms:created xsi:type="dcterms:W3CDTF">2014-10-15T22:31:15Z</dcterms:created>
  <dcterms:modified xsi:type="dcterms:W3CDTF">2020-04-22T22:29:49Z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