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rque-sans-nom/Semainiers/"/>
    </mc:Choice>
  </mc:AlternateContent>
  <xr:revisionPtr revIDLastSave="0" documentId="13_ncr:1_{EC516814-8EFC-8949-8AED-572F1E3C3D41}" xr6:coauthVersionLast="45" xr6:coauthVersionMax="45" xr10:uidLastSave="{00000000-0000-0000-0000-000000000000}"/>
  <bookViews>
    <workbookView xWindow="0" yWindow="460" windowWidth="30720" windowHeight="18740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5" i="1" l="1"/>
  <c r="J65" i="1"/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6" i="1"/>
  <c r="G59" i="1"/>
  <c r="G60" i="1"/>
  <c r="G61" i="1"/>
  <c r="G62" i="1"/>
  <c r="G63" i="1"/>
  <c r="G64" i="1"/>
  <c r="G66" i="1"/>
  <c r="G57" i="1" l="1"/>
  <c r="G58" i="1"/>
  <c r="F67" i="1" l="1"/>
  <c r="F68" i="1" s="1"/>
  <c r="G56" i="1"/>
  <c r="C72" i="1"/>
  <c r="I70" i="1"/>
  <c r="J69" i="1"/>
  <c r="E67" i="1"/>
  <c r="E68" i="1" s="1"/>
  <c r="D67" i="1"/>
  <c r="D68" i="1" s="1"/>
  <c r="C67" i="1"/>
  <c r="C68" i="1" s="1"/>
  <c r="AA66" i="1"/>
  <c r="G55" i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AA42" i="1"/>
  <c r="J42" i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AA30" i="1"/>
  <c r="J30" i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AA22" i="1"/>
  <c r="J22" i="1"/>
  <c r="G22" i="1"/>
  <c r="J21" i="1"/>
  <c r="AA21" i="1" s="1"/>
  <c r="G21" i="1"/>
  <c r="J20" i="1"/>
  <c r="AA20" i="1" s="1"/>
  <c r="G20" i="1"/>
  <c r="J19" i="1"/>
  <c r="AA19" i="1" s="1"/>
  <c r="G19" i="1"/>
  <c r="AA18" i="1"/>
  <c r="J18" i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AA10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70" i="1" l="1"/>
  <c r="C73" i="1" s="1"/>
  <c r="J68" i="1"/>
  <c r="AA67" i="1"/>
  <c r="J67" i="1"/>
</calcChain>
</file>

<file path=xl/sharedStrings.xml><?xml version="1.0" encoding="utf-8"?>
<sst xmlns="http://schemas.openxmlformats.org/spreadsheetml/2006/main" count="146" uniqueCount="87">
  <si>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</si>
  <si>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</si>
  <si>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</si>
  <si>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</si>
  <si>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</si>
  <si>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</si>
  <si>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</si>
  <si>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</si>
  <si>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</si>
  <si>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</si>
  <si>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</si>
  <si>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</si>
  <si>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</si>
  <si>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</si>
  <si>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</si>
  <si>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</si>
  <si>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</si>
  <si>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</si>
  <si>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</si>
  <si>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</si>
  <si>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</si>
  <si>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</si>
  <si>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</si>
  <si>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</si>
  <si>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</si>
  <si>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</si>
  <si>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</si>
  <si>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</si>
  <si>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</si>
  <si>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</si>
  <si>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</si>
  <si>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</si>
  <si>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</si>
  <si>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</si>
  <si>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</si>
  <si>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</si>
  <si>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</si>
  <si>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</si>
  <si>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</si>
  <si>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</si>
  <si>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</si>
  <si>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</si>
  <si>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</si>
  <si>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</si>
  <si>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</si>
  <si>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</si>
  <si>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</si>
  <si>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</si>
  <si>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</si>
  <si>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</si>
  <si>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</si>
  <si>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</si>
  <si>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</si>
  <si>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</si>
  <si>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</si>
  <si>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</si>
  <si>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</si>
  <si>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</si>
  <si>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</si>
  <si>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</si>
  <si>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</si>
  <si>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</si>
  <si>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</si>
  <si>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</si>
  <si>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</si>
  <si>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</si>
  <si>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</si>
  <si>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</si>
  <si>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</si>
  <si>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</si>
  <si>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</si>
  <si>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</si>
  <si>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</si>
  <si>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</si>
  <si>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</si>
  <si>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</si>
  <si>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</si>
  <si>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Régler un problème d'affichage (event-list)</t>
  </si>
  <si>
    <t>Régler un problème d'affichage (user-list)</t>
  </si>
  <si>
    <t>Corriger les messages de validation (business-new)</t>
  </si>
  <si>
    <t>Améliorer le visuel (footer)</t>
  </si>
  <si>
    <t>Améliorer le visuel (event-create)</t>
  </si>
  <si>
    <t>Améliorer le visuel (administration)</t>
  </si>
  <si>
    <t>Correctifs et modifications sur la supression d'entreprise et rejoindre evenement</t>
  </si>
  <si>
    <t>Babillards de commentaires - Repousser au 3 ieme Sprint</t>
  </si>
  <si>
    <t>Pages gestion d'evenement (Create,Edit,Delete) - Edit et Delete repousser 3ieme Sprint</t>
  </si>
  <si>
    <t>Correction et visuel de la messagerie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</si>
</sst>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b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color rgb="FFC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AAAC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</cellStyleXfs>
  <cellXfs count="149">
    <xf numFmtId="0" fontId="0" fillId="0" borderId="0" xfId="0"/>
    <xf numFmtId="0" fontId="5" fillId="2" borderId="16" xfId="4" applyBorder="1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7" fontId="13" fillId="0" borderId="8" xfId="0" applyNumberFormat="1" applyFont="1" applyFill="1" applyBorder="1" applyAlignment="1" applyProtection="1">
      <alignment horizontal="justify" vertical="center"/>
      <protection locked="0"/>
    </xf>
    <xf numFmtId="167" fontId="13" fillId="0" borderId="8" xfId="0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8" xfId="3" applyFont="1" applyBorder="1"/>
    <xf numFmtId="164" fontId="2" fillId="0" borderId="1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2" fillId="0" borderId="30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8" fillId="0" borderId="1" xfId="1" applyFont="1" applyBorder="1" applyAlignment="1" applyProtection="1"/>
    <xf numFmtId="164" fontId="2" fillId="0" borderId="32" xfId="1" applyFont="1" applyBorder="1" applyAlignment="1" applyProtection="1">
      <alignment wrapText="1"/>
    </xf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7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0" xfId="4"/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" fillId="0" borderId="1" xfId="3" applyFont="1" applyBorder="1" applyAlignment="1">
      <alignment wrapText="1"/>
    </xf>
    <xf numFmtId="0" fontId="2" fillId="0" borderId="31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8" fillId="0" borderId="1" xfId="1" applyNumberFormat="1" applyFont="1" applyBorder="1" applyAlignment="1" applyProtection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20" fillId="10" borderId="15" xfId="3" applyFont="1" applyFill="1" applyBorder="1" applyAlignment="1" applyProtection="1">
      <alignment horizontal="center" vertical="center"/>
      <protection locked="0"/>
    </xf>
    <xf numFmtId="0" fontId="21" fillId="10" borderId="22" xfId="3" applyFont="1" applyFill="1" applyBorder="1" applyAlignment="1" applyProtection="1">
      <alignment wrapText="1"/>
      <protection locked="0"/>
    </xf>
    <xf numFmtId="0" fontId="22" fillId="10" borderId="15" xfId="3" applyFont="1" applyFill="1" applyBorder="1" applyAlignment="1" applyProtection="1">
      <alignment horizontal="center" vertical="center"/>
      <protection locked="0"/>
    </xf>
    <xf numFmtId="0" fontId="22" fillId="10" borderId="22" xfId="3" applyFont="1" applyFill="1" applyBorder="1" applyAlignment="1" applyProtection="1">
      <alignment wrapText="1"/>
      <protection locked="0"/>
    </xf>
  </cellXfs>
  <cellStyles count="9">
    <cellStyle name="Comma" xfId="1" builtinId="3"/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Neutral" xfId="5" xr:uid="{00000000-0005-0000-0000-000009000000}"/>
    <cellStyle name="Excel Built-in Normal" xfId="3" xr:uid="{00000000-0005-0000-0000-000007000000}"/>
    <cellStyle name="Good" xfId="8" builtinId="26"/>
    <cellStyle name="Normal" xfId="0" builtinId="0"/>
    <cellStyle name="Normal 2" xfId="2" xr:uid="{00000000-0005-0000-0000-000006000000}"/>
  </cellStyles>
  <dxfs count="4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AAC4"/>
      <color rgb="FFFF7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8"/>
  <sheetViews>
    <sheetView showGridLines="0" tabSelected="1" topLeftCell="A33" zoomScaleNormal="100" workbookViewId="0">
      <selection activeCell="V48" sqref="V48"/>
    </sheetView>
  </sheetViews>
  <sheetFormatPr baseColWidth="10" defaultColWidth="10.6640625" defaultRowHeight="15" x14ac:dyDescent="0.2"/>
  <cols>
    <col min="1" max="1" width="10.5" style="2" customWidth="1"/>
    <col min="2" max="2" width="66.1640625" style="2" customWidth="1"/>
    <col min="3" max="3" width="8.6640625" style="3" customWidth="1"/>
    <col min="4" max="5" width="8.1640625" style="3" customWidth="1"/>
    <col min="6" max="6" width="8.83203125" style="3" bestFit="1" customWidth="1"/>
    <col min="7" max="7" width="10" style="2" customWidth="1"/>
    <col min="8" max="8" width="10.5" style="4" customWidth="1"/>
    <col min="9" max="10" width="9.33203125" style="5" customWidth="1"/>
    <col min="11" max="13" width="8" style="2" customWidth="1"/>
    <col min="14" max="14" width="8" style="6" customWidth="1"/>
    <col min="15" max="16" width="7.6640625" style="2" customWidth="1"/>
    <col min="17" max="17" width="9.6640625" style="2" customWidth="1"/>
    <col min="18" max="18" width="7.6640625" style="6" customWidth="1"/>
    <col min="19" max="21" width="8.33203125" style="2" customWidth="1"/>
    <col min="22" max="22" width="8.33203125" style="6" customWidth="1"/>
    <col min="23" max="25" width="7.33203125" style="2" customWidth="1"/>
    <col min="26" max="26" width="7.33203125" style="6" customWidth="1"/>
    <col min="27" max="27" width="20.6640625" style="7" customWidth="1"/>
    <col min="28" max="28" width="22.6640625" style="2" customWidth="1"/>
    <col min="29" max="1025" width="10.6640625" style="2"/>
  </cols>
  <sheetData>
    <row r="1" spans="1:28" s="9" customFormat="1" ht="15.5" customHeight="1" x14ac:dyDescent="0.15">
      <c r="A1" s="143" t="s">
        <v>0</v>
      </c>
      <c r="B1" s="143"/>
      <c r="C1" s="8"/>
      <c r="D1" s="144" t="s">
        <v>1</v>
      </c>
      <c r="E1" s="144"/>
      <c r="F1" s="144"/>
      <c r="G1" s="144"/>
      <c r="H1" s="144"/>
      <c r="I1" s="144"/>
      <c r="J1" s="144"/>
      <c r="K1" s="144"/>
      <c r="L1" s="144"/>
      <c r="N1" s="4"/>
      <c r="P1" s="10"/>
      <c r="Q1" s="9" t="s">
        <v>2</v>
      </c>
      <c r="R1" s="4"/>
      <c r="V1" s="4"/>
      <c r="Z1" s="4"/>
      <c r="AA1" s="11"/>
    </row>
    <row r="2" spans="1:28" s="9" customFormat="1" ht="15.5" customHeight="1" x14ac:dyDescent="0.15">
      <c r="A2" s="143" t="s">
        <v>3</v>
      </c>
      <c r="B2" s="143"/>
      <c r="C2" s="8"/>
      <c r="D2" s="12"/>
      <c r="E2" s="12"/>
      <c r="F2" s="143" t="s">
        <v>4</v>
      </c>
      <c r="G2" s="143"/>
      <c r="H2" s="143"/>
      <c r="I2" s="143"/>
      <c r="J2" s="143"/>
      <c r="K2" s="13"/>
      <c r="L2" s="13"/>
      <c r="N2" s="4"/>
      <c r="P2" s="14"/>
      <c r="Q2" s="9" t="s">
        <v>5</v>
      </c>
      <c r="R2" s="4"/>
      <c r="V2" s="4"/>
      <c r="Z2" s="4"/>
      <c r="AA2" s="11"/>
    </row>
    <row r="3" spans="1:28" s="9" customFormat="1" ht="16" x14ac:dyDescent="0.15">
      <c r="C3" s="15"/>
      <c r="D3" s="15"/>
      <c r="E3" s="15"/>
      <c r="F3" s="15"/>
      <c r="H3" s="4"/>
      <c r="I3" s="5"/>
      <c r="J3" s="5"/>
      <c r="N3" s="4"/>
      <c r="P3" s="16"/>
      <c r="Q3" s="9" t="s">
        <v>6</v>
      </c>
      <c r="R3" s="4"/>
      <c r="V3" s="4"/>
      <c r="Z3" s="4"/>
      <c r="AA3" s="11"/>
    </row>
    <row r="4" spans="1:28" s="9" customFormat="1" ht="16" x14ac:dyDescent="0.15">
      <c r="C4" s="15"/>
      <c r="D4" s="15"/>
      <c r="E4" s="15"/>
      <c r="F4" s="15"/>
      <c r="H4" s="4"/>
      <c r="I4" s="5"/>
      <c r="J4" s="5"/>
      <c r="N4" s="4" t="s">
        <v>7</v>
      </c>
      <c r="P4" s="17"/>
      <c r="Q4" s="9" t="s">
        <v>8</v>
      </c>
      <c r="R4" s="4"/>
      <c r="V4" s="4"/>
      <c r="Z4" s="4"/>
      <c r="AA4" s="11"/>
    </row>
    <row r="5" spans="1:28" s="9" customFormat="1" ht="16" x14ac:dyDescent="0.15">
      <c r="C5" s="15"/>
      <c r="D5" s="15"/>
      <c r="E5" s="15"/>
      <c r="F5" s="15"/>
      <c r="H5" s="4"/>
      <c r="I5" s="5"/>
      <c r="J5" s="5"/>
      <c r="N5" s="18">
        <v>0.25</v>
      </c>
      <c r="P5" s="19"/>
      <c r="Q5" s="20"/>
      <c r="R5" s="18">
        <v>0.5</v>
      </c>
      <c r="V5" s="18">
        <v>0.75</v>
      </c>
      <c r="Z5" s="18">
        <v>1</v>
      </c>
      <c r="AA5" s="11"/>
    </row>
    <row r="6" spans="1:28" s="9" customFormat="1" ht="16.25" customHeight="1" x14ac:dyDescent="0.15">
      <c r="C6" s="15"/>
      <c r="D6" s="15"/>
      <c r="E6" s="15"/>
      <c r="F6" s="15"/>
      <c r="H6" s="4"/>
      <c r="I6" s="5"/>
      <c r="J6" s="5"/>
      <c r="K6" s="135" t="s">
        <v>9</v>
      </c>
      <c r="L6" s="135"/>
      <c r="M6" s="135"/>
      <c r="N6" s="135"/>
      <c r="O6" s="135"/>
      <c r="P6" s="135"/>
      <c r="Q6" s="135"/>
      <c r="R6" s="135"/>
      <c r="S6" s="135" t="s">
        <v>10</v>
      </c>
      <c r="T6" s="135"/>
      <c r="U6" s="135"/>
      <c r="V6" s="135"/>
      <c r="Z6" s="18"/>
      <c r="AA6" s="11"/>
    </row>
    <row r="7" spans="1:28" ht="19.5" customHeight="1" x14ac:dyDescent="0.2">
      <c r="A7" s="136" t="s">
        <v>11</v>
      </c>
      <c r="B7" s="137" t="s">
        <v>12</v>
      </c>
      <c r="C7" s="138" t="s">
        <v>13</v>
      </c>
      <c r="D7" s="138"/>
      <c r="E7" s="138"/>
      <c r="F7" s="138"/>
      <c r="G7" s="139" t="s">
        <v>14</v>
      </c>
      <c r="H7" s="140" t="s">
        <v>15</v>
      </c>
      <c r="I7" s="141" t="s">
        <v>16</v>
      </c>
      <c r="J7" s="141" t="s">
        <v>17</v>
      </c>
      <c r="K7" s="142" t="s">
        <v>18</v>
      </c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32" t="s">
        <v>19</v>
      </c>
      <c r="AB7" s="133" t="s">
        <v>20</v>
      </c>
    </row>
    <row r="8" spans="1:28" ht="18.75" customHeight="1" x14ac:dyDescent="0.2">
      <c r="A8" s="136"/>
      <c r="B8" s="137"/>
      <c r="C8" s="21" t="s">
        <v>21</v>
      </c>
      <c r="D8" s="21" t="s">
        <v>22</v>
      </c>
      <c r="E8" s="21" t="s">
        <v>23</v>
      </c>
      <c r="F8" s="21" t="s">
        <v>24</v>
      </c>
      <c r="G8" s="139"/>
      <c r="H8" s="140"/>
      <c r="I8" s="141"/>
      <c r="J8" s="141"/>
      <c r="K8" s="22">
        <v>43838</v>
      </c>
      <c r="L8" s="23">
        <f t="shared" ref="L8:Z8" si="0">K8+7</f>
        <v>43845</v>
      </c>
      <c r="M8" s="23">
        <f t="shared" si="0"/>
        <v>43852</v>
      </c>
      <c r="N8" s="23">
        <f t="shared" si="0"/>
        <v>43859</v>
      </c>
      <c r="O8" s="23">
        <f t="shared" si="0"/>
        <v>43866</v>
      </c>
      <c r="P8" s="23">
        <f t="shared" si="0"/>
        <v>43873</v>
      </c>
      <c r="Q8" s="23">
        <f t="shared" si="0"/>
        <v>43880</v>
      </c>
      <c r="R8" s="23">
        <f t="shared" si="0"/>
        <v>43887</v>
      </c>
      <c r="S8" s="23">
        <f t="shared" si="0"/>
        <v>43894</v>
      </c>
      <c r="T8" s="23">
        <f t="shared" si="0"/>
        <v>43901</v>
      </c>
      <c r="U8" s="23">
        <f t="shared" si="0"/>
        <v>43908</v>
      </c>
      <c r="V8" s="23">
        <f t="shared" si="0"/>
        <v>43915</v>
      </c>
      <c r="W8" s="23">
        <f t="shared" si="0"/>
        <v>43922</v>
      </c>
      <c r="X8" s="23">
        <f t="shared" si="0"/>
        <v>43929</v>
      </c>
      <c r="Y8" s="23">
        <f t="shared" si="0"/>
        <v>43936</v>
      </c>
      <c r="Z8" s="23">
        <f t="shared" si="0"/>
        <v>43943</v>
      </c>
      <c r="AA8" s="132"/>
      <c r="AB8" s="133"/>
    </row>
    <row r="9" spans="1:28" ht="19" x14ac:dyDescent="0.2">
      <c r="A9" s="24"/>
      <c r="B9" s="25" t="s">
        <v>25</v>
      </c>
      <c r="C9" s="26"/>
      <c r="D9" s="26"/>
      <c r="E9" s="26"/>
      <c r="F9" s="26"/>
      <c r="G9" s="27"/>
      <c r="H9" s="28"/>
      <c r="I9" s="29"/>
      <c r="J9" s="29"/>
      <c r="K9" s="30"/>
      <c r="L9" s="31"/>
      <c r="M9" s="31"/>
      <c r="N9" s="32"/>
      <c r="O9" s="31"/>
      <c r="P9" s="31"/>
      <c r="Q9" s="31"/>
      <c r="R9" s="32"/>
      <c r="S9" s="31"/>
      <c r="T9" s="31"/>
      <c r="U9" s="31"/>
      <c r="V9" s="32"/>
      <c r="W9" s="31"/>
      <c r="X9" s="31"/>
      <c r="Y9" s="31"/>
      <c r="Z9" s="33"/>
      <c r="AA9" s="34"/>
      <c r="AB9" s="35"/>
    </row>
    <row r="10" spans="1:28" s="47" customFormat="1" ht="16" x14ac:dyDescent="0.2">
      <c r="A10" s="36">
        <v>1</v>
      </c>
      <c r="B10" s="37" t="s">
        <v>26</v>
      </c>
      <c r="C10" s="38">
        <v>1.5</v>
      </c>
      <c r="D10" s="38">
        <v>1.5</v>
      </c>
      <c r="E10" s="38">
        <v>1.5</v>
      </c>
      <c r="F10" s="38">
        <v>1.5</v>
      </c>
      <c r="G10" s="39">
        <f>VLOOKUP(H10,Feuil2!$A$1:$B$3,2,0)</f>
        <v>0</v>
      </c>
      <c r="H10" s="40" t="s">
        <v>2</v>
      </c>
      <c r="I10" s="41">
        <v>6</v>
      </c>
      <c r="J10" s="41">
        <f t="shared" ref="J10:J47" si="1">SUM(C10:F10)</f>
        <v>6</v>
      </c>
      <c r="K10" s="42"/>
      <c r="L10" s="43"/>
      <c r="M10" s="43"/>
      <c r="N10" s="44"/>
      <c r="O10" s="43"/>
      <c r="P10" s="43"/>
      <c r="Q10" s="43"/>
      <c r="R10" s="44"/>
      <c r="S10" s="43"/>
      <c r="T10" s="43"/>
      <c r="U10" s="43"/>
      <c r="V10" s="44"/>
      <c r="W10" s="43"/>
      <c r="X10" s="43"/>
      <c r="Y10" s="43"/>
      <c r="Z10" s="44"/>
      <c r="AA10" s="45">
        <f t="shared" ref="AA10:AA45" si="2">I10-J10</f>
        <v>0</v>
      </c>
      <c r="AB10" s="46"/>
    </row>
    <row r="11" spans="1:28" s="47" customFormat="1" ht="16" x14ac:dyDescent="0.2">
      <c r="A11" s="36">
        <v>2</v>
      </c>
      <c r="B11" s="37" t="s">
        <v>27</v>
      </c>
      <c r="C11" s="38">
        <v>1.5</v>
      </c>
      <c r="D11" s="38">
        <v>1.5</v>
      </c>
      <c r="E11" s="38">
        <v>1.5</v>
      </c>
      <c r="F11" s="38">
        <v>1.5</v>
      </c>
      <c r="G11" s="39">
        <f>VLOOKUP(H11,Feuil2!$A$1:$B$3,2,0)</f>
        <v>0</v>
      </c>
      <c r="H11" s="40" t="s">
        <v>2</v>
      </c>
      <c r="I11" s="41">
        <v>6</v>
      </c>
      <c r="J11" s="41">
        <f t="shared" si="1"/>
        <v>6</v>
      </c>
      <c r="K11" s="42"/>
      <c r="L11" s="43"/>
      <c r="M11" s="43"/>
      <c r="N11" s="44"/>
      <c r="O11" s="43"/>
      <c r="P11" s="43"/>
      <c r="Q11" s="43"/>
      <c r="R11" s="44"/>
      <c r="S11" s="43"/>
      <c r="T11" s="43"/>
      <c r="U11" s="43"/>
      <c r="V11" s="44"/>
      <c r="W11" s="43"/>
      <c r="X11" s="43"/>
      <c r="Y11" s="43"/>
      <c r="Z11" s="48"/>
      <c r="AA11" s="45">
        <f t="shared" si="2"/>
        <v>0</v>
      </c>
      <c r="AB11" s="49"/>
    </row>
    <row r="12" spans="1:28" s="47" customFormat="1" ht="16" x14ac:dyDescent="0.2">
      <c r="A12" s="36">
        <v>3</v>
      </c>
      <c r="B12" s="37" t="s">
        <v>28</v>
      </c>
      <c r="C12" s="38">
        <v>3</v>
      </c>
      <c r="D12" s="38">
        <v>3</v>
      </c>
      <c r="E12" s="38">
        <v>3</v>
      </c>
      <c r="F12" s="38">
        <v>3</v>
      </c>
      <c r="G12" s="39">
        <f>VLOOKUP(H12,Feuil2!$A$1:$B$3,2,0)</f>
        <v>0</v>
      </c>
      <c r="H12" s="40" t="s">
        <v>2</v>
      </c>
      <c r="I12" s="41">
        <v>12</v>
      </c>
      <c r="J12" s="41">
        <f t="shared" si="1"/>
        <v>12</v>
      </c>
      <c r="K12" s="43"/>
      <c r="L12" s="42"/>
      <c r="N12" s="44"/>
      <c r="O12" s="43"/>
      <c r="P12" s="43"/>
      <c r="Q12" s="43"/>
      <c r="R12" s="44"/>
      <c r="S12" s="43"/>
      <c r="T12" s="43"/>
      <c r="U12" s="43"/>
      <c r="V12" s="44"/>
      <c r="W12" s="43"/>
      <c r="X12" s="43"/>
      <c r="Y12" s="43"/>
      <c r="Z12" s="44"/>
      <c r="AA12" s="45">
        <f t="shared" si="2"/>
        <v>0</v>
      </c>
      <c r="AB12" s="50"/>
    </row>
    <row r="13" spans="1:28" s="47" customFormat="1" ht="16" x14ac:dyDescent="0.2">
      <c r="A13" s="36">
        <v>4</v>
      </c>
      <c r="B13" s="51" t="s">
        <v>29</v>
      </c>
      <c r="C13" s="38">
        <v>2</v>
      </c>
      <c r="D13" s="38">
        <v>2</v>
      </c>
      <c r="E13" s="38">
        <v>2</v>
      </c>
      <c r="F13" s="38">
        <v>2</v>
      </c>
      <c r="G13" s="39">
        <f>VLOOKUP(H13,Feuil2!$A$1:$B$3,2,0)</f>
        <v>0</v>
      </c>
      <c r="H13" s="40" t="s">
        <v>2</v>
      </c>
      <c r="I13" s="41">
        <v>8</v>
      </c>
      <c r="J13" s="41">
        <f t="shared" si="1"/>
        <v>8</v>
      </c>
      <c r="K13" s="43"/>
      <c r="L13" s="42"/>
      <c r="M13" s="42"/>
      <c r="N13" s="44"/>
      <c r="O13" s="43"/>
      <c r="P13" s="43"/>
      <c r="Q13" s="43"/>
      <c r="R13" s="44"/>
      <c r="S13" s="43"/>
      <c r="T13" s="43"/>
      <c r="U13" s="43"/>
      <c r="V13" s="44"/>
      <c r="W13" s="43"/>
      <c r="X13" s="43"/>
      <c r="Y13" s="43"/>
      <c r="Z13" s="44"/>
      <c r="AA13" s="45">
        <f t="shared" si="2"/>
        <v>0</v>
      </c>
      <c r="AB13" s="49"/>
    </row>
    <row r="14" spans="1:28" s="47" customFormat="1" ht="16" x14ac:dyDescent="0.2">
      <c r="A14" s="36">
        <v>5</v>
      </c>
      <c r="B14" s="51" t="s">
        <v>30</v>
      </c>
      <c r="C14" s="38">
        <v>3</v>
      </c>
      <c r="D14" s="38">
        <v>3</v>
      </c>
      <c r="E14" s="38">
        <v>0</v>
      </c>
      <c r="F14" s="38">
        <v>3</v>
      </c>
      <c r="G14" s="39">
        <f>VLOOKUP(H14,Feuil2!$A$1:$B$3,2,0)</f>
        <v>0</v>
      </c>
      <c r="H14" s="40" t="s">
        <v>2</v>
      </c>
      <c r="I14" s="41">
        <v>9</v>
      </c>
      <c r="J14" s="41">
        <f t="shared" si="1"/>
        <v>9</v>
      </c>
      <c r="K14" s="43"/>
      <c r="L14" s="43"/>
      <c r="M14" s="42"/>
      <c r="N14" s="44"/>
      <c r="O14" s="43"/>
      <c r="P14" s="43"/>
      <c r="Q14" s="43"/>
      <c r="R14" s="44"/>
      <c r="S14" s="43"/>
      <c r="T14" s="43"/>
      <c r="U14" s="43"/>
      <c r="V14" s="44"/>
      <c r="W14" s="43"/>
      <c r="X14" s="43"/>
      <c r="Y14" s="43"/>
      <c r="Z14" s="44"/>
      <c r="AA14" s="45">
        <f t="shared" si="2"/>
        <v>0</v>
      </c>
      <c r="AB14" s="49"/>
    </row>
    <row r="15" spans="1:28" s="47" customFormat="1" ht="16" x14ac:dyDescent="0.2">
      <c r="A15" s="36">
        <v>6</v>
      </c>
      <c r="B15" s="51" t="s">
        <v>31</v>
      </c>
      <c r="C15" s="38">
        <v>2</v>
      </c>
      <c r="D15" s="38">
        <v>2</v>
      </c>
      <c r="E15" s="38">
        <v>0</v>
      </c>
      <c r="F15" s="38">
        <v>0</v>
      </c>
      <c r="G15" s="39">
        <f>VLOOKUP(H15,Feuil2!$A$1:$B$3,2,0)</f>
        <v>0</v>
      </c>
      <c r="H15" s="40" t="s">
        <v>2</v>
      </c>
      <c r="I15" s="41">
        <v>4</v>
      </c>
      <c r="J15" s="41">
        <f t="shared" si="1"/>
        <v>4</v>
      </c>
      <c r="K15" s="43"/>
      <c r="L15" s="42"/>
      <c r="M15" s="52"/>
      <c r="N15" s="53"/>
      <c r="O15" s="43"/>
      <c r="P15" s="43"/>
      <c r="Q15" s="43"/>
      <c r="R15" s="44"/>
      <c r="S15" s="43"/>
      <c r="T15" s="43"/>
      <c r="U15" s="43"/>
      <c r="V15" s="44"/>
      <c r="W15" s="43"/>
      <c r="X15" s="43"/>
      <c r="Y15" s="43"/>
      <c r="Z15" s="44"/>
      <c r="AA15" s="45">
        <f t="shared" si="2"/>
        <v>0</v>
      </c>
      <c r="AB15" s="49"/>
    </row>
    <row r="16" spans="1:28" s="47" customFormat="1" ht="16" x14ac:dyDescent="0.2">
      <c r="A16" s="36">
        <v>7</v>
      </c>
      <c r="B16" s="51" t="s">
        <v>32</v>
      </c>
      <c r="C16" s="38">
        <v>2</v>
      </c>
      <c r="D16" s="38">
        <v>0</v>
      </c>
      <c r="E16" s="38">
        <v>0</v>
      </c>
      <c r="F16" s="38">
        <v>0</v>
      </c>
      <c r="G16" s="39">
        <f>VLOOKUP(H16,Feuil2!$A$1:$B$3,2,0)</f>
        <v>0</v>
      </c>
      <c r="H16" s="40" t="s">
        <v>2</v>
      </c>
      <c r="I16" s="41">
        <v>5</v>
      </c>
      <c r="J16" s="41">
        <f t="shared" si="1"/>
        <v>2</v>
      </c>
      <c r="K16" s="43"/>
      <c r="L16" s="43"/>
      <c r="M16" s="54"/>
      <c r="N16" s="54"/>
      <c r="O16" s="55"/>
      <c r="P16" s="55"/>
      <c r="Q16" s="55"/>
      <c r="R16" s="56"/>
      <c r="S16" s="55"/>
      <c r="T16" s="55"/>
      <c r="U16" s="57"/>
      <c r="V16" s="44"/>
      <c r="W16" s="43"/>
      <c r="X16" s="43"/>
      <c r="Y16" s="43"/>
      <c r="Z16" s="44"/>
      <c r="AA16" s="45">
        <f t="shared" si="2"/>
        <v>3</v>
      </c>
      <c r="AB16" s="49"/>
    </row>
    <row r="17" spans="1:28" s="47" customFormat="1" ht="16" x14ac:dyDescent="0.2">
      <c r="A17" s="36">
        <v>8</v>
      </c>
      <c r="B17" s="51" t="s">
        <v>33</v>
      </c>
      <c r="C17" s="38">
        <v>2</v>
      </c>
      <c r="D17" s="38">
        <v>2</v>
      </c>
      <c r="E17" s="38">
        <v>0</v>
      </c>
      <c r="F17" s="38">
        <v>0</v>
      </c>
      <c r="G17" s="39">
        <f>VLOOKUP(H17,Feuil2!$A$1:$B$3,2,0)</f>
        <v>0</v>
      </c>
      <c r="H17" s="40" t="s">
        <v>2</v>
      </c>
      <c r="I17" s="41">
        <v>4</v>
      </c>
      <c r="J17" s="41">
        <f t="shared" si="1"/>
        <v>4</v>
      </c>
      <c r="K17" s="43"/>
      <c r="L17" s="43"/>
      <c r="M17" s="54"/>
      <c r="N17" s="48"/>
      <c r="O17" s="55"/>
      <c r="P17" s="55"/>
      <c r="Q17" s="55"/>
      <c r="R17" s="56"/>
      <c r="S17" s="55"/>
      <c r="T17" s="55"/>
      <c r="U17" s="57"/>
      <c r="V17" s="44"/>
      <c r="W17" s="43"/>
      <c r="X17" s="43"/>
      <c r="Y17" s="43"/>
      <c r="Z17" s="58"/>
      <c r="AA17" s="45">
        <f t="shared" si="2"/>
        <v>0</v>
      </c>
      <c r="AB17" s="49"/>
    </row>
    <row r="18" spans="1:28" s="47" customFormat="1" ht="16" x14ac:dyDescent="0.2">
      <c r="A18" s="36">
        <v>9</v>
      </c>
      <c r="B18" s="51" t="s">
        <v>34</v>
      </c>
      <c r="C18" s="38">
        <v>2</v>
      </c>
      <c r="D18" s="38">
        <v>0</v>
      </c>
      <c r="E18" s="38">
        <v>0</v>
      </c>
      <c r="F18" s="38">
        <v>2</v>
      </c>
      <c r="G18" s="39">
        <f>VLOOKUP(H18,Feuil2!$A$1:$B$3,2,0)</f>
        <v>0</v>
      </c>
      <c r="H18" s="40" t="s">
        <v>2</v>
      </c>
      <c r="I18" s="41">
        <v>5</v>
      </c>
      <c r="J18" s="41">
        <f t="shared" si="1"/>
        <v>4</v>
      </c>
      <c r="K18" s="43"/>
      <c r="L18" s="59"/>
      <c r="M18" s="60"/>
      <c r="N18" s="61"/>
      <c r="O18" s="55"/>
      <c r="P18" s="55"/>
      <c r="Q18" s="55"/>
      <c r="R18" s="60"/>
      <c r="S18" s="55"/>
      <c r="T18" s="55"/>
      <c r="U18" s="57"/>
      <c r="V18" s="44"/>
      <c r="W18" s="43"/>
      <c r="X18" s="43"/>
      <c r="Y18" s="43"/>
      <c r="Z18" s="44"/>
      <c r="AA18" s="45">
        <f t="shared" si="2"/>
        <v>1</v>
      </c>
      <c r="AB18" s="49"/>
    </row>
    <row r="19" spans="1:28" s="47" customFormat="1" ht="16" x14ac:dyDescent="0.2">
      <c r="A19" s="36">
        <v>10</v>
      </c>
      <c r="B19" s="51" t="s">
        <v>35</v>
      </c>
      <c r="C19" s="38">
        <v>1.5</v>
      </c>
      <c r="D19" s="38">
        <v>6</v>
      </c>
      <c r="E19" s="38">
        <v>3</v>
      </c>
      <c r="F19" s="38">
        <v>0</v>
      </c>
      <c r="G19" s="39">
        <f>VLOOKUP(H19,Feuil2!$A$1:$B$3,2,0)</f>
        <v>0</v>
      </c>
      <c r="H19" s="40" t="s">
        <v>2</v>
      </c>
      <c r="I19" s="41">
        <v>12</v>
      </c>
      <c r="J19" s="41">
        <f t="shared" si="1"/>
        <v>10.5</v>
      </c>
      <c r="K19" s="43"/>
      <c r="L19" s="59"/>
      <c r="M19" s="42"/>
      <c r="N19" s="60"/>
      <c r="O19" s="55"/>
      <c r="P19" s="55"/>
      <c r="Q19" s="62"/>
      <c r="R19" s="56"/>
      <c r="S19" s="55"/>
      <c r="T19" s="55"/>
      <c r="U19" s="57"/>
      <c r="V19" s="44"/>
      <c r="W19" s="43"/>
      <c r="X19" s="43"/>
      <c r="Y19" s="43"/>
      <c r="Z19" s="44"/>
      <c r="AA19" s="45">
        <f t="shared" si="2"/>
        <v>1.5</v>
      </c>
      <c r="AB19" s="49"/>
    </row>
    <row r="20" spans="1:28" s="47" customFormat="1" ht="16" x14ac:dyDescent="0.2">
      <c r="A20" s="36">
        <v>11</v>
      </c>
      <c r="B20" s="51" t="s">
        <v>36</v>
      </c>
      <c r="C20" s="38">
        <v>0</v>
      </c>
      <c r="D20" s="38">
        <v>3</v>
      </c>
      <c r="E20" s="38">
        <v>0</v>
      </c>
      <c r="F20" s="38">
        <v>0</v>
      </c>
      <c r="G20" s="39">
        <f>VLOOKUP(H20,Feuil2!$A$1:$B$3,2,0)</f>
        <v>0</v>
      </c>
      <c r="H20" s="40" t="s">
        <v>2</v>
      </c>
      <c r="I20" s="41">
        <v>10</v>
      </c>
      <c r="J20" s="41">
        <f t="shared" si="1"/>
        <v>3</v>
      </c>
      <c r="K20" s="43"/>
      <c r="L20" s="59"/>
      <c r="M20" s="43"/>
      <c r="N20" s="48"/>
      <c r="O20" s="55"/>
      <c r="P20" s="55"/>
      <c r="Q20" s="55"/>
      <c r="R20" s="60"/>
      <c r="S20" s="55"/>
      <c r="T20" s="55"/>
      <c r="U20" s="57"/>
      <c r="V20" s="44"/>
      <c r="W20" s="43"/>
      <c r="X20" s="43"/>
      <c r="Y20" s="43"/>
      <c r="Z20" s="44"/>
      <c r="AA20" s="45">
        <f t="shared" si="2"/>
        <v>7</v>
      </c>
      <c r="AB20" s="49"/>
    </row>
    <row r="21" spans="1:28" s="47" customFormat="1" ht="16" x14ac:dyDescent="0.2">
      <c r="A21" s="36">
        <v>12</v>
      </c>
      <c r="B21" s="51" t="s">
        <v>37</v>
      </c>
      <c r="C21" s="38">
        <v>3</v>
      </c>
      <c r="D21" s="38">
        <v>0</v>
      </c>
      <c r="E21" s="38">
        <v>0</v>
      </c>
      <c r="F21" s="38">
        <v>3</v>
      </c>
      <c r="G21" s="39">
        <f>VLOOKUP(H21,Feuil2!$A$1:$B$3,2,0)</f>
        <v>0</v>
      </c>
      <c r="H21" s="40" t="s">
        <v>2</v>
      </c>
      <c r="I21" s="41">
        <v>6</v>
      </c>
      <c r="J21" s="41">
        <f t="shared" si="1"/>
        <v>6</v>
      </c>
      <c r="K21" s="43"/>
      <c r="L21" s="59"/>
      <c r="M21" s="43"/>
      <c r="N21" s="48"/>
      <c r="O21" s="55"/>
      <c r="P21" s="55"/>
      <c r="Q21" s="55"/>
      <c r="R21" s="63"/>
      <c r="S21" s="64"/>
      <c r="T21" s="64"/>
      <c r="U21" s="57"/>
      <c r="V21" s="44"/>
      <c r="W21" s="43"/>
      <c r="X21" s="43"/>
      <c r="Y21" s="43"/>
      <c r="Z21" s="44"/>
      <c r="AA21" s="45">
        <f t="shared" si="2"/>
        <v>0</v>
      </c>
      <c r="AB21" s="49"/>
    </row>
    <row r="22" spans="1:28" s="47" customFormat="1" ht="16" x14ac:dyDescent="0.2">
      <c r="A22" s="36">
        <v>13</v>
      </c>
      <c r="B22" s="65" t="s">
        <v>38</v>
      </c>
      <c r="C22" s="38">
        <v>3</v>
      </c>
      <c r="D22" s="38">
        <v>3</v>
      </c>
      <c r="E22" s="38">
        <v>3</v>
      </c>
      <c r="F22" s="38">
        <v>3</v>
      </c>
      <c r="G22" s="39">
        <f>VLOOKUP(H22,Feuil2!$A$1:$B$3,2,0)</f>
        <v>0</v>
      </c>
      <c r="H22" s="40" t="s">
        <v>2</v>
      </c>
      <c r="I22" s="41">
        <v>30</v>
      </c>
      <c r="J22" s="41">
        <f t="shared" si="1"/>
        <v>12</v>
      </c>
      <c r="K22" s="66"/>
      <c r="L22" s="59"/>
      <c r="M22" s="42"/>
      <c r="N22" s="60"/>
      <c r="O22" s="66"/>
      <c r="P22" s="66"/>
      <c r="Q22" s="67"/>
      <c r="R22" s="63"/>
      <c r="S22" s="64"/>
      <c r="T22" s="64"/>
      <c r="U22" s="57"/>
      <c r="V22" s="44"/>
      <c r="W22" s="43"/>
      <c r="X22" s="43"/>
      <c r="Y22" s="43"/>
      <c r="Z22" s="44"/>
      <c r="AA22" s="45">
        <f t="shared" si="2"/>
        <v>18</v>
      </c>
      <c r="AB22" s="49"/>
    </row>
    <row r="23" spans="1:28" s="47" customFormat="1" ht="16" x14ac:dyDescent="0.2">
      <c r="A23" s="36">
        <v>14</v>
      </c>
      <c r="B23" s="65" t="s">
        <v>39</v>
      </c>
      <c r="C23" s="38">
        <v>0</v>
      </c>
      <c r="D23" s="38">
        <v>10</v>
      </c>
      <c r="E23" s="38">
        <v>0</v>
      </c>
      <c r="F23" s="38">
        <v>0</v>
      </c>
      <c r="G23" s="39">
        <f>VLOOKUP(H23,Feuil2!$A$1:$B$3,2,0)</f>
        <v>0</v>
      </c>
      <c r="H23" s="40" t="s">
        <v>2</v>
      </c>
      <c r="I23" s="41">
        <v>20</v>
      </c>
      <c r="J23" s="41">
        <f t="shared" si="1"/>
        <v>10</v>
      </c>
      <c r="K23" s="66"/>
      <c r="L23" s="59"/>
      <c r="M23" s="42"/>
      <c r="N23" s="42"/>
      <c r="O23" s="66"/>
      <c r="P23" s="66"/>
      <c r="Q23" s="67"/>
      <c r="R23" s="56"/>
      <c r="S23" s="64"/>
      <c r="T23" s="64"/>
      <c r="U23" s="57"/>
      <c r="V23" s="44"/>
      <c r="W23" s="43"/>
      <c r="X23" s="43"/>
      <c r="Y23" s="43"/>
      <c r="Z23" s="44"/>
      <c r="AA23" s="45">
        <f t="shared" si="2"/>
        <v>10</v>
      </c>
      <c r="AB23" s="49"/>
    </row>
    <row r="24" spans="1:28" s="47" customFormat="1" ht="16" x14ac:dyDescent="0.2">
      <c r="A24" s="36">
        <v>15</v>
      </c>
      <c r="B24" s="65" t="s">
        <v>40</v>
      </c>
      <c r="C24" s="38">
        <v>1</v>
      </c>
      <c r="D24" s="38">
        <v>10</v>
      </c>
      <c r="E24" s="38">
        <v>2</v>
      </c>
      <c r="F24" s="38">
        <v>0</v>
      </c>
      <c r="G24" s="39">
        <f>VLOOKUP(H24,Feuil2!$A$1:$B$3,2,0)</f>
        <v>0</v>
      </c>
      <c r="H24" s="40" t="s">
        <v>2</v>
      </c>
      <c r="I24" s="41">
        <v>20</v>
      </c>
      <c r="J24" s="41">
        <f t="shared" si="1"/>
        <v>13</v>
      </c>
      <c r="K24" s="66"/>
      <c r="L24" s="59"/>
      <c r="M24" s="42"/>
      <c r="N24" s="42"/>
      <c r="O24" s="42"/>
      <c r="P24" s="42"/>
      <c r="Q24" s="42"/>
      <c r="R24" s="54"/>
      <c r="S24" s="55"/>
      <c r="T24" s="55"/>
      <c r="U24" s="57"/>
      <c r="V24" s="44"/>
      <c r="W24" s="43"/>
      <c r="X24" s="43"/>
      <c r="Y24" s="43"/>
      <c r="Z24" s="44"/>
      <c r="AA24" s="45">
        <f t="shared" si="2"/>
        <v>7</v>
      </c>
      <c r="AB24" s="49"/>
    </row>
    <row r="25" spans="1:28" s="47" customFormat="1" ht="16" x14ac:dyDescent="0.2">
      <c r="A25" s="36">
        <v>16</v>
      </c>
      <c r="B25" s="65" t="s">
        <v>41</v>
      </c>
      <c r="C25" s="38">
        <v>10</v>
      </c>
      <c r="D25" s="38">
        <v>18</v>
      </c>
      <c r="E25" s="38">
        <v>3.5</v>
      </c>
      <c r="F25" s="38">
        <v>15</v>
      </c>
      <c r="G25" s="39">
        <f>VLOOKUP(H25,Feuil2!$A$1:$B$3,2,0)</f>
        <v>100</v>
      </c>
      <c r="H25" s="40" t="s">
        <v>5</v>
      </c>
      <c r="I25" s="41">
        <v>30</v>
      </c>
      <c r="J25" s="41">
        <f t="shared" si="1"/>
        <v>46.5</v>
      </c>
      <c r="K25" s="66"/>
      <c r="L25" s="59"/>
      <c r="M25" s="42"/>
      <c r="N25" s="42"/>
      <c r="O25" s="42"/>
      <c r="P25" s="68"/>
      <c r="Q25" s="42"/>
      <c r="R25" s="69"/>
      <c r="S25" s="55"/>
      <c r="T25" s="55"/>
      <c r="U25" s="69"/>
      <c r="V25" s="44"/>
      <c r="W25" s="43"/>
      <c r="X25" s="43"/>
      <c r="Y25" s="43"/>
      <c r="Z25" s="44"/>
      <c r="AA25" s="45">
        <f t="shared" si="2"/>
        <v>-16.5</v>
      </c>
      <c r="AB25" s="49"/>
    </row>
    <row r="26" spans="1:28" s="47" customFormat="1" ht="16" x14ac:dyDescent="0.2">
      <c r="A26" s="36">
        <v>17</v>
      </c>
      <c r="B26" s="70" t="s">
        <v>42</v>
      </c>
      <c r="C26" s="71">
        <v>2</v>
      </c>
      <c r="D26" s="71">
        <v>2</v>
      </c>
      <c r="E26" s="71">
        <v>2</v>
      </c>
      <c r="F26" s="71">
        <v>2</v>
      </c>
      <c r="G26" s="72">
        <f>VLOOKUP(H26,Feuil2!$A$1:$B$3,2,0)</f>
        <v>0</v>
      </c>
      <c r="H26" s="40" t="s">
        <v>2</v>
      </c>
      <c r="I26" s="73">
        <v>8</v>
      </c>
      <c r="J26" s="41">
        <f t="shared" si="1"/>
        <v>8</v>
      </c>
      <c r="K26" s="74"/>
      <c r="L26" s="74"/>
      <c r="M26" s="74"/>
      <c r="N26" s="53"/>
      <c r="O26" s="54"/>
      <c r="P26" s="43"/>
      <c r="Q26" s="43"/>
      <c r="R26" s="75"/>
      <c r="S26" s="76"/>
      <c r="T26" s="76"/>
      <c r="U26" s="74"/>
      <c r="V26" s="53"/>
      <c r="W26" s="74"/>
      <c r="X26" s="74"/>
      <c r="Y26" s="74"/>
      <c r="Z26" s="53"/>
      <c r="AA26" s="45">
        <f t="shared" si="2"/>
        <v>0</v>
      </c>
      <c r="AB26" s="77"/>
    </row>
    <row r="27" spans="1:28" s="80" customFormat="1" ht="16" x14ac:dyDescent="0.2">
      <c r="A27" s="36">
        <v>18</v>
      </c>
      <c r="B27" s="78" t="s">
        <v>43</v>
      </c>
      <c r="C27" s="38">
        <v>3</v>
      </c>
      <c r="D27" s="38">
        <v>1</v>
      </c>
      <c r="E27" s="38">
        <v>1</v>
      </c>
      <c r="F27" s="38">
        <v>0</v>
      </c>
      <c r="G27" s="72">
        <f>VLOOKUP(H27,Feuil2!$A$1:$B$3,2,0)</f>
        <v>0</v>
      </c>
      <c r="H27" s="40" t="s">
        <v>2</v>
      </c>
      <c r="I27" s="79">
        <v>21</v>
      </c>
      <c r="J27" s="41">
        <f t="shared" si="1"/>
        <v>5</v>
      </c>
      <c r="K27" s="43"/>
      <c r="L27" s="43"/>
      <c r="M27" s="43"/>
      <c r="N27" s="44"/>
      <c r="O27" s="54"/>
      <c r="P27" s="43"/>
      <c r="Q27" s="43"/>
      <c r="R27" s="44"/>
      <c r="S27" s="43"/>
      <c r="T27" s="43"/>
      <c r="U27" s="43"/>
      <c r="V27" s="44"/>
      <c r="W27" s="43"/>
      <c r="X27" s="43"/>
      <c r="Y27" s="43"/>
      <c r="Z27" s="44"/>
      <c r="AA27" s="45">
        <f t="shared" si="2"/>
        <v>16</v>
      </c>
      <c r="AB27" s="49"/>
    </row>
    <row r="28" spans="1:28" s="47" customFormat="1" ht="16" x14ac:dyDescent="0.2">
      <c r="A28" s="36">
        <v>19</v>
      </c>
      <c r="B28" s="81" t="s">
        <v>44</v>
      </c>
      <c r="C28" s="82">
        <v>2</v>
      </c>
      <c r="D28" s="82">
        <v>0</v>
      </c>
      <c r="E28" s="82">
        <v>0</v>
      </c>
      <c r="F28" s="82">
        <v>4</v>
      </c>
      <c r="G28" s="72">
        <f>VLOOKUP(H28,Feuil2!$A$1:$B$3,2,0)</f>
        <v>0</v>
      </c>
      <c r="H28" s="40" t="s">
        <v>2</v>
      </c>
      <c r="I28" s="41">
        <v>10</v>
      </c>
      <c r="J28" s="41">
        <f t="shared" si="1"/>
        <v>6</v>
      </c>
      <c r="K28" s="83"/>
      <c r="L28" s="83"/>
      <c r="M28" s="83"/>
      <c r="N28" s="84"/>
      <c r="O28" s="43"/>
      <c r="P28" s="54"/>
      <c r="Q28" s="43"/>
      <c r="R28" s="84"/>
      <c r="S28" s="83"/>
      <c r="T28" s="83"/>
      <c r="U28" s="83"/>
      <c r="V28" s="84"/>
      <c r="W28" s="83"/>
      <c r="X28" s="83"/>
      <c r="Y28" s="83"/>
      <c r="Z28" s="84"/>
      <c r="AA28" s="45">
        <f t="shared" si="2"/>
        <v>4</v>
      </c>
      <c r="AB28" s="49"/>
    </row>
    <row r="29" spans="1:28" s="47" customFormat="1" ht="16" x14ac:dyDescent="0.2">
      <c r="A29" s="36">
        <v>20</v>
      </c>
      <c r="B29" s="65" t="s">
        <v>45</v>
      </c>
      <c r="C29" s="38">
        <v>6</v>
      </c>
      <c r="D29" s="38">
        <v>0</v>
      </c>
      <c r="E29" s="38">
        <v>0</v>
      </c>
      <c r="F29" s="38">
        <v>10</v>
      </c>
      <c r="G29" s="72">
        <f>VLOOKUP(H29,Feuil2!$A$1:$B$3,2,0)</f>
        <v>0</v>
      </c>
      <c r="H29" s="40" t="s">
        <v>2</v>
      </c>
      <c r="I29" s="41">
        <v>5</v>
      </c>
      <c r="J29" s="41">
        <f t="shared" si="1"/>
        <v>16</v>
      </c>
      <c r="K29" s="43"/>
      <c r="L29" s="43"/>
      <c r="M29" s="43"/>
      <c r="N29" s="44"/>
      <c r="O29" s="43"/>
      <c r="P29" s="42"/>
      <c r="Q29" s="43"/>
      <c r="R29" s="44"/>
      <c r="S29" s="43"/>
      <c r="T29" s="43"/>
      <c r="U29" s="43"/>
      <c r="V29" s="44"/>
      <c r="W29" s="43"/>
      <c r="X29" s="43"/>
      <c r="Y29" s="43"/>
      <c r="Z29" s="44"/>
      <c r="AA29" s="45">
        <f t="shared" si="2"/>
        <v>-11</v>
      </c>
      <c r="AB29" s="49"/>
    </row>
    <row r="30" spans="1:28" s="47" customFormat="1" ht="16" x14ac:dyDescent="0.2">
      <c r="A30" s="36">
        <v>21</v>
      </c>
      <c r="B30" s="70" t="s">
        <v>46</v>
      </c>
      <c r="C30" s="71">
        <v>0</v>
      </c>
      <c r="D30" s="71">
        <v>9</v>
      </c>
      <c r="E30" s="71">
        <v>18.5</v>
      </c>
      <c r="F30" s="71">
        <v>0</v>
      </c>
      <c r="G30" s="72">
        <f>VLOOKUP(H30,Feuil2!$A$1:$B$3,2,0)</f>
        <v>0</v>
      </c>
      <c r="H30" s="40" t="s">
        <v>2</v>
      </c>
      <c r="I30" s="73">
        <v>25</v>
      </c>
      <c r="J30" s="41">
        <f t="shared" si="1"/>
        <v>27.5</v>
      </c>
      <c r="K30" s="74"/>
      <c r="L30" s="74"/>
      <c r="M30" s="74"/>
      <c r="N30" s="53"/>
      <c r="O30" s="43"/>
      <c r="P30" s="54"/>
      <c r="Q30" s="43"/>
      <c r="R30" s="60"/>
      <c r="S30" s="74"/>
      <c r="T30" s="74"/>
      <c r="U30" s="74"/>
      <c r="V30" s="53"/>
      <c r="W30" s="74"/>
      <c r="X30" s="74"/>
      <c r="Y30" s="74"/>
      <c r="Z30" s="53"/>
      <c r="AA30" s="45">
        <f t="shared" si="2"/>
        <v>-2.5</v>
      </c>
      <c r="AB30" s="49"/>
    </row>
    <row r="31" spans="1:28" s="80" customFormat="1" ht="16" x14ac:dyDescent="0.2">
      <c r="A31" s="36">
        <v>22</v>
      </c>
      <c r="B31" s="78" t="s">
        <v>47</v>
      </c>
      <c r="C31" s="38">
        <v>5</v>
      </c>
      <c r="D31" s="38">
        <v>0</v>
      </c>
      <c r="E31" s="38">
        <v>0</v>
      </c>
      <c r="F31" s="38">
        <v>0</v>
      </c>
      <c r="G31" s="72">
        <f>VLOOKUP(H31,Feuil2!$A$1:$B$3,2,0)</f>
        <v>0</v>
      </c>
      <c r="H31" s="40" t="s">
        <v>2</v>
      </c>
      <c r="I31" s="79">
        <v>12</v>
      </c>
      <c r="J31" s="41">
        <f t="shared" si="1"/>
        <v>5</v>
      </c>
      <c r="K31" s="43"/>
      <c r="L31" s="43"/>
      <c r="M31" s="43"/>
      <c r="N31" s="44"/>
      <c r="O31" s="43"/>
      <c r="P31" s="54"/>
      <c r="Q31" s="43"/>
      <c r="R31" s="44"/>
      <c r="S31" s="43"/>
      <c r="T31" s="43"/>
      <c r="U31" s="43"/>
      <c r="V31" s="44"/>
      <c r="W31" s="43"/>
      <c r="X31" s="43"/>
      <c r="Y31" s="43"/>
      <c r="Z31" s="44"/>
      <c r="AA31" s="45">
        <f t="shared" si="2"/>
        <v>7</v>
      </c>
      <c r="AB31" s="49"/>
    </row>
    <row r="32" spans="1:28" s="80" customFormat="1" ht="16" x14ac:dyDescent="0.2">
      <c r="A32" s="36">
        <v>23</v>
      </c>
      <c r="B32" s="78" t="s">
        <v>48</v>
      </c>
      <c r="C32" s="38">
        <v>3</v>
      </c>
      <c r="D32" s="38">
        <v>3</v>
      </c>
      <c r="E32" s="38">
        <v>3</v>
      </c>
      <c r="F32" s="38">
        <v>3</v>
      </c>
      <c r="G32" s="72">
        <f>VLOOKUP(H32,Feuil2!$A$1:$B$3,2,0)</f>
        <v>0</v>
      </c>
      <c r="H32" s="40" t="s">
        <v>2</v>
      </c>
      <c r="I32" s="79">
        <v>12</v>
      </c>
      <c r="J32" s="79">
        <f t="shared" si="1"/>
        <v>12</v>
      </c>
      <c r="K32" s="43"/>
      <c r="L32" s="43"/>
      <c r="M32" s="43"/>
      <c r="N32" s="44"/>
      <c r="O32" s="43"/>
      <c r="P32" s="54"/>
      <c r="Q32" s="43"/>
      <c r="R32" s="44"/>
      <c r="S32" s="43"/>
      <c r="T32" s="43"/>
      <c r="U32" s="43"/>
      <c r="V32" s="44"/>
      <c r="W32" s="43"/>
      <c r="X32" s="43"/>
      <c r="Y32" s="43"/>
      <c r="Z32" s="44"/>
      <c r="AA32" s="45">
        <f t="shared" si="2"/>
        <v>0</v>
      </c>
      <c r="AB32" s="49"/>
    </row>
    <row r="33" spans="1:28" s="47" customFormat="1" ht="16" x14ac:dyDescent="0.2">
      <c r="A33" s="36">
        <v>24</v>
      </c>
      <c r="B33" s="85" t="s">
        <v>49</v>
      </c>
      <c r="C33" s="82">
        <v>0</v>
      </c>
      <c r="D33" s="82">
        <v>0</v>
      </c>
      <c r="E33" s="82">
        <v>10</v>
      </c>
      <c r="F33" s="82">
        <v>0</v>
      </c>
      <c r="G33" s="72">
        <f>VLOOKUP(H33,Feuil2!$A$1:$B$3,2,0)</f>
        <v>0</v>
      </c>
      <c r="H33" s="40" t="s">
        <v>2</v>
      </c>
      <c r="I33" s="41">
        <v>10</v>
      </c>
      <c r="J33" s="41">
        <f t="shared" si="1"/>
        <v>10</v>
      </c>
      <c r="K33" s="76"/>
      <c r="L33" s="76"/>
      <c r="M33" s="76"/>
      <c r="N33" s="75"/>
      <c r="O33" s="43"/>
      <c r="P33" s="54"/>
      <c r="Q33" s="54"/>
      <c r="R33" s="54"/>
      <c r="S33" s="76"/>
      <c r="T33" s="76"/>
      <c r="U33" s="76"/>
      <c r="V33" s="75"/>
      <c r="W33" s="76"/>
      <c r="X33" s="76"/>
      <c r="Y33" s="76"/>
      <c r="Z33" s="75"/>
      <c r="AA33" s="45">
        <f t="shared" si="2"/>
        <v>0</v>
      </c>
      <c r="AB33" s="49"/>
    </row>
    <row r="34" spans="1:28" s="47" customFormat="1" ht="16" x14ac:dyDescent="0.2">
      <c r="A34" s="36">
        <v>25</v>
      </c>
      <c r="B34" s="70" t="s">
        <v>50</v>
      </c>
      <c r="C34" s="38">
        <v>0</v>
      </c>
      <c r="D34" s="38">
        <v>0</v>
      </c>
      <c r="E34" s="38">
        <v>0.5</v>
      </c>
      <c r="F34" s="38">
        <v>0</v>
      </c>
      <c r="G34" s="72">
        <f>VLOOKUP(H34,Feuil2!$A$1:$B$3,2,0)</f>
        <v>0</v>
      </c>
      <c r="H34" s="40" t="s">
        <v>2</v>
      </c>
      <c r="I34" s="41">
        <v>0</v>
      </c>
      <c r="J34" s="41">
        <f t="shared" si="1"/>
        <v>0.5</v>
      </c>
      <c r="K34" s="74"/>
      <c r="L34" s="74"/>
      <c r="M34" s="74"/>
      <c r="N34" s="53"/>
      <c r="O34" s="43"/>
      <c r="P34" s="43"/>
      <c r="Q34" s="54"/>
      <c r="R34" s="53"/>
      <c r="S34" s="74"/>
      <c r="T34" s="74"/>
      <c r="U34" s="74"/>
      <c r="V34" s="53"/>
      <c r="W34" s="74"/>
      <c r="X34" s="74"/>
      <c r="Y34" s="74"/>
      <c r="Z34" s="53"/>
      <c r="AA34" s="45">
        <f t="shared" si="2"/>
        <v>-0.5</v>
      </c>
      <c r="AB34" s="49"/>
    </row>
    <row r="35" spans="1:28" s="47" customFormat="1" ht="16" x14ac:dyDescent="0.2">
      <c r="A35" s="36">
        <v>27</v>
      </c>
      <c r="B35" s="70" t="s">
        <v>51</v>
      </c>
      <c r="C35" s="38">
        <v>0</v>
      </c>
      <c r="D35" s="38">
        <v>0</v>
      </c>
      <c r="E35" s="38">
        <v>0</v>
      </c>
      <c r="F35" s="38">
        <v>3</v>
      </c>
      <c r="G35" s="72">
        <f>VLOOKUP(H35,Feuil2!$A$1:$B$3,2,0)</f>
        <v>0</v>
      </c>
      <c r="H35" s="40" t="s">
        <v>2</v>
      </c>
      <c r="I35" s="41"/>
      <c r="J35" s="41">
        <f t="shared" si="1"/>
        <v>3</v>
      </c>
      <c r="K35" s="74"/>
      <c r="L35" s="74"/>
      <c r="M35" s="74"/>
      <c r="N35" s="53"/>
      <c r="O35" s="74"/>
      <c r="P35" s="74"/>
      <c r="Q35" s="54"/>
      <c r="R35" s="53"/>
      <c r="S35" s="74"/>
      <c r="T35" s="74"/>
      <c r="U35" s="74"/>
      <c r="V35" s="53"/>
      <c r="W35" s="74"/>
      <c r="X35" s="74"/>
      <c r="Y35" s="74"/>
      <c r="Z35" s="53"/>
      <c r="AA35" s="45">
        <f t="shared" si="2"/>
        <v>-3</v>
      </c>
      <c r="AB35" s="49"/>
    </row>
    <row r="36" spans="1:28" s="47" customFormat="1" ht="16" x14ac:dyDescent="0.2">
      <c r="A36" s="36">
        <v>28</v>
      </c>
      <c r="B36" s="70" t="s">
        <v>52</v>
      </c>
      <c r="C36" s="38">
        <v>2</v>
      </c>
      <c r="D36" s="38">
        <v>0</v>
      </c>
      <c r="E36" s="38">
        <v>0</v>
      </c>
      <c r="F36" s="38">
        <v>8</v>
      </c>
      <c r="G36" s="72">
        <f>VLOOKUP(H36,Feuil2!$A$1:$B$3,2,0)</f>
        <v>0</v>
      </c>
      <c r="H36" s="40" t="s">
        <v>2</v>
      </c>
      <c r="I36" s="41"/>
      <c r="J36" s="41">
        <f t="shared" si="1"/>
        <v>10</v>
      </c>
      <c r="K36" s="74"/>
      <c r="L36" s="74"/>
      <c r="M36" s="74"/>
      <c r="N36" s="53"/>
      <c r="O36" s="74"/>
      <c r="P36" s="74"/>
      <c r="Q36" s="54"/>
      <c r="R36" s="53"/>
      <c r="S36" s="74"/>
      <c r="T36" s="74"/>
      <c r="U36" s="74"/>
      <c r="V36" s="53"/>
      <c r="W36" s="74"/>
      <c r="X36" s="74"/>
      <c r="Y36" s="74"/>
      <c r="Z36" s="53"/>
      <c r="AA36" s="45">
        <f t="shared" si="2"/>
        <v>-10</v>
      </c>
      <c r="AB36" s="49"/>
    </row>
    <row r="37" spans="1:28" s="47" customFormat="1" ht="16" x14ac:dyDescent="0.2">
      <c r="A37" s="36">
        <v>29</v>
      </c>
      <c r="B37" s="70" t="s">
        <v>53</v>
      </c>
      <c r="C37" s="38">
        <v>0</v>
      </c>
      <c r="D37" s="38">
        <v>0</v>
      </c>
      <c r="E37" s="38">
        <v>0</v>
      </c>
      <c r="F37" s="38">
        <v>4</v>
      </c>
      <c r="G37" s="72">
        <f>VLOOKUP(H37,Feuil2!$A$1:$B$3,2,0)</f>
        <v>0</v>
      </c>
      <c r="H37" s="40" t="s">
        <v>2</v>
      </c>
      <c r="I37" s="41"/>
      <c r="J37" s="41">
        <f t="shared" si="1"/>
        <v>4</v>
      </c>
      <c r="K37" s="74"/>
      <c r="L37" s="74"/>
      <c r="M37" s="74"/>
      <c r="N37" s="53"/>
      <c r="O37" s="74"/>
      <c r="P37" s="74"/>
      <c r="Q37" s="54"/>
      <c r="R37" s="44"/>
      <c r="S37" s="74"/>
      <c r="T37" s="74"/>
      <c r="U37" s="74"/>
      <c r="V37" s="53"/>
      <c r="W37" s="74"/>
      <c r="X37" s="74"/>
      <c r="Y37" s="74"/>
      <c r="Z37" s="53"/>
      <c r="AA37" s="45">
        <f t="shared" si="2"/>
        <v>-4</v>
      </c>
      <c r="AB37" s="49"/>
    </row>
    <row r="38" spans="1:28" s="47" customFormat="1" ht="16" x14ac:dyDescent="0.2">
      <c r="A38" s="36">
        <v>30</v>
      </c>
      <c r="B38" s="70" t="s">
        <v>54</v>
      </c>
      <c r="C38" s="38">
        <v>5</v>
      </c>
      <c r="D38" s="38">
        <v>0</v>
      </c>
      <c r="E38" s="38">
        <v>0</v>
      </c>
      <c r="F38" s="38">
        <v>0</v>
      </c>
      <c r="G38" s="72">
        <f>VLOOKUP(H38,Feuil2!$A$1:$B$3,2,0)</f>
        <v>0</v>
      </c>
      <c r="H38" s="40" t="s">
        <v>2</v>
      </c>
      <c r="I38" s="41"/>
      <c r="J38" s="41">
        <f t="shared" si="1"/>
        <v>5</v>
      </c>
      <c r="K38" s="74"/>
      <c r="L38" s="74"/>
      <c r="M38" s="74"/>
      <c r="N38" s="53"/>
      <c r="O38" s="74"/>
      <c r="P38" s="74"/>
      <c r="Q38" s="54"/>
      <c r="R38" s="53"/>
      <c r="S38" s="43"/>
      <c r="T38" s="74"/>
      <c r="U38" s="74"/>
      <c r="V38" s="53"/>
      <c r="W38" s="74"/>
      <c r="X38" s="74"/>
      <c r="Y38" s="74"/>
      <c r="Z38" s="53"/>
      <c r="AA38" s="45">
        <f t="shared" si="2"/>
        <v>-5</v>
      </c>
      <c r="AB38" s="49"/>
    </row>
    <row r="39" spans="1:28" s="47" customFormat="1" ht="16" x14ac:dyDescent="0.2">
      <c r="A39" s="36">
        <v>31</v>
      </c>
      <c r="B39" s="70" t="s">
        <v>55</v>
      </c>
      <c r="C39" s="38">
        <v>0</v>
      </c>
      <c r="D39" s="38">
        <v>0</v>
      </c>
      <c r="E39" s="38">
        <v>0</v>
      </c>
      <c r="F39" s="38">
        <v>4</v>
      </c>
      <c r="G39" s="72">
        <f>VLOOKUP(H39,Feuil2!$A$1:$B$3,2,0)</f>
        <v>0</v>
      </c>
      <c r="H39" s="40" t="s">
        <v>2</v>
      </c>
      <c r="I39" s="41"/>
      <c r="J39" s="41">
        <f t="shared" si="1"/>
        <v>4</v>
      </c>
      <c r="K39" s="74"/>
      <c r="L39" s="74"/>
      <c r="M39" s="74"/>
      <c r="N39" s="53"/>
      <c r="O39" s="74"/>
      <c r="P39" s="74"/>
      <c r="Q39" s="74"/>
      <c r="R39" s="54"/>
      <c r="S39" s="43"/>
      <c r="T39" s="43"/>
      <c r="U39" s="74"/>
      <c r="V39" s="53"/>
      <c r="W39" s="74"/>
      <c r="X39" s="74"/>
      <c r="Y39" s="74"/>
      <c r="Z39" s="53"/>
      <c r="AA39" s="45">
        <f t="shared" si="2"/>
        <v>-4</v>
      </c>
      <c r="AB39" s="49"/>
    </row>
    <row r="40" spans="1:28" s="47" customFormat="1" ht="16" x14ac:dyDescent="0.2">
      <c r="A40" s="36">
        <v>32</v>
      </c>
      <c r="B40" s="70" t="s">
        <v>56</v>
      </c>
      <c r="C40" s="38">
        <v>0</v>
      </c>
      <c r="D40" s="38">
        <v>0</v>
      </c>
      <c r="E40" s="38">
        <v>0</v>
      </c>
      <c r="F40" s="38">
        <v>6</v>
      </c>
      <c r="G40" s="72">
        <f>VLOOKUP(H40,Feuil2!$A$1:$B$3,2,0)</f>
        <v>0</v>
      </c>
      <c r="H40" s="40" t="s">
        <v>2</v>
      </c>
      <c r="I40" s="41"/>
      <c r="J40" s="41">
        <f t="shared" si="1"/>
        <v>6</v>
      </c>
      <c r="K40" s="74"/>
      <c r="L40" s="74"/>
      <c r="M40" s="74"/>
      <c r="N40" s="53"/>
      <c r="O40" s="74"/>
      <c r="P40" s="74"/>
      <c r="Q40" s="74"/>
      <c r="R40" s="54"/>
      <c r="S40" s="74"/>
      <c r="T40" s="74"/>
      <c r="U40" s="43"/>
      <c r="V40" s="53"/>
      <c r="W40" s="74"/>
      <c r="X40" s="74"/>
      <c r="Y40" s="74"/>
      <c r="Z40" s="53"/>
      <c r="AA40" s="45">
        <f t="shared" si="2"/>
        <v>-6</v>
      </c>
      <c r="AB40" s="49"/>
    </row>
    <row r="41" spans="1:28" s="47" customFormat="1" ht="16" x14ac:dyDescent="0.2">
      <c r="A41" s="36">
        <v>33</v>
      </c>
      <c r="B41" s="70" t="s">
        <v>57</v>
      </c>
      <c r="C41" s="38">
        <v>2</v>
      </c>
      <c r="D41" s="38">
        <v>1</v>
      </c>
      <c r="E41" s="38">
        <v>2</v>
      </c>
      <c r="F41" s="38">
        <v>2</v>
      </c>
      <c r="G41" s="72">
        <f>VLOOKUP(H41,Feuil2!$A$1:$B$3,2,0)</f>
        <v>0</v>
      </c>
      <c r="H41" s="40" t="s">
        <v>2</v>
      </c>
      <c r="I41" s="41">
        <v>8</v>
      </c>
      <c r="J41" s="41">
        <f t="shared" si="1"/>
        <v>7</v>
      </c>
      <c r="K41" s="74"/>
      <c r="L41" s="74"/>
      <c r="M41" s="74"/>
      <c r="N41" s="53"/>
      <c r="O41" s="74"/>
      <c r="P41" s="74"/>
      <c r="Q41" s="43"/>
      <c r="R41" s="54"/>
      <c r="S41" s="74"/>
      <c r="T41" s="74"/>
      <c r="U41" s="74"/>
      <c r="V41" s="53"/>
      <c r="W41" s="74"/>
      <c r="X41" s="74"/>
      <c r="Y41" s="74"/>
      <c r="Z41" s="53"/>
      <c r="AA41" s="45">
        <f t="shared" si="2"/>
        <v>1</v>
      </c>
      <c r="AB41" s="49"/>
    </row>
    <row r="42" spans="1:28" s="47" customFormat="1" ht="16" x14ac:dyDescent="0.2">
      <c r="A42" s="36">
        <v>34</v>
      </c>
      <c r="B42" s="70" t="s">
        <v>58</v>
      </c>
      <c r="C42" s="38">
        <v>0</v>
      </c>
      <c r="D42" s="38">
        <v>0</v>
      </c>
      <c r="E42" s="38">
        <v>0</v>
      </c>
      <c r="F42" s="38">
        <v>0</v>
      </c>
      <c r="G42" s="72">
        <f>VLOOKUP(H42,Feuil2!$A$1:$B$3,2,0)</f>
        <v>0</v>
      </c>
      <c r="H42" s="40" t="s">
        <v>2</v>
      </c>
      <c r="I42" s="41"/>
      <c r="J42" s="41">
        <f t="shared" si="1"/>
        <v>0</v>
      </c>
      <c r="K42" s="74"/>
      <c r="L42" s="74"/>
      <c r="M42" s="74"/>
      <c r="N42" s="53"/>
      <c r="O42" s="74"/>
      <c r="P42" s="74"/>
      <c r="Q42" s="74"/>
      <c r="R42" s="53"/>
      <c r="S42" s="74"/>
      <c r="T42" s="74"/>
      <c r="U42" s="74"/>
      <c r="V42" s="44"/>
      <c r="W42" s="74"/>
      <c r="X42" s="74"/>
      <c r="Y42" s="74"/>
      <c r="Z42" s="53"/>
      <c r="AA42" s="45">
        <f t="shared" si="2"/>
        <v>0</v>
      </c>
      <c r="AB42" s="49"/>
    </row>
    <row r="43" spans="1:28" s="47" customFormat="1" ht="16" x14ac:dyDescent="0.2">
      <c r="A43" s="36">
        <v>35</v>
      </c>
      <c r="B43" s="70" t="s">
        <v>59</v>
      </c>
      <c r="C43" s="38">
        <v>0</v>
      </c>
      <c r="D43" s="38">
        <v>1</v>
      </c>
      <c r="E43" s="38">
        <v>0</v>
      </c>
      <c r="F43" s="38">
        <v>0</v>
      </c>
      <c r="G43" s="72">
        <f>VLOOKUP(H43,Feuil2!$A$1:$B$3,2,0)</f>
        <v>0</v>
      </c>
      <c r="H43" s="40" t="s">
        <v>2</v>
      </c>
      <c r="I43" s="41">
        <v>2</v>
      </c>
      <c r="J43" s="41">
        <f t="shared" si="1"/>
        <v>1</v>
      </c>
      <c r="K43" s="74"/>
      <c r="L43" s="74"/>
      <c r="M43" s="74"/>
      <c r="N43" s="53"/>
      <c r="O43" s="74"/>
      <c r="P43" s="74"/>
      <c r="Q43" s="74"/>
      <c r="R43" s="54"/>
      <c r="S43" s="74"/>
      <c r="T43" s="74"/>
      <c r="U43" s="74"/>
      <c r="V43" s="44"/>
      <c r="W43" s="74"/>
      <c r="X43" s="74"/>
      <c r="Y43" s="74"/>
      <c r="Z43" s="53"/>
      <c r="AA43" s="45">
        <f t="shared" si="2"/>
        <v>1</v>
      </c>
      <c r="AB43" s="49"/>
    </row>
    <row r="44" spans="1:28" s="47" customFormat="1" ht="16" x14ac:dyDescent="0.2">
      <c r="A44" s="36">
        <v>36</v>
      </c>
      <c r="B44" s="70" t="s">
        <v>60</v>
      </c>
      <c r="C44" s="38">
        <v>0</v>
      </c>
      <c r="D44" s="38">
        <v>0</v>
      </c>
      <c r="E44" s="38">
        <v>4</v>
      </c>
      <c r="F44" s="38">
        <v>0</v>
      </c>
      <c r="G44" s="72">
        <f>VLOOKUP(H44,Feuil2!$A$1:$B$3,2,0)</f>
        <v>0</v>
      </c>
      <c r="H44" s="40" t="s">
        <v>2</v>
      </c>
      <c r="I44" s="41">
        <v>5</v>
      </c>
      <c r="J44" s="41">
        <f t="shared" si="1"/>
        <v>4</v>
      </c>
      <c r="K44" s="74"/>
      <c r="L44" s="74"/>
      <c r="M44" s="74"/>
      <c r="N44" s="53"/>
      <c r="O44" s="74"/>
      <c r="P44" s="74"/>
      <c r="Q44" s="74"/>
      <c r="R44" s="53"/>
      <c r="S44" s="74"/>
      <c r="T44" s="74"/>
      <c r="U44" s="74"/>
      <c r="V44" s="53"/>
      <c r="W44" s="43"/>
      <c r="X44" s="74"/>
      <c r="Y44" s="74"/>
      <c r="Z44" s="53"/>
      <c r="AA44" s="45">
        <f t="shared" si="2"/>
        <v>1</v>
      </c>
      <c r="AB44" s="49"/>
    </row>
    <row r="45" spans="1:28" s="47" customFormat="1" ht="16" x14ac:dyDescent="0.2">
      <c r="A45" s="36">
        <v>37</v>
      </c>
      <c r="B45" s="70" t="s">
        <v>61</v>
      </c>
      <c r="C45" s="38">
        <v>7</v>
      </c>
      <c r="D45" s="38">
        <v>1</v>
      </c>
      <c r="E45" s="38">
        <v>0</v>
      </c>
      <c r="F45" s="38">
        <v>0</v>
      </c>
      <c r="G45" s="72">
        <f>VLOOKUP(H45,Feuil2!$A$1:$B$3,2,0)</f>
        <v>0</v>
      </c>
      <c r="H45" s="40" t="s">
        <v>2</v>
      </c>
      <c r="I45" s="41"/>
      <c r="J45" s="41">
        <f t="shared" si="1"/>
        <v>8</v>
      </c>
      <c r="K45" s="74"/>
      <c r="L45" s="74"/>
      <c r="M45" s="74"/>
      <c r="N45" s="53"/>
      <c r="O45" s="74"/>
      <c r="P45" s="74"/>
      <c r="Q45" s="74"/>
      <c r="R45" s="54"/>
      <c r="S45" s="74"/>
      <c r="T45" s="74"/>
      <c r="U45" s="74"/>
      <c r="V45" s="53"/>
      <c r="W45" s="43"/>
      <c r="X45" s="74"/>
      <c r="Y45" s="74"/>
      <c r="Z45" s="53"/>
      <c r="AA45" s="45">
        <f t="shared" si="2"/>
        <v>-8</v>
      </c>
      <c r="AB45" s="49"/>
    </row>
    <row r="46" spans="1:28" s="87" customFormat="1" ht="16" x14ac:dyDescent="0.2">
      <c r="A46" s="36">
        <v>39</v>
      </c>
      <c r="B46" s="65" t="s">
        <v>62</v>
      </c>
      <c r="C46" s="38">
        <v>0</v>
      </c>
      <c r="D46" s="38">
        <v>0</v>
      </c>
      <c r="E46" s="38">
        <v>2.5</v>
      </c>
      <c r="F46" s="38">
        <v>0</v>
      </c>
      <c r="G46" s="72">
        <f>VLOOKUP(H46,Feuil2!$A$1:$B$3,2,0)</f>
        <v>0</v>
      </c>
      <c r="H46" s="40" t="s">
        <v>2</v>
      </c>
      <c r="I46" s="41">
        <v>8</v>
      </c>
      <c r="J46" s="41">
        <f t="shared" si="1"/>
        <v>2.5</v>
      </c>
      <c r="K46" s="43"/>
      <c r="L46" s="43"/>
      <c r="M46" s="43"/>
      <c r="N46" s="44"/>
      <c r="O46" s="43"/>
      <c r="P46" s="43"/>
      <c r="Q46" s="43"/>
      <c r="R46" s="128"/>
      <c r="S46" s="43"/>
      <c r="T46" s="43"/>
      <c r="U46" s="43"/>
      <c r="V46" s="44"/>
      <c r="W46" s="43"/>
      <c r="X46" s="43"/>
      <c r="Y46" s="43"/>
      <c r="Z46" s="44"/>
      <c r="AA46" s="45"/>
      <c r="AB46" s="49"/>
    </row>
    <row r="47" spans="1:28" s="87" customFormat="1" ht="16" x14ac:dyDescent="0.2">
      <c r="A47" s="36">
        <v>40</v>
      </c>
      <c r="B47" s="65" t="s">
        <v>63</v>
      </c>
      <c r="C47" s="38">
        <v>2</v>
      </c>
      <c r="D47" s="38">
        <v>0</v>
      </c>
      <c r="E47" s="38">
        <v>0</v>
      </c>
      <c r="F47" s="38">
        <v>0</v>
      </c>
      <c r="G47" s="72">
        <f>VLOOKUP(H47,Feuil2!$A$1:$B$3,2,0)</f>
        <v>0</v>
      </c>
      <c r="H47" s="40" t="s">
        <v>2</v>
      </c>
      <c r="I47" s="41">
        <v>8</v>
      </c>
      <c r="J47" s="41">
        <f t="shared" si="1"/>
        <v>2</v>
      </c>
      <c r="K47" s="43"/>
      <c r="L47" s="43"/>
      <c r="M47" s="43"/>
      <c r="N47" s="44"/>
      <c r="O47" s="43"/>
      <c r="P47" s="43"/>
      <c r="Q47" s="43"/>
      <c r="R47" s="86"/>
      <c r="S47" s="43"/>
      <c r="T47" s="43"/>
      <c r="U47" s="43"/>
      <c r="V47" s="44"/>
      <c r="W47" s="43"/>
      <c r="X47" s="43"/>
      <c r="Y47" s="43"/>
      <c r="Z47" s="44"/>
      <c r="AA47" s="45"/>
      <c r="AB47" s="49"/>
    </row>
    <row r="48" spans="1:28" s="47" customFormat="1" ht="19" x14ac:dyDescent="0.2">
      <c r="A48" s="88"/>
      <c r="B48" s="25" t="s">
        <v>64</v>
      </c>
      <c r="C48" s="82"/>
      <c r="D48" s="82"/>
      <c r="E48" s="82"/>
      <c r="F48" s="82"/>
      <c r="G48" s="72"/>
      <c r="H48" s="89"/>
      <c r="I48" s="41"/>
      <c r="J48" s="41"/>
      <c r="K48" s="83"/>
      <c r="L48" s="83"/>
      <c r="M48" s="76"/>
      <c r="N48" s="75"/>
      <c r="O48" s="76"/>
      <c r="P48" s="76"/>
      <c r="Q48" s="76"/>
      <c r="R48" s="90"/>
      <c r="S48" s="76"/>
      <c r="T48" s="43"/>
      <c r="U48" s="43"/>
      <c r="V48" s="44"/>
      <c r="W48" s="76"/>
      <c r="X48" s="76"/>
      <c r="Y48" s="76"/>
      <c r="Z48" s="75"/>
      <c r="AA48" s="91"/>
      <c r="AB48" s="92"/>
    </row>
    <row r="49" spans="1:28" s="47" customFormat="1" ht="16" x14ac:dyDescent="0.2">
      <c r="A49" s="36">
        <v>1</v>
      </c>
      <c r="B49" s="70" t="s">
        <v>65</v>
      </c>
      <c r="C49" s="38">
        <v>0</v>
      </c>
      <c r="D49" s="38">
        <v>0</v>
      </c>
      <c r="E49" s="38">
        <v>8.75</v>
      </c>
      <c r="F49" s="38">
        <v>0</v>
      </c>
      <c r="G49" s="72">
        <f>VLOOKUP(H49,Feuil2!$A$1:$B$3,2,0)</f>
        <v>0</v>
      </c>
      <c r="H49" s="40" t="s">
        <v>2</v>
      </c>
      <c r="I49" s="41">
        <v>7</v>
      </c>
      <c r="J49" s="41">
        <f t="shared" ref="J49:J68" si="3">SUM(C49:F49)</f>
        <v>8.75</v>
      </c>
      <c r="K49" s="74"/>
      <c r="L49" s="74"/>
      <c r="M49" s="74"/>
      <c r="N49" s="53"/>
      <c r="O49" s="74"/>
      <c r="P49" s="74"/>
      <c r="Q49" s="74"/>
      <c r="R49" s="54"/>
      <c r="S49" s="54"/>
      <c r="T49" s="43"/>
      <c r="U49" s="93"/>
      <c r="V49" s="124"/>
      <c r="W49" s="74"/>
      <c r="X49" s="122"/>
      <c r="Y49" s="74"/>
      <c r="Z49" s="53"/>
      <c r="AA49" s="45">
        <f>I49-J49</f>
        <v>-1.75</v>
      </c>
      <c r="AB49" s="49"/>
    </row>
    <row r="50" spans="1:28" s="47" customFormat="1" ht="16" x14ac:dyDescent="0.2">
      <c r="A50" s="36">
        <v>2</v>
      </c>
      <c r="B50" s="70" t="s">
        <v>56</v>
      </c>
      <c r="C50" s="38">
        <v>0</v>
      </c>
      <c r="D50" s="38">
        <v>0</v>
      </c>
      <c r="E50" s="38">
        <v>0</v>
      </c>
      <c r="F50" s="38">
        <v>5</v>
      </c>
      <c r="G50" s="72">
        <f>VLOOKUP(H50,Feuil2!$A$1:$B$3,2,0)</f>
        <v>0</v>
      </c>
      <c r="H50" s="40" t="s">
        <v>2</v>
      </c>
      <c r="I50" s="41"/>
      <c r="J50" s="41">
        <f t="shared" si="3"/>
        <v>5</v>
      </c>
      <c r="K50" s="74"/>
      <c r="L50" s="74"/>
      <c r="M50" s="74"/>
      <c r="N50" s="53"/>
      <c r="O50" s="74"/>
      <c r="P50" s="74"/>
      <c r="Q50" s="74"/>
      <c r="R50" s="54"/>
      <c r="S50" s="54"/>
      <c r="T50" s="43"/>
      <c r="U50" s="93"/>
      <c r="V50" s="124"/>
      <c r="W50" s="74"/>
      <c r="X50" s="123"/>
      <c r="Y50" s="74"/>
      <c r="Z50" s="53"/>
      <c r="AA50" s="45">
        <f>I50-J50</f>
        <v>-5</v>
      </c>
      <c r="AB50" s="49"/>
    </row>
    <row r="51" spans="1:28" s="47" customFormat="1" ht="16" x14ac:dyDescent="0.2">
      <c r="A51" s="36">
        <v>3</v>
      </c>
      <c r="B51" s="70" t="s">
        <v>66</v>
      </c>
      <c r="C51" s="38">
        <v>7</v>
      </c>
      <c r="D51" s="38">
        <v>0</v>
      </c>
      <c r="E51" s="38">
        <v>0</v>
      </c>
      <c r="F51" s="38">
        <v>0</v>
      </c>
      <c r="G51" s="72">
        <f>VLOOKUP(H51,Feuil2!$A$1:$B$3,2,0)</f>
        <v>0</v>
      </c>
      <c r="H51" s="40" t="s">
        <v>2</v>
      </c>
      <c r="I51" s="41"/>
      <c r="J51" s="41">
        <f t="shared" si="3"/>
        <v>7</v>
      </c>
      <c r="K51" s="43"/>
      <c r="L51" s="43"/>
      <c r="M51" s="74"/>
      <c r="N51" s="53"/>
      <c r="O51" s="74"/>
      <c r="P51" s="74"/>
      <c r="Q51" s="74"/>
      <c r="R51" s="94"/>
      <c r="S51" s="54"/>
      <c r="T51" s="43"/>
      <c r="U51" s="93"/>
      <c r="V51" s="124"/>
      <c r="W51" s="74"/>
      <c r="X51" s="123"/>
      <c r="Y51" s="74"/>
      <c r="Z51" s="53"/>
      <c r="AA51" s="95"/>
      <c r="AB51" s="77"/>
    </row>
    <row r="52" spans="1:28" s="47" customFormat="1" ht="16" x14ac:dyDescent="0.2">
      <c r="A52" s="36">
        <v>4</v>
      </c>
      <c r="B52" s="70" t="s">
        <v>67</v>
      </c>
      <c r="C52" s="38">
        <v>3</v>
      </c>
      <c r="D52" s="38">
        <v>1</v>
      </c>
      <c r="E52" s="38">
        <v>0</v>
      </c>
      <c r="F52" s="38">
        <v>0</v>
      </c>
      <c r="G52" s="72">
        <f>VLOOKUP(H52,Feuil2!$A$1:$B$3,2,0)</f>
        <v>0</v>
      </c>
      <c r="H52" s="40" t="s">
        <v>2</v>
      </c>
      <c r="I52" s="41">
        <v>8</v>
      </c>
      <c r="J52" s="41">
        <f t="shared" si="3"/>
        <v>4</v>
      </c>
      <c r="K52" s="43"/>
      <c r="L52" s="43"/>
      <c r="M52" s="74"/>
      <c r="N52" s="53"/>
      <c r="O52" s="74"/>
      <c r="P52" s="74"/>
      <c r="Q52" s="74"/>
      <c r="R52" s="94"/>
      <c r="S52" s="74"/>
      <c r="T52" s="69"/>
      <c r="U52" s="93"/>
      <c r="V52" s="124"/>
      <c r="W52" s="74"/>
      <c r="X52" s="69"/>
      <c r="Y52" s="74"/>
      <c r="Z52" s="53"/>
      <c r="AA52" s="95"/>
      <c r="AB52" s="77"/>
    </row>
    <row r="53" spans="1:28" s="47" customFormat="1" ht="21" customHeight="1" x14ac:dyDescent="0.2">
      <c r="A53" s="145">
        <v>5</v>
      </c>
      <c r="B53" s="146" t="s">
        <v>85</v>
      </c>
      <c r="C53" s="38">
        <v>8</v>
      </c>
      <c r="D53" s="38">
        <v>0</v>
      </c>
      <c r="E53" s="38">
        <v>0</v>
      </c>
      <c r="F53" s="38">
        <v>0</v>
      </c>
      <c r="G53" s="72">
        <f>VLOOKUP(H53,Feuil2!$A$1:$B$3,2,0)</f>
        <v>100</v>
      </c>
      <c r="H53" s="40" t="s">
        <v>5</v>
      </c>
      <c r="I53" s="41">
        <v>16</v>
      </c>
      <c r="J53" s="41">
        <f t="shared" si="3"/>
        <v>8</v>
      </c>
      <c r="K53" s="43"/>
      <c r="L53" s="43"/>
      <c r="M53" s="74"/>
      <c r="N53" s="53"/>
      <c r="O53" s="74"/>
      <c r="P53" s="74"/>
      <c r="Q53" s="74"/>
      <c r="R53" s="94"/>
      <c r="S53" s="74"/>
      <c r="T53" s="43"/>
      <c r="U53" s="93"/>
      <c r="V53" s="124"/>
      <c r="W53" s="74"/>
      <c r="X53" s="123"/>
      <c r="Y53" s="74"/>
      <c r="Z53" s="53"/>
      <c r="AA53" s="95"/>
      <c r="AB53" s="77"/>
    </row>
    <row r="54" spans="1:28" s="47" customFormat="1" ht="16" x14ac:dyDescent="0.2">
      <c r="A54" s="36">
        <v>6</v>
      </c>
      <c r="B54" s="70" t="s">
        <v>74</v>
      </c>
      <c r="C54" s="38">
        <v>0</v>
      </c>
      <c r="D54" s="38">
        <v>0</v>
      </c>
      <c r="E54" s="38">
        <v>0</v>
      </c>
      <c r="F54" s="38">
        <v>10</v>
      </c>
      <c r="G54" s="72">
        <f>VLOOKUP(H54,Feuil2!$A$1:$B$3,2,0)</f>
        <v>0</v>
      </c>
      <c r="H54" s="40" t="s">
        <v>2</v>
      </c>
      <c r="I54" s="41">
        <v>8</v>
      </c>
      <c r="J54" s="41">
        <f t="shared" si="3"/>
        <v>10</v>
      </c>
      <c r="K54" s="43"/>
      <c r="L54" s="43"/>
      <c r="M54" s="74"/>
      <c r="N54" s="53"/>
      <c r="O54" s="74"/>
      <c r="P54" s="74"/>
      <c r="Q54" s="74"/>
      <c r="R54" s="94"/>
      <c r="S54" s="74"/>
      <c r="T54" s="43"/>
      <c r="U54" s="93"/>
      <c r="V54" s="124"/>
      <c r="W54" s="74"/>
      <c r="X54" s="123"/>
      <c r="Y54" s="74"/>
      <c r="Z54" s="53"/>
      <c r="AA54" s="95"/>
      <c r="AB54" s="77"/>
    </row>
    <row r="55" spans="1:28" s="47" customFormat="1" ht="16" x14ac:dyDescent="0.2">
      <c r="A55" s="147">
        <v>7</v>
      </c>
      <c r="B55" s="148" t="s">
        <v>84</v>
      </c>
      <c r="C55" s="38">
        <v>0</v>
      </c>
      <c r="D55" s="38">
        <v>0</v>
      </c>
      <c r="E55" s="38">
        <v>0</v>
      </c>
      <c r="F55" s="38">
        <v>0</v>
      </c>
      <c r="G55" s="72">
        <f>VLOOKUP(H55,Feuil2!$A$1:$B$3,2,0)</f>
        <v>75</v>
      </c>
      <c r="H55" s="40" t="s">
        <v>6</v>
      </c>
      <c r="I55" s="41">
        <v>8</v>
      </c>
      <c r="J55" s="41">
        <f t="shared" si="3"/>
        <v>0</v>
      </c>
      <c r="K55" s="43"/>
      <c r="L55" s="43"/>
      <c r="M55" s="74"/>
      <c r="N55" s="53"/>
      <c r="O55" s="74"/>
      <c r="P55" s="74"/>
      <c r="Q55" s="74"/>
      <c r="R55" s="94"/>
      <c r="S55" s="74"/>
      <c r="T55" s="43"/>
      <c r="U55" s="93"/>
      <c r="V55" s="124"/>
      <c r="W55" s="74"/>
      <c r="X55" s="69"/>
      <c r="Y55" s="74"/>
      <c r="Z55" s="53"/>
      <c r="AA55" s="95"/>
      <c r="AB55" s="77"/>
    </row>
    <row r="56" spans="1:28" s="47" customFormat="1" ht="16" x14ac:dyDescent="0.2">
      <c r="A56" s="36">
        <v>8</v>
      </c>
      <c r="B56" s="70" t="s">
        <v>76</v>
      </c>
      <c r="C56" s="38">
        <v>5</v>
      </c>
      <c r="D56" s="38">
        <v>0</v>
      </c>
      <c r="E56" s="38">
        <v>0</v>
      </c>
      <c r="F56" s="38">
        <v>0</v>
      </c>
      <c r="G56" s="72">
        <f>VLOOKUP(H56,Feuil2!$A$1:$B$3,2,0)</f>
        <v>0</v>
      </c>
      <c r="H56" s="40" t="s">
        <v>2</v>
      </c>
      <c r="I56" s="41">
        <v>8</v>
      </c>
      <c r="J56" s="41">
        <f t="shared" si="3"/>
        <v>5</v>
      </c>
      <c r="K56" s="43"/>
      <c r="L56" s="43"/>
      <c r="M56" s="74"/>
      <c r="N56" s="53"/>
      <c r="O56" s="74"/>
      <c r="P56" s="74"/>
      <c r="Q56" s="74"/>
      <c r="R56" s="94"/>
      <c r="S56" s="74"/>
      <c r="T56" s="74"/>
      <c r="U56" s="74"/>
      <c r="V56" s="53"/>
      <c r="W56" s="74"/>
      <c r="X56" s="74"/>
      <c r="Y56" s="74"/>
      <c r="Z56" s="53"/>
      <c r="AA56" s="95"/>
      <c r="AB56" s="77"/>
    </row>
    <row r="57" spans="1:28" s="47" customFormat="1" ht="16" x14ac:dyDescent="0.2">
      <c r="A57" s="36">
        <v>9</v>
      </c>
      <c r="B57" s="70" t="s">
        <v>75</v>
      </c>
      <c r="C57" s="38">
        <v>0</v>
      </c>
      <c r="D57" s="38">
        <v>0</v>
      </c>
      <c r="E57" s="38">
        <v>0</v>
      </c>
      <c r="F57" s="38">
        <v>8</v>
      </c>
      <c r="G57" s="72">
        <f>VLOOKUP(H57,Feuil2!$A$1:$B$3,2,0)</f>
        <v>0</v>
      </c>
      <c r="H57" s="40" t="s">
        <v>2</v>
      </c>
      <c r="I57" s="41">
        <v>8</v>
      </c>
      <c r="J57" s="41">
        <f t="shared" si="3"/>
        <v>8</v>
      </c>
      <c r="K57" s="43"/>
      <c r="L57" s="43"/>
      <c r="M57" s="74"/>
      <c r="N57" s="53"/>
      <c r="O57" s="74"/>
      <c r="P57" s="74"/>
      <c r="Q57" s="74"/>
      <c r="R57" s="94"/>
      <c r="S57" s="74"/>
      <c r="T57" s="74"/>
      <c r="U57" s="74"/>
      <c r="V57" s="126"/>
      <c r="W57" s="74"/>
      <c r="X57" s="74"/>
      <c r="Y57" s="74"/>
      <c r="Z57" s="53"/>
      <c r="AA57" s="95"/>
      <c r="AB57" s="77"/>
    </row>
    <row r="58" spans="1:28" s="47" customFormat="1" ht="16" x14ac:dyDescent="0.2">
      <c r="A58" s="36">
        <v>10</v>
      </c>
      <c r="B58" s="70" t="s">
        <v>77</v>
      </c>
      <c r="C58" s="38">
        <v>0</v>
      </c>
      <c r="D58" s="38">
        <v>0</v>
      </c>
      <c r="E58" s="38">
        <v>1.5</v>
      </c>
      <c r="F58" s="38">
        <v>0</v>
      </c>
      <c r="G58" s="72">
        <f>VLOOKUP(H58,Feuil2!$A$1:$B$3,2,0)</f>
        <v>0</v>
      </c>
      <c r="H58" s="40" t="s">
        <v>2</v>
      </c>
      <c r="I58" s="41">
        <v>1.5</v>
      </c>
      <c r="J58" s="41">
        <f t="shared" si="3"/>
        <v>1.5</v>
      </c>
      <c r="K58" s="43"/>
      <c r="L58" s="43"/>
      <c r="M58" s="74"/>
      <c r="N58" s="53"/>
      <c r="O58" s="74"/>
      <c r="P58" s="74"/>
      <c r="Q58" s="74"/>
      <c r="R58" s="94"/>
      <c r="S58" s="74"/>
      <c r="T58" s="74"/>
      <c r="U58" s="74"/>
      <c r="V58" s="53"/>
      <c r="W58" s="1"/>
      <c r="X58" s="74"/>
      <c r="Y58" s="74"/>
      <c r="Z58" s="53"/>
      <c r="AA58" s="95"/>
      <c r="AB58" s="77"/>
    </row>
    <row r="59" spans="1:28" s="47" customFormat="1" ht="16" x14ac:dyDescent="0.2">
      <c r="A59" s="36">
        <v>11</v>
      </c>
      <c r="B59" s="70" t="s">
        <v>78</v>
      </c>
      <c r="C59" s="38">
        <v>0</v>
      </c>
      <c r="D59" s="38">
        <v>0</v>
      </c>
      <c r="E59" s="38">
        <v>1.25</v>
      </c>
      <c r="F59" s="38">
        <v>0</v>
      </c>
      <c r="G59" s="72">
        <f>VLOOKUP(H59,Feuil2!$A$1:$B$3,2,0)</f>
        <v>0</v>
      </c>
      <c r="H59" s="40" t="s">
        <v>2</v>
      </c>
      <c r="I59" s="41">
        <v>1</v>
      </c>
      <c r="J59" s="41">
        <f t="shared" si="3"/>
        <v>1.25</v>
      </c>
      <c r="K59" s="43"/>
      <c r="L59" s="43"/>
      <c r="M59" s="74"/>
      <c r="N59" s="53"/>
      <c r="O59" s="74"/>
      <c r="P59" s="74"/>
      <c r="Q59" s="74"/>
      <c r="R59" s="94"/>
      <c r="S59" s="74"/>
      <c r="T59" s="74"/>
      <c r="U59" s="74"/>
      <c r="V59" s="53"/>
      <c r="W59" s="125"/>
      <c r="X59" s="74"/>
      <c r="Y59" s="74"/>
      <c r="Z59" s="53"/>
      <c r="AA59" s="95"/>
      <c r="AB59" s="77"/>
    </row>
    <row r="60" spans="1:28" s="47" customFormat="1" ht="16" x14ac:dyDescent="0.2">
      <c r="A60" s="36">
        <v>12</v>
      </c>
      <c r="B60" s="70" t="s">
        <v>80</v>
      </c>
      <c r="C60" s="38">
        <v>0</v>
      </c>
      <c r="D60" s="38">
        <v>0</v>
      </c>
      <c r="E60" s="38">
        <v>0.25</v>
      </c>
      <c r="F60" s="38">
        <v>0</v>
      </c>
      <c r="G60" s="72">
        <f>VLOOKUP(H60,Feuil2!$A$1:$B$3,2,0)</f>
        <v>0</v>
      </c>
      <c r="H60" s="40" t="s">
        <v>2</v>
      </c>
      <c r="I60" s="41">
        <v>0.25</v>
      </c>
      <c r="J60" s="41">
        <f t="shared" si="3"/>
        <v>0.25</v>
      </c>
      <c r="K60" s="43"/>
      <c r="L60" s="43"/>
      <c r="M60" s="74"/>
      <c r="N60" s="53"/>
      <c r="O60" s="74"/>
      <c r="P60" s="74"/>
      <c r="Q60" s="74"/>
      <c r="R60" s="94"/>
      <c r="S60" s="74"/>
      <c r="T60" s="74"/>
      <c r="U60" s="74"/>
      <c r="V60" s="53"/>
      <c r="W60" s="126"/>
      <c r="X60" s="74"/>
      <c r="Y60" s="74"/>
      <c r="Z60" s="53"/>
      <c r="AA60" s="95"/>
      <c r="AB60" s="77"/>
    </row>
    <row r="61" spans="1:28" s="47" customFormat="1" ht="16" x14ac:dyDescent="0.2">
      <c r="A61" s="36">
        <v>13</v>
      </c>
      <c r="B61" s="70" t="s">
        <v>79</v>
      </c>
      <c r="C61" s="38">
        <v>0</v>
      </c>
      <c r="D61" s="38">
        <v>0</v>
      </c>
      <c r="E61" s="38">
        <v>1</v>
      </c>
      <c r="F61" s="38">
        <v>0</v>
      </c>
      <c r="G61" s="72">
        <f>VLOOKUP(H61,Feuil2!$A$1:$B$3,2,0)</f>
        <v>0</v>
      </c>
      <c r="H61" s="40" t="s">
        <v>2</v>
      </c>
      <c r="I61" s="41">
        <v>1</v>
      </c>
      <c r="J61" s="41">
        <f t="shared" si="3"/>
        <v>1</v>
      </c>
      <c r="K61" s="43"/>
      <c r="L61" s="43"/>
      <c r="M61" s="74"/>
      <c r="N61" s="53"/>
      <c r="O61" s="74"/>
      <c r="P61" s="74"/>
      <c r="Q61" s="74"/>
      <c r="R61" s="94"/>
      <c r="S61" s="74"/>
      <c r="T61" s="74"/>
      <c r="U61" s="74"/>
      <c r="V61" s="53"/>
      <c r="W61" s="127"/>
      <c r="X61" s="74"/>
      <c r="Y61" s="74"/>
      <c r="Z61" s="53"/>
      <c r="AA61" s="95"/>
      <c r="AB61" s="77"/>
    </row>
    <row r="62" spans="1:28" s="47" customFormat="1" ht="16" x14ac:dyDescent="0.2">
      <c r="A62" s="36">
        <v>14</v>
      </c>
      <c r="B62" s="70" t="s">
        <v>81</v>
      </c>
      <c r="C62" s="38">
        <v>0</v>
      </c>
      <c r="D62" s="38">
        <v>0</v>
      </c>
      <c r="E62" s="38">
        <v>3.25</v>
      </c>
      <c r="F62" s="38">
        <v>0</v>
      </c>
      <c r="G62" s="72">
        <f>VLOOKUP(H62,Feuil2!$A$1:$B$3,2,0)</f>
        <v>0</v>
      </c>
      <c r="H62" s="40" t="s">
        <v>2</v>
      </c>
      <c r="I62" s="41">
        <v>3</v>
      </c>
      <c r="J62" s="41">
        <f t="shared" si="3"/>
        <v>3.25</v>
      </c>
      <c r="K62" s="43"/>
      <c r="L62" s="43"/>
      <c r="M62" s="74"/>
      <c r="N62" s="53"/>
      <c r="O62" s="74"/>
      <c r="P62" s="74"/>
      <c r="Q62" s="74"/>
      <c r="R62" s="94"/>
      <c r="S62" s="74"/>
      <c r="T62" s="74"/>
      <c r="U62" s="74"/>
      <c r="V62" s="53"/>
      <c r="W62" s="127"/>
      <c r="X62" s="74"/>
      <c r="Y62" s="74"/>
      <c r="Z62" s="53"/>
      <c r="AA62" s="95"/>
      <c r="AB62" s="77"/>
    </row>
    <row r="63" spans="1:28" s="47" customFormat="1" ht="16" x14ac:dyDescent="0.2">
      <c r="A63" s="36">
        <v>15</v>
      </c>
      <c r="B63" s="70" t="s">
        <v>82</v>
      </c>
      <c r="C63" s="38">
        <v>0</v>
      </c>
      <c r="D63" s="38">
        <v>0</v>
      </c>
      <c r="E63" s="38">
        <v>4</v>
      </c>
      <c r="F63" s="38">
        <v>0</v>
      </c>
      <c r="G63" s="72">
        <f>VLOOKUP(H63,Feuil2!$A$1:$B$3,2,0)</f>
        <v>0</v>
      </c>
      <c r="H63" s="40" t="s">
        <v>2</v>
      </c>
      <c r="I63" s="41">
        <v>3</v>
      </c>
      <c r="J63" s="41">
        <f t="shared" si="3"/>
        <v>4</v>
      </c>
      <c r="K63" s="43"/>
      <c r="L63" s="43"/>
      <c r="M63" s="74"/>
      <c r="N63" s="53"/>
      <c r="O63" s="74"/>
      <c r="P63" s="74"/>
      <c r="Q63" s="74"/>
      <c r="R63" s="94"/>
      <c r="S63" s="74"/>
      <c r="T63" s="74"/>
      <c r="U63" s="74"/>
      <c r="V63" s="53"/>
      <c r="W63" s="127"/>
      <c r="X63" s="74"/>
      <c r="Y63" s="74"/>
      <c r="Z63" s="53"/>
      <c r="AA63" s="95"/>
      <c r="AB63" s="77"/>
    </row>
    <row r="64" spans="1:28" s="47" customFormat="1" ht="16" x14ac:dyDescent="0.2">
      <c r="A64" s="36">
        <v>16</v>
      </c>
      <c r="B64" s="70" t="s">
        <v>83</v>
      </c>
      <c r="C64" s="38">
        <v>8</v>
      </c>
      <c r="D64" s="38">
        <v>0</v>
      </c>
      <c r="E64" s="38">
        <v>0</v>
      </c>
      <c r="F64" s="38">
        <v>0</v>
      </c>
      <c r="G64" s="72">
        <f>VLOOKUP(H64,Feuil2!$A$1:$B$3,2,0)</f>
        <v>0</v>
      </c>
      <c r="H64" s="40" t="s">
        <v>2</v>
      </c>
      <c r="I64" s="41">
        <v>0</v>
      </c>
      <c r="J64" s="41">
        <f t="shared" si="3"/>
        <v>8</v>
      </c>
      <c r="K64" s="43"/>
      <c r="L64" s="43"/>
      <c r="M64" s="74"/>
      <c r="N64" s="53"/>
      <c r="O64" s="74"/>
      <c r="P64" s="74"/>
      <c r="Q64" s="74"/>
      <c r="R64" s="94"/>
      <c r="S64" s="74"/>
      <c r="T64" s="74"/>
      <c r="U64" s="74"/>
      <c r="V64" s="53"/>
      <c r="W64" s="74"/>
      <c r="X64" s="127"/>
      <c r="Y64" s="74"/>
      <c r="Z64" s="53"/>
      <c r="AA64" s="95"/>
      <c r="AB64" s="77"/>
    </row>
    <row r="65" spans="1:28" s="47" customFormat="1" ht="16" x14ac:dyDescent="0.2">
      <c r="A65" s="36">
        <v>17</v>
      </c>
      <c r="B65" s="70" t="s">
        <v>86</v>
      </c>
      <c r="C65" s="38">
        <v>2</v>
      </c>
      <c r="D65" s="38">
        <v>0</v>
      </c>
      <c r="E65" s="38">
        <v>0</v>
      </c>
      <c r="F65" s="38">
        <v>5</v>
      </c>
      <c r="G65" s="72">
        <f>VLOOKUP(H65,Feuil2!$A$1:$B$3,2,0)</f>
        <v>0</v>
      </c>
      <c r="H65" s="40" t="s">
        <v>2</v>
      </c>
      <c r="I65" s="41">
        <v>1</v>
      </c>
      <c r="J65" s="41">
        <f t="shared" ref="J65" si="4">SUM(C65:F65)</f>
        <v>7</v>
      </c>
      <c r="K65" s="43"/>
      <c r="L65" s="43"/>
      <c r="M65" s="74"/>
      <c r="N65" s="53"/>
      <c r="O65" s="74"/>
      <c r="P65" s="74"/>
      <c r="Q65" s="74"/>
      <c r="R65" s="94"/>
      <c r="S65" s="74"/>
      <c r="T65" s="74"/>
      <c r="U65" s="74"/>
      <c r="V65" s="53"/>
      <c r="W65" s="74"/>
      <c r="X65" s="127"/>
      <c r="Y65" s="74"/>
      <c r="Z65" s="53"/>
      <c r="AA65" s="95"/>
      <c r="AB65" s="77"/>
    </row>
    <row r="66" spans="1:28" s="47" customFormat="1" x14ac:dyDescent="0.2">
      <c r="A66" s="36">
        <v>19</v>
      </c>
      <c r="B66" s="70"/>
      <c r="C66" s="38"/>
      <c r="D66" s="38"/>
      <c r="E66" s="38"/>
      <c r="F66" s="38"/>
      <c r="G66" s="72" t="e">
        <f>VLOOKUP(H66,Feuil2!$A$1:$B$3,2,0)</f>
        <v>#N/A</v>
      </c>
      <c r="H66" s="40"/>
      <c r="I66" s="41"/>
      <c r="J66" s="41">
        <f t="shared" si="3"/>
        <v>0</v>
      </c>
      <c r="K66" s="96"/>
      <c r="L66" s="96"/>
      <c r="M66" s="96"/>
      <c r="N66" s="97"/>
      <c r="O66" s="96"/>
      <c r="P66" s="96"/>
      <c r="Q66" s="96"/>
      <c r="R66" s="97"/>
      <c r="S66" s="96"/>
      <c r="T66" s="96"/>
      <c r="U66" s="96"/>
      <c r="V66" s="97"/>
      <c r="W66" s="96"/>
      <c r="X66" s="96"/>
      <c r="Y66" s="96"/>
      <c r="Z66" s="97"/>
      <c r="AA66" s="98">
        <f>I66-J66</f>
        <v>0</v>
      </c>
      <c r="AB66" s="99"/>
    </row>
    <row r="67" spans="1:28" ht="16.5" customHeight="1" x14ac:dyDescent="0.2">
      <c r="A67" s="134" t="s">
        <v>68</v>
      </c>
      <c r="B67" s="134"/>
      <c r="C67" s="100">
        <f>SUM(C10:C66)</f>
        <v>109.5</v>
      </c>
      <c r="D67" s="100">
        <f>SUM(D10:D66)</f>
        <v>84</v>
      </c>
      <c r="E67" s="100">
        <f>SUM(E10:E66)</f>
        <v>83</v>
      </c>
      <c r="F67" s="100">
        <f>SUM(F10:F66)</f>
        <v>108</v>
      </c>
      <c r="G67" s="101"/>
      <c r="H67" s="100"/>
      <c r="I67" s="102"/>
      <c r="J67" s="100">
        <f t="shared" si="3"/>
        <v>384.5</v>
      </c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0">
        <f>SUM(AA10:AA66)</f>
        <v>0.25</v>
      </c>
      <c r="AB67" s="104"/>
    </row>
    <row r="68" spans="1:28" ht="17" customHeight="1" x14ac:dyDescent="0.2">
      <c r="A68" s="129" t="s">
        <v>69</v>
      </c>
      <c r="B68" s="129"/>
      <c r="C68" s="100">
        <f>135-C67</f>
        <v>25.5</v>
      </c>
      <c r="D68" s="100">
        <f>135-D67</f>
        <v>51</v>
      </c>
      <c r="E68" s="100">
        <f>135-E67</f>
        <v>52</v>
      </c>
      <c r="F68" s="100">
        <f>135-F67</f>
        <v>27</v>
      </c>
      <c r="G68" s="101"/>
      <c r="H68" s="100"/>
      <c r="I68" s="100"/>
      <c r="J68" s="100">
        <f t="shared" si="3"/>
        <v>155.5</v>
      </c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</row>
    <row r="69" spans="1:28" ht="17" customHeight="1" x14ac:dyDescent="0.2">
      <c r="A69" s="130" t="s">
        <v>70</v>
      </c>
      <c r="B69" s="130"/>
      <c r="C69" s="100"/>
      <c r="D69" s="100"/>
      <c r="E69" s="100"/>
      <c r="F69" s="100"/>
      <c r="G69" s="100"/>
      <c r="H69" s="100"/>
      <c r="I69" s="100"/>
      <c r="J69" s="100">
        <f>C69+D69+F69+E69</f>
        <v>0</v>
      </c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</row>
    <row r="70" spans="1:28" ht="17" customHeight="1" x14ac:dyDescent="0.2">
      <c r="A70" s="129" t="s">
        <v>71</v>
      </c>
      <c r="B70" s="129"/>
      <c r="C70" s="100"/>
      <c r="D70" s="100"/>
      <c r="E70" s="105"/>
      <c r="F70" s="100"/>
      <c r="G70" s="100"/>
      <c r="H70" s="100"/>
      <c r="I70" s="106">
        <f>SUM(I10:I66)</f>
        <v>394.75</v>
      </c>
      <c r="J70" s="100">
        <f>SUM(J10:J66)</f>
        <v>384.5</v>
      </c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</row>
    <row r="71" spans="1:28" ht="16" x14ac:dyDescent="0.2">
      <c r="A71" s="107"/>
      <c r="B71" s="107"/>
      <c r="C71" s="108"/>
      <c r="D71" s="108"/>
      <c r="E71" s="108"/>
      <c r="F71" s="108"/>
      <c r="G71" s="108"/>
      <c r="H71" s="108"/>
      <c r="I71" s="108"/>
      <c r="J71" s="108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</row>
    <row r="72" spans="1:28" ht="16.25" customHeight="1" x14ac:dyDescent="0.2">
      <c r="A72" s="130" t="s">
        <v>72</v>
      </c>
      <c r="B72" s="130"/>
      <c r="C72" s="100">
        <f>135*4</f>
        <v>540</v>
      </c>
      <c r="D72" s="108"/>
      <c r="E72" s="108"/>
      <c r="F72" s="108"/>
      <c r="G72" s="108"/>
      <c r="H72" s="108"/>
      <c r="I72" s="108"/>
      <c r="J72" s="108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</row>
    <row r="73" spans="1:28" ht="16" x14ac:dyDescent="0.2">
      <c r="A73" s="131" t="s">
        <v>73</v>
      </c>
      <c r="B73" s="131"/>
      <c r="C73" s="100">
        <f>C72-J70</f>
        <v>155.5</v>
      </c>
      <c r="D73" s="108"/>
      <c r="E73" s="108"/>
      <c r="F73" s="108"/>
      <c r="G73" s="108"/>
      <c r="H73" s="108"/>
      <c r="I73" s="108"/>
      <c r="J73" s="108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</row>
    <row r="74" spans="1:28" ht="16" x14ac:dyDescent="0.2">
      <c r="A74" s="109"/>
      <c r="B74" s="107"/>
      <c r="C74" s="110"/>
      <c r="D74" s="110"/>
      <c r="E74" s="110"/>
      <c r="F74" s="110"/>
      <c r="G74" s="107"/>
      <c r="H74" s="111"/>
      <c r="I74" s="112"/>
      <c r="J74" s="112"/>
      <c r="AA74" s="103"/>
    </row>
    <row r="75" spans="1:28" x14ac:dyDescent="0.2">
      <c r="D75" s="113"/>
      <c r="E75" s="113"/>
      <c r="F75" s="113"/>
    </row>
    <row r="76" spans="1:28" s="115" customFormat="1" ht="14" x14ac:dyDescent="0.2">
      <c r="A76" s="114"/>
      <c r="C76" s="116"/>
      <c r="D76" s="116"/>
      <c r="E76" s="116"/>
      <c r="F76" s="116"/>
      <c r="H76" s="117"/>
      <c r="I76" s="118"/>
      <c r="J76" s="118"/>
      <c r="N76" s="119"/>
      <c r="R76" s="119"/>
      <c r="V76" s="119"/>
      <c r="Z76" s="119"/>
      <c r="AA76" s="120"/>
    </row>
    <row r="77" spans="1:28" s="115" customFormat="1" ht="14" x14ac:dyDescent="0.2">
      <c r="C77" s="116"/>
      <c r="D77" s="116"/>
      <c r="E77" s="116"/>
      <c r="F77" s="116"/>
      <c r="H77" s="117"/>
      <c r="I77" s="118"/>
      <c r="J77" s="118"/>
      <c r="N77" s="119"/>
      <c r="R77" s="119"/>
      <c r="V77" s="119"/>
      <c r="Z77" s="119"/>
      <c r="AA77" s="120"/>
    </row>
    <row r="78" spans="1:28" s="115" customFormat="1" ht="14" x14ac:dyDescent="0.2">
      <c r="C78" s="116"/>
      <c r="D78" s="116"/>
      <c r="E78" s="116"/>
      <c r="F78" s="116"/>
      <c r="H78" s="117"/>
      <c r="I78" s="118"/>
      <c r="J78" s="118"/>
      <c r="N78" s="119"/>
      <c r="R78" s="119"/>
      <c r="V78" s="119"/>
      <c r="Z78" s="119"/>
      <c r="AA78" s="120"/>
    </row>
  </sheetData>
  <mergeCells count="22">
    <mergeCell ref="A1:B1"/>
    <mergeCell ref="D1:L1"/>
    <mergeCell ref="A2:B2"/>
    <mergeCell ref="F2:J2"/>
    <mergeCell ref="K6:R6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70:B70"/>
    <mergeCell ref="A72:B72"/>
    <mergeCell ref="A73:B73"/>
    <mergeCell ref="AA7:AA8"/>
    <mergeCell ref="AB7:AB8"/>
    <mergeCell ref="A67:B67"/>
    <mergeCell ref="A68:B68"/>
    <mergeCell ref="A69:B69"/>
  </mergeCells>
  <conditionalFormatting sqref="H19">
    <cfRule type="containsText" dxfId="45" priority="19" operator="containsText" text="En cours">
      <formula>NOT(ISERROR(SEARCH("En cours",H19)))</formula>
    </cfRule>
  </conditionalFormatting>
  <conditionalFormatting sqref="H9:H45 H49 H66 H47">
    <cfRule type="containsText" dxfId="44" priority="20" operator="containsText" text="En attente">
      <formula>NOT(ISERROR(SEARCH("En attente",H9)))</formula>
    </cfRule>
    <cfRule type="containsText" dxfId="43" priority="21" operator="containsText" text="En cours">
      <formula>NOT(ISERROR(SEARCH("En cours",H9)))</formula>
    </cfRule>
    <cfRule type="containsText" dxfId="42" priority="22" operator="containsText" text="Terminé">
      <formula>NOT(ISERROR(SEARCH("Terminé",H9)))</formula>
    </cfRule>
  </conditionalFormatting>
  <conditionalFormatting sqref="C9:F45 C49:F49 C47:F47 C64:F66">
    <cfRule type="cellIs" dxfId="41" priority="23" operator="equal">
      <formula>0</formula>
    </cfRule>
    <cfRule type="expression" dxfId="40" priority="24">
      <formula>$H9="Terminé"</formula>
    </cfRule>
  </conditionalFormatting>
  <conditionalFormatting sqref="C9:F45 C49:F49 C47:F47 C64:F66">
    <cfRule type="expression" dxfId="39" priority="25">
      <formula>$H9="En cours"</formula>
    </cfRule>
    <cfRule type="expression" dxfId="38" priority="26">
      <formula>$H9="En attente"</formula>
    </cfRule>
  </conditionalFormatting>
  <conditionalFormatting sqref="H48">
    <cfRule type="containsText" dxfId="37" priority="27" operator="containsText" text="En attente">
      <formula>NOT(ISERROR(SEARCH("En attente",H48)))</formula>
    </cfRule>
    <cfRule type="containsText" dxfId="36" priority="28" operator="containsText" text="En cours">
      <formula>NOT(ISERROR(SEARCH("En cours",H48)))</formula>
    </cfRule>
    <cfRule type="containsText" dxfId="35" priority="29" operator="containsText" text="Terminé">
      <formula>NOT(ISERROR(SEARCH("Terminé",H48)))</formula>
    </cfRule>
  </conditionalFormatting>
  <conditionalFormatting sqref="C48:F48">
    <cfRule type="cellIs" dxfId="34" priority="30" operator="equal">
      <formula>0</formula>
    </cfRule>
    <cfRule type="expression" dxfId="33" priority="31">
      <formula>$H48="Terminé"</formula>
    </cfRule>
  </conditionalFormatting>
  <conditionalFormatting sqref="C48:F48">
    <cfRule type="expression" dxfId="32" priority="32">
      <formula>$H48="En cours"</formula>
    </cfRule>
    <cfRule type="expression" dxfId="31" priority="33">
      <formula>$H48="En attente"</formula>
    </cfRule>
  </conditionalFormatting>
  <conditionalFormatting sqref="H50:H55">
    <cfRule type="containsText" dxfId="30" priority="34" operator="containsText" text="En attente">
      <formula>NOT(ISERROR(SEARCH("En attente",H50)))</formula>
    </cfRule>
    <cfRule type="containsText" dxfId="29" priority="35" operator="containsText" text="En cours">
      <formula>NOT(ISERROR(SEARCH("En cours",H50)))</formula>
    </cfRule>
    <cfRule type="containsText" dxfId="28" priority="36" operator="containsText" text="Terminé">
      <formula>NOT(ISERROR(SEARCH("Terminé",H50)))</formula>
    </cfRule>
  </conditionalFormatting>
  <conditionalFormatting sqref="C50:F55">
    <cfRule type="cellIs" dxfId="27" priority="37" operator="equal">
      <formula>0</formula>
    </cfRule>
    <cfRule type="expression" dxfId="26" priority="38">
      <formula>$H50="Terminé"</formula>
    </cfRule>
  </conditionalFormatting>
  <conditionalFormatting sqref="C50:F55">
    <cfRule type="expression" dxfId="25" priority="39">
      <formula>$H50="En cours"</formula>
    </cfRule>
    <cfRule type="expression" dxfId="24" priority="40">
      <formula>$H50="En attente"</formula>
    </cfRule>
  </conditionalFormatting>
  <conditionalFormatting sqref="H46">
    <cfRule type="containsText" dxfId="23" priority="41" operator="containsText" text="En attente">
      <formula>NOT(ISERROR(SEARCH("En attente",H46)))</formula>
    </cfRule>
    <cfRule type="containsText" dxfId="22" priority="42" operator="containsText" text="En cours">
      <formula>NOT(ISERROR(SEARCH("En cours",H46)))</formula>
    </cfRule>
    <cfRule type="containsText" dxfId="21" priority="43" operator="containsText" text="Terminé">
      <formula>NOT(ISERROR(SEARCH("Terminé",H46)))</formula>
    </cfRule>
  </conditionalFormatting>
  <conditionalFormatting sqref="C46:F46">
    <cfRule type="cellIs" dxfId="20" priority="44" operator="equal">
      <formula>0</formula>
    </cfRule>
    <cfRule type="expression" dxfId="19" priority="45">
      <formula>$H46="Terminé"</formula>
    </cfRule>
  </conditionalFormatting>
  <conditionalFormatting sqref="C46:F46">
    <cfRule type="expression" dxfId="18" priority="46">
      <formula>$H46="En cours"</formula>
    </cfRule>
    <cfRule type="expression" dxfId="17" priority="47">
      <formula>$H46="En attente"</formula>
    </cfRule>
  </conditionalFormatting>
  <conditionalFormatting sqref="H56">
    <cfRule type="containsText" dxfId="16" priority="11" operator="containsText" text="En attente">
      <formula>NOT(ISERROR(SEARCH("En attente",H56)))</formula>
    </cfRule>
    <cfRule type="containsText" dxfId="15" priority="12" operator="containsText" text="En cours">
      <formula>NOT(ISERROR(SEARCH("En cours",H56)))</formula>
    </cfRule>
    <cfRule type="containsText" dxfId="14" priority="13" operator="containsText" text="Terminé">
      <formula>NOT(ISERROR(SEARCH("Terminé",H56)))</formula>
    </cfRule>
  </conditionalFormatting>
  <conditionalFormatting sqref="C56:F56">
    <cfRule type="cellIs" dxfId="13" priority="14" operator="equal">
      <formula>0</formula>
    </cfRule>
    <cfRule type="expression" dxfId="12" priority="15">
      <formula>$H56="Terminé"</formula>
    </cfRule>
  </conditionalFormatting>
  <conditionalFormatting sqref="C56:F56">
    <cfRule type="expression" dxfId="11" priority="16">
      <formula>$H56="En cours"</formula>
    </cfRule>
    <cfRule type="expression" dxfId="10" priority="17">
      <formula>$H56="En attente"</formula>
    </cfRule>
  </conditionalFormatting>
  <conditionalFormatting sqref="H57:H63">
    <cfRule type="containsText" dxfId="9" priority="4" operator="containsText" text="En attente">
      <formula>NOT(ISERROR(SEARCH("En attente",H57)))</formula>
    </cfRule>
    <cfRule type="containsText" dxfId="8" priority="5" operator="containsText" text="En cours">
      <formula>NOT(ISERROR(SEARCH("En cours",H57)))</formula>
    </cfRule>
    <cfRule type="containsText" dxfId="7" priority="6" operator="containsText" text="Terminé">
      <formula>NOT(ISERROR(SEARCH("Terminé",H57)))</formula>
    </cfRule>
  </conditionalFormatting>
  <conditionalFormatting sqref="C57:F63">
    <cfRule type="cellIs" dxfId="6" priority="7" operator="equal">
      <formula>0</formula>
    </cfRule>
    <cfRule type="expression" dxfId="5" priority="8">
      <formula>$H57="Terminé"</formula>
    </cfRule>
  </conditionalFormatting>
  <conditionalFormatting sqref="C57:F63">
    <cfRule type="expression" dxfId="4" priority="9">
      <formula>$H57="En cours"</formula>
    </cfRule>
    <cfRule type="expression" dxfId="3" priority="10">
      <formula>$H57="En attente"</formula>
    </cfRule>
  </conditionalFormatting>
  <conditionalFormatting sqref="H64:H65">
    <cfRule type="containsText" dxfId="2" priority="1" operator="containsText" text="En attente">
      <formula>NOT(ISERROR(SEARCH("En attente",H64)))</formula>
    </cfRule>
    <cfRule type="containsText" dxfId="1" priority="2" operator="containsText" text="En cours">
      <formula>NOT(ISERROR(SEARCH("En cours",H64)))</formula>
    </cfRule>
    <cfRule type="containsText" dxfId="0" priority="3" operator="containsText" text="Terminé">
      <formula>NOT(ISERROR(SEARCH("Terminé",H64)))</formula>
    </cfRule>
  </conditionalFormatting>
  <dataValidations count="1">
    <dataValidation type="list" allowBlank="1" showErrorMessage="1" sqref="H9:H66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5" x14ac:dyDescent="0.2"/>
  <cols>
    <col min="1" max="1025" width="10.6640625" style="2"/>
  </cols>
  <sheetData>
    <row r="1" spans="1:2" x14ac:dyDescent="0.2">
      <c r="A1" s="121" t="s">
        <v>6</v>
      </c>
      <c r="B1" s="121">
        <v>75</v>
      </c>
    </row>
    <row r="2" spans="1:2" x14ac:dyDescent="0.2">
      <c r="A2" s="2" t="s">
        <v>5</v>
      </c>
      <c r="B2" s="2">
        <v>100</v>
      </c>
    </row>
    <row r="3" spans="1:2" x14ac:dyDescent="0.2">
      <c r="A3" s="2" t="s">
        <v>2</v>
      </c>
      <c r="B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5" x14ac:dyDescent="0.2"/>
  <cols>
    <col min="1" max="1025" width="10.6640625" style="2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 Dufour Couture</cp:lastModifiedBy>
  <cp:revision>6</cp:revision>
  <cp:lastPrinted>2020-02-13T00:39:03Z</cp:lastPrinted>
  <dcterms:created xsi:type="dcterms:W3CDTF">2014-10-15T22:31:15Z</dcterms:created>
  <dcterms:modified xsi:type="dcterms:W3CDTF">2020-04-07T23:51:54Z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