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esktop/marque-sans-nom/Semainiers/"/>
    </mc:Choice>
  </mc:AlternateContent>
  <xr:revisionPtr revIDLastSave="0" documentId="13_ncr:1_{FE1EB6F3-9CFC-CB4E-B0EC-8D2732FE16C1}" xr6:coauthVersionLast="45" xr6:coauthVersionMax="45" xr10:uidLastSave="{00000000-0000-0000-0000-000000000000}"/>
  <bookViews>
    <workbookView xWindow="4660" yWindow="460" windowWidth="29040" windowHeight="15840" tabRatio="500" xr2:uid="{00000000-000D-0000-FFFF-FFFF00000000}"/>
  </bookViews>
  <sheets>
    <sheet name="Feuil1" sheetId="1" r:id="rId1"/>
    <sheet name="Feuil2" sheetId="2" r:id="rId2"/>
    <sheet name="Feuil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46" i="1" l="1"/>
  <c r="G46" i="1"/>
  <c r="G55" i="1"/>
  <c r="G54" i="1"/>
  <c r="G53" i="1"/>
  <c r="G52" i="1"/>
  <c r="G51" i="1"/>
  <c r="J50" i="1"/>
  <c r="AA50" i="1" s="1"/>
  <c r="G50" i="1"/>
  <c r="G47" i="1" l="1"/>
  <c r="J49" i="1"/>
  <c r="J47" i="1"/>
  <c r="J51" i="1"/>
  <c r="J52" i="1"/>
  <c r="J53" i="1"/>
  <c r="J54" i="1"/>
  <c r="J55" i="1"/>
  <c r="J56" i="1"/>
  <c r="J57" i="1"/>
  <c r="J58" i="1"/>
  <c r="J59" i="1"/>
  <c r="J60" i="1"/>
  <c r="C66" i="1" l="1"/>
  <c r="I64" i="1"/>
  <c r="J63" i="1"/>
  <c r="F61" i="1"/>
  <c r="F62" i="1" s="1"/>
  <c r="E61" i="1"/>
  <c r="E62" i="1" s="1"/>
  <c r="D61" i="1"/>
  <c r="D62" i="1" s="1"/>
  <c r="C61" i="1"/>
  <c r="C62" i="1" s="1"/>
  <c r="AA60" i="1"/>
  <c r="AA49" i="1"/>
  <c r="G49" i="1"/>
  <c r="J45" i="1"/>
  <c r="AA45" i="1" s="1"/>
  <c r="G45" i="1"/>
  <c r="J44" i="1"/>
  <c r="AA44" i="1" s="1"/>
  <c r="G44" i="1"/>
  <c r="J43" i="1"/>
  <c r="AA43" i="1" s="1"/>
  <c r="G43" i="1"/>
  <c r="J42" i="1"/>
  <c r="AA42" i="1" s="1"/>
  <c r="G42" i="1"/>
  <c r="J41" i="1"/>
  <c r="AA41" i="1" s="1"/>
  <c r="G41" i="1"/>
  <c r="J40" i="1"/>
  <c r="AA40" i="1" s="1"/>
  <c r="G40" i="1"/>
  <c r="J39" i="1"/>
  <c r="AA39" i="1" s="1"/>
  <c r="G39" i="1"/>
  <c r="J38" i="1"/>
  <c r="AA38" i="1" s="1"/>
  <c r="G38" i="1"/>
  <c r="J37" i="1"/>
  <c r="AA37" i="1" s="1"/>
  <c r="G37" i="1"/>
  <c r="J36" i="1"/>
  <c r="AA36" i="1" s="1"/>
  <c r="G36" i="1"/>
  <c r="J35" i="1"/>
  <c r="AA35" i="1" s="1"/>
  <c r="G35" i="1"/>
  <c r="J34" i="1"/>
  <c r="AA34" i="1" s="1"/>
  <c r="G34" i="1"/>
  <c r="J33" i="1"/>
  <c r="AA33" i="1" s="1"/>
  <c r="G33" i="1"/>
  <c r="J32" i="1"/>
  <c r="AA32" i="1" s="1"/>
  <c r="G32" i="1"/>
  <c r="J31" i="1"/>
  <c r="AA31" i="1" s="1"/>
  <c r="G31" i="1"/>
  <c r="J30" i="1"/>
  <c r="AA30" i="1" s="1"/>
  <c r="G30" i="1"/>
  <c r="J29" i="1"/>
  <c r="AA29" i="1" s="1"/>
  <c r="G29" i="1"/>
  <c r="J28" i="1"/>
  <c r="AA28" i="1" s="1"/>
  <c r="G28" i="1"/>
  <c r="J27" i="1"/>
  <c r="AA27" i="1" s="1"/>
  <c r="G27" i="1"/>
  <c r="J26" i="1"/>
  <c r="AA26" i="1" s="1"/>
  <c r="G26" i="1"/>
  <c r="J25" i="1"/>
  <c r="AA25" i="1" s="1"/>
  <c r="G25" i="1"/>
  <c r="J24" i="1"/>
  <c r="AA24" i="1" s="1"/>
  <c r="G24" i="1"/>
  <c r="J23" i="1"/>
  <c r="AA23" i="1" s="1"/>
  <c r="G23" i="1"/>
  <c r="J22" i="1"/>
  <c r="AA22" i="1" s="1"/>
  <c r="G22" i="1"/>
  <c r="J21" i="1"/>
  <c r="AA21" i="1" s="1"/>
  <c r="G21" i="1"/>
  <c r="J20" i="1"/>
  <c r="AA20" i="1" s="1"/>
  <c r="G20" i="1"/>
  <c r="J19" i="1"/>
  <c r="AA19" i="1" s="1"/>
  <c r="G19" i="1"/>
  <c r="J18" i="1"/>
  <c r="AA18" i="1" s="1"/>
  <c r="G18" i="1"/>
  <c r="J17" i="1"/>
  <c r="AA17" i="1" s="1"/>
  <c r="G17" i="1"/>
  <c r="J16" i="1"/>
  <c r="AA16" i="1" s="1"/>
  <c r="G16" i="1"/>
  <c r="J15" i="1"/>
  <c r="AA15" i="1" s="1"/>
  <c r="G15" i="1"/>
  <c r="J14" i="1"/>
  <c r="AA14" i="1" s="1"/>
  <c r="G14" i="1"/>
  <c r="J13" i="1"/>
  <c r="AA13" i="1" s="1"/>
  <c r="G13" i="1"/>
  <c r="J12" i="1"/>
  <c r="AA12" i="1" s="1"/>
  <c r="G12" i="1"/>
  <c r="J11" i="1"/>
  <c r="AA11" i="1" s="1"/>
  <c r="G11" i="1"/>
  <c r="J10" i="1"/>
  <c r="G10" i="1"/>
  <c r="L8" i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J62" i="1" l="1"/>
  <c r="J64" i="1"/>
  <c r="C67" i="1" s="1"/>
  <c r="J61" i="1"/>
  <c r="AA10" i="1"/>
  <c r="AA61" i="1" s="1"/>
</calcChain>
</file>

<file path=xl/sharedStrings.xml><?xml version="1.0" encoding="utf-8"?>
<sst xmlns="http://schemas.openxmlformats.org/spreadsheetml/2006/main" count="126" uniqueCount="77">
  <si>
    <t>UQÀM - Hiver 2020</t>
  </si>
  <si>
    <t xml:space="preserve"> ----  Semainier de répartition des taches ----</t>
  </si>
  <si>
    <t>Terminé</t>
  </si>
  <si>
    <t>Équipe "La marque Sans Nom"</t>
  </si>
  <si>
    <t xml:space="preserve"> - Projet Site web Sportif  -</t>
  </si>
  <si>
    <t>En cours</t>
  </si>
  <si>
    <t>En attente</t>
  </si>
  <si>
    <t>34 hrs</t>
  </si>
  <si>
    <t>Date limite</t>
  </si>
  <si>
    <t>SPRINT 1</t>
  </si>
  <si>
    <t>Etape</t>
  </si>
  <si>
    <t>Nom de la tache</t>
  </si>
  <si>
    <t>Assigner à</t>
  </si>
  <si>
    <t>Indicateur</t>
  </si>
  <si>
    <t>Statut</t>
  </si>
  <si>
    <t>Durée planifiée</t>
  </si>
  <si>
    <t>Durée réelle</t>
  </si>
  <si>
    <t>8 Janvier 2020 au 21 Avril 2020</t>
  </si>
  <si>
    <t>Différence temps 
planifié / réel</t>
  </si>
  <si>
    <t>Commentaires</t>
  </si>
  <si>
    <t>Philippe</t>
  </si>
  <si>
    <t>Jordan</t>
  </si>
  <si>
    <t>PREMIER SPRINT</t>
  </si>
  <si>
    <t>Discussion sur projets potentiels et techniques de développement</t>
  </si>
  <si>
    <t>Choix du projet et de son nom</t>
  </si>
  <si>
    <t>Choix des outils de travail et leurs implentations</t>
  </si>
  <si>
    <t>Préparation reunion avec le client</t>
  </si>
  <si>
    <t>Reunion du 18 Septembre, Fichier fonctionnalites</t>
  </si>
  <si>
    <t>Coordination du projet avec le client</t>
  </si>
  <si>
    <t>Conception du semainier</t>
  </si>
  <si>
    <t>Rencontre avec le client</t>
  </si>
  <si>
    <t xml:space="preserve">Modélisation des objets à concevoir ( 18 Septembre) </t>
  </si>
  <si>
    <t>Préparation du contrat et de la planification</t>
  </si>
  <si>
    <t>Maquette interface du logiciel</t>
  </si>
  <si>
    <t>Rencontre Design du site web ( Pages requises ect.) ( 24 Janvier 6- 9 pm )</t>
  </si>
  <si>
    <t>Familiarisation avec les outils et la documentation</t>
  </si>
  <si>
    <t>Apprentissage Shiny Dashboard</t>
  </si>
  <si>
    <t>Apprentissage Bootstrap</t>
  </si>
  <si>
    <t>Apprentissage ASP DOTNET</t>
  </si>
  <si>
    <t>Suivi d'équipe au cours, avec l'enseigant et entre nous ( fev 5 )</t>
  </si>
  <si>
    <t>Connexion a la DB, et installation Docker / Microsoft</t>
  </si>
  <si>
    <t>Implementation du repository desgin pattern asp</t>
  </si>
  <si>
    <t>Data seeding</t>
  </si>
  <si>
    <t>Template accueil, event-view, event-list, profile-view</t>
  </si>
  <si>
    <t>Creation de model Entreprise</t>
  </si>
  <si>
    <t>Rencontre avec client ( 12 Fevrier )</t>
  </si>
  <si>
    <t>Template du site - user-list, profile-edit</t>
  </si>
  <si>
    <t>Modifications apportées au semainier</t>
  </si>
  <si>
    <t>Schema design pattern</t>
  </si>
  <si>
    <t>Travail sur Controlleur : Account, admin,error,event</t>
  </si>
  <si>
    <t>Diagrammes de comprehension au membres</t>
  </si>
  <si>
    <t>Account management settings. Front end/ back, Asp Razor Pages implentation</t>
  </si>
  <si>
    <t xml:space="preserve">Systeme d'authentification / Enregistrement </t>
  </si>
  <si>
    <t>Administration des roles des utilisateurs</t>
  </si>
  <si>
    <t>Rédiger le rapport de sprint 1</t>
  </si>
  <si>
    <t>Conceptualiser le schema relationnel de la Base de donnée</t>
  </si>
  <si>
    <t>Page de connexion</t>
  </si>
  <si>
    <t>Template user-view</t>
  </si>
  <si>
    <t>Intégration des pages static dans les Views</t>
  </si>
  <si>
    <t>Nombre d'heures totales accordées au projet par personne</t>
  </si>
  <si>
    <r>
      <rPr>
        <b/>
        <sz val="12"/>
        <color rgb="FF000000"/>
        <rFont val="Calibri"/>
        <family val="2"/>
        <charset val="1"/>
      </rPr>
      <t>Nombre d'heures totales</t>
    </r>
    <r>
      <rPr>
        <b/>
        <sz val="12"/>
        <color rgb="FFFF0000"/>
        <rFont val="Calibri"/>
        <family val="2"/>
        <charset val="1"/>
      </rPr>
      <t xml:space="preserve"> restantes</t>
    </r>
    <r>
      <rPr>
        <b/>
        <sz val="12"/>
        <color rgb="FF000000"/>
        <rFont val="Calibri"/>
        <family val="2"/>
        <charset val="1"/>
      </rPr>
      <t xml:space="preserve"> à accorder au projet par personne</t>
    </r>
  </si>
  <si>
    <t>Nombre d'heures totales planifiées</t>
  </si>
  <si>
    <t>Nombre d'heures totales réelles</t>
  </si>
  <si>
    <t>Nombre d'heures total à accorder au projet (4 * 135 heures)</t>
  </si>
  <si>
    <r>
      <rPr>
        <b/>
        <sz val="12"/>
        <color rgb="FF000000"/>
        <rFont val="Calibri"/>
        <family val="2"/>
        <charset val="1"/>
      </rPr>
      <t>Nombre d'heures</t>
    </r>
    <r>
      <rPr>
        <b/>
        <sz val="12"/>
        <color rgb="FFFF0000"/>
        <rFont val="Calibri"/>
        <family val="2"/>
        <charset val="1"/>
      </rPr>
      <t xml:space="preserve"> restantes </t>
    </r>
    <r>
      <rPr>
        <b/>
        <sz val="12"/>
        <color rgb="FF000000"/>
        <rFont val="Calibri"/>
        <family val="2"/>
        <charset val="1"/>
      </rPr>
      <t>à accorder au projet</t>
    </r>
  </si>
  <si>
    <t>Appliquer un style uniforme à la plateforme</t>
  </si>
  <si>
    <t>Réunion 2019-02-24</t>
  </si>
  <si>
    <t>DEUXIEME SPRINT</t>
  </si>
  <si>
    <t>Pages administration et gestion par GUI</t>
  </si>
  <si>
    <t>Pages gestion d'entreprises (Create,Edit)</t>
  </si>
  <si>
    <t>Pages gestion d'evenement (Create,Edit,Delete)</t>
  </si>
  <si>
    <t>Messageries entre utilisateur</t>
  </si>
  <si>
    <t>Babillards de commentaires</t>
  </si>
  <si>
    <t>Page Contact</t>
  </si>
  <si>
    <t>Alex D.</t>
  </si>
  <si>
    <t>Alex B.</t>
  </si>
  <si>
    <t>SPRINT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</si>
</sst>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)_ ;_ * \(#,##0.00\)_ ;_ * \-??_)_ ;_ @_ "/>
    <numFmt numFmtId="165" formatCode="0\ %"/>
    <numFmt numFmtId="166" formatCode="[$-C0C]dd/mmm"/>
    <numFmt numFmtId="167" formatCode="\\;;;"/>
  </numFmts>
  <fonts count="22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i/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color rgb="FF9C5700"/>
      <name val="Calibri"/>
      <family val="2"/>
      <charset val="1"/>
    </font>
    <font>
      <sz val="12"/>
      <color rgb="FF9C0006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i/>
      <u/>
      <sz val="10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FFC7CE"/>
        <bgColor rgb="FFFFEB9C"/>
      </patternFill>
    </fill>
    <fill>
      <patternFill patternType="solid">
        <fgColor rgb="FFB3A2C7"/>
        <bgColor rgb="FF9999FF"/>
      </patternFill>
    </fill>
    <fill>
      <patternFill patternType="solid">
        <fgColor rgb="FFB4C7E7"/>
        <bgColor rgb="FFCCCCFF"/>
      </patternFill>
    </fill>
    <fill>
      <patternFill patternType="solid">
        <fgColor rgb="FFFF3333"/>
        <bgColor rgb="FFFF0000"/>
      </patternFill>
    </fill>
    <fill>
      <patternFill patternType="solid">
        <fgColor theme="0"/>
        <bgColor rgb="FF9999FF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164" fontId="19" fillId="0" borderId="0" applyBorder="0" applyProtection="0"/>
    <xf numFmtId="0" fontId="1" fillId="0" borderId="0"/>
    <xf numFmtId="0" fontId="1" fillId="0" borderId="0"/>
    <xf numFmtId="0" fontId="5" fillId="2" borderId="0" applyBorder="0" applyProtection="0"/>
    <xf numFmtId="0" fontId="6" fillId="3" borderId="0" applyBorder="0" applyProtection="0"/>
    <xf numFmtId="0" fontId="7" fillId="4" borderId="0" applyBorder="0" applyProtection="0"/>
    <xf numFmtId="0" fontId="3" fillId="5" borderId="0" applyBorder="0" applyProtection="0"/>
    <xf numFmtId="0" fontId="12" fillId="2" borderId="0"/>
  </cellStyleXfs>
  <cellXfs count="144">
    <xf numFmtId="0" fontId="0" fillId="0" borderId="0" xfId="0"/>
    <xf numFmtId="0" fontId="1" fillId="0" borderId="0" xfId="3"/>
    <xf numFmtId="2" fontId="1" fillId="0" borderId="0" xfId="1" applyNumberFormat="1" applyFont="1" applyBorder="1" applyAlignment="1" applyProtection="1"/>
    <xf numFmtId="0" fontId="1" fillId="0" borderId="0" xfId="3" applyAlignment="1">
      <alignment horizontal="center" vertical="center"/>
    </xf>
    <xf numFmtId="2" fontId="1" fillId="0" borderId="0" xfId="3" applyNumberFormat="1" applyAlignment="1">
      <alignment horizontal="center" vertical="center"/>
    </xf>
    <xf numFmtId="0" fontId="1" fillId="0" borderId="0" xfId="3" applyAlignment="1">
      <alignment horizontal="center"/>
    </xf>
    <xf numFmtId="164" fontId="1" fillId="0" borderId="0" xfId="1" applyFont="1" applyBorder="1" applyAlignment="1" applyProtection="1"/>
    <xf numFmtId="2" fontId="3" fillId="0" borderId="0" xfId="1" applyNumberFormat="1" applyFont="1" applyBorder="1" applyAlignment="1" applyProtection="1">
      <alignment vertical="center"/>
    </xf>
    <xf numFmtId="0" fontId="1" fillId="0" borderId="0" xfId="3" applyAlignment="1">
      <alignment vertical="center"/>
    </xf>
    <xf numFmtId="0" fontId="5" fillId="2" borderId="0" xfId="4" applyBorder="1" applyAlignment="1" applyProtection="1">
      <alignment vertical="center"/>
    </xf>
    <xf numFmtId="164" fontId="1" fillId="0" borderId="0" xfId="1" applyFont="1" applyBorder="1" applyAlignment="1" applyProtection="1">
      <alignment vertical="center"/>
    </xf>
    <xf numFmtId="2" fontId="3" fillId="6" borderId="0" xfId="1" applyNumberFormat="1" applyFont="1" applyFill="1" applyBorder="1" applyAlignment="1" applyProtection="1">
      <alignment vertical="center"/>
    </xf>
    <xf numFmtId="0" fontId="3" fillId="6" borderId="0" xfId="3" applyFont="1" applyFill="1" applyAlignment="1">
      <alignment vertical="center"/>
    </xf>
    <xf numFmtId="0" fontId="6" fillId="3" borderId="0" xfId="5" applyBorder="1" applyAlignment="1" applyProtection="1">
      <alignment vertical="center"/>
    </xf>
    <xf numFmtId="2" fontId="1" fillId="0" borderId="0" xfId="1" applyNumberFormat="1" applyFont="1" applyBorder="1" applyAlignment="1" applyProtection="1">
      <alignment vertical="center"/>
    </xf>
    <xf numFmtId="0" fontId="7" fillId="4" borderId="0" xfId="6" applyBorder="1" applyAlignment="1" applyProtection="1">
      <alignment vertical="center"/>
    </xf>
    <xf numFmtId="0" fontId="3" fillId="5" borderId="0" xfId="7" applyBorder="1" applyAlignment="1" applyProtection="1">
      <alignment vertical="center"/>
    </xf>
    <xf numFmtId="165" fontId="1" fillId="0" borderId="0" xfId="3" applyNumberFormat="1" applyAlignment="1">
      <alignment horizontal="center" vertical="center"/>
    </xf>
    <xf numFmtId="0" fontId="3" fillId="0" borderId="0" xfId="7" applyFill="1" applyBorder="1" applyAlignment="1" applyProtection="1">
      <alignment vertical="center"/>
    </xf>
    <xf numFmtId="0" fontId="8" fillId="0" borderId="0" xfId="3" applyFont="1" applyAlignment="1">
      <alignment vertical="center"/>
    </xf>
    <xf numFmtId="2" fontId="8" fillId="0" borderId="1" xfId="1" applyNumberFormat="1" applyFont="1" applyBorder="1" applyAlignment="1" applyProtection="1">
      <alignment horizontal="center" vertical="center"/>
    </xf>
    <xf numFmtId="166" fontId="1" fillId="0" borderId="8" xfId="2" applyNumberFormat="1" applyFont="1" applyBorder="1" applyAlignment="1">
      <alignment horizontal="center" vertical="center"/>
    </xf>
    <xf numFmtId="166" fontId="1" fillId="0" borderId="8" xfId="3" applyNumberFormat="1" applyFont="1" applyBorder="1" applyAlignment="1">
      <alignment horizontal="center" vertical="center"/>
    </xf>
    <xf numFmtId="0" fontId="10" fillId="0" borderId="9" xfId="3" applyFont="1" applyBorder="1" applyAlignment="1" applyProtection="1">
      <alignment horizontal="center" vertical="center"/>
      <protection locked="0"/>
    </xf>
    <xf numFmtId="0" fontId="9" fillId="0" borderId="10" xfId="3" applyFont="1" applyBorder="1" applyAlignment="1" applyProtection="1">
      <alignment horizontal="center" vertical="center"/>
      <protection locked="0"/>
    </xf>
    <xf numFmtId="2" fontId="11" fillId="0" borderId="11" xfId="1" applyNumberFormat="1" applyFont="1" applyBorder="1" applyAlignment="1" applyProtection="1">
      <alignment horizontal="center" vertical="center" wrapText="1"/>
      <protection locked="0"/>
    </xf>
    <xf numFmtId="0" fontId="11" fillId="0" borderId="12" xfId="3" applyFont="1" applyBorder="1" applyAlignment="1">
      <alignment horizontal="center" vertical="center"/>
    </xf>
    <xf numFmtId="0" fontId="11" fillId="0" borderId="12" xfId="0" applyFont="1" applyBorder="1" applyAlignment="1" applyProtection="1">
      <alignment horizontal="center" vertical="center"/>
      <protection locked="0"/>
    </xf>
    <xf numFmtId="2" fontId="11" fillId="0" borderId="12" xfId="3" applyNumberFormat="1" applyFont="1" applyBorder="1" applyAlignment="1" applyProtection="1">
      <alignment horizontal="center" vertical="center"/>
      <protection locked="0"/>
    </xf>
    <xf numFmtId="167" fontId="5" fillId="0" borderId="11" xfId="4" applyNumberFormat="1" applyFill="1" applyBorder="1" applyAlignment="1" applyProtection="1">
      <alignment horizontal="justify" vertical="center"/>
      <protection locked="0"/>
    </xf>
    <xf numFmtId="167" fontId="13" fillId="0" borderId="11" xfId="8" applyNumberFormat="1" applyFont="1" applyFill="1" applyBorder="1" applyAlignment="1" applyProtection="1">
      <alignment horizontal="justify" vertical="center"/>
      <protection locked="0"/>
    </xf>
    <xf numFmtId="167" fontId="13" fillId="0" borderId="11" xfId="8" applyNumberFormat="1" applyFont="1" applyFill="1" applyBorder="1" applyAlignment="1" applyProtection="1">
      <alignment horizontal="center" vertical="center"/>
      <protection locked="0"/>
    </xf>
    <xf numFmtId="167" fontId="13" fillId="0" borderId="13" xfId="8" applyNumberFormat="1" applyFont="1" applyFill="1" applyBorder="1" applyAlignment="1" applyProtection="1">
      <alignment horizontal="center" vertical="center"/>
      <protection locked="0"/>
    </xf>
    <xf numFmtId="164" fontId="10" fillId="0" borderId="11" xfId="1" applyFont="1" applyBorder="1" applyAlignment="1" applyProtection="1">
      <alignment vertical="center"/>
    </xf>
    <xf numFmtId="0" fontId="10" fillId="0" borderId="14" xfId="3" applyFont="1" applyBorder="1" applyAlignment="1">
      <alignment horizontal="center" vertical="center"/>
    </xf>
    <xf numFmtId="0" fontId="8" fillId="0" borderId="15" xfId="3" applyFont="1" applyBorder="1" applyAlignment="1" applyProtection="1">
      <alignment horizontal="center" vertical="center"/>
      <protection locked="0"/>
    </xf>
    <xf numFmtId="0" fontId="1" fillId="0" borderId="10" xfId="3" applyFont="1" applyBorder="1" applyProtection="1">
      <protection locked="0"/>
    </xf>
    <xf numFmtId="2" fontId="1" fillId="0" borderId="16" xfId="1" applyNumberFormat="1" applyFont="1" applyBorder="1" applyAlignment="1" applyProtection="1">
      <alignment horizontal="center" vertical="center" wrapText="1"/>
      <protection locked="0"/>
    </xf>
    <xf numFmtId="0" fontId="1" fillId="0" borderId="12" xfId="3" applyFont="1" applyBorder="1" applyAlignment="1">
      <alignment horizontal="center" vertical="center"/>
    </xf>
    <xf numFmtId="0" fontId="1" fillId="0" borderId="16" xfId="0" applyFont="1" applyBorder="1" applyAlignment="1" applyProtection="1">
      <alignment horizontal="center" vertical="center"/>
      <protection locked="0"/>
    </xf>
    <xf numFmtId="2" fontId="1" fillId="0" borderId="12" xfId="3" applyNumberFormat="1" applyFont="1" applyBorder="1" applyAlignment="1" applyProtection="1">
      <alignment horizontal="center" vertical="center"/>
      <protection locked="0"/>
    </xf>
    <xf numFmtId="167" fontId="14" fillId="0" borderId="16" xfId="8" applyNumberFormat="1" applyFont="1" applyFill="1" applyBorder="1" applyAlignment="1" applyProtection="1">
      <alignment horizontal="justify" vertical="center"/>
      <protection locked="0"/>
    </xf>
    <xf numFmtId="167" fontId="14" fillId="0" borderId="16" xfId="8" applyNumberFormat="1" applyFont="1" applyFill="1" applyBorder="1" applyAlignment="1" applyProtection="1">
      <alignment horizontal="center" vertical="center"/>
      <protection locked="0"/>
    </xf>
    <xf numFmtId="164" fontId="1" fillId="0" borderId="16" xfId="1" applyFont="1" applyBorder="1" applyAlignment="1" applyProtection="1">
      <alignment vertical="center"/>
    </xf>
    <xf numFmtId="0" fontId="8" fillId="0" borderId="17" xfId="3" applyFont="1" applyBorder="1" applyAlignment="1">
      <alignment horizontal="center" vertical="center"/>
    </xf>
    <xf numFmtId="0" fontId="1" fillId="0" borderId="0" xfId="3" applyFont="1"/>
    <xf numFmtId="167" fontId="14" fillId="0" borderId="18" xfId="8" applyNumberFormat="1" applyFont="1" applyFill="1" applyBorder="1" applyAlignment="1" applyProtection="1">
      <alignment horizontal="center" vertical="center"/>
      <protection locked="0"/>
    </xf>
    <xf numFmtId="0" fontId="1" fillId="0" borderId="17" xfId="3" applyFont="1" applyBorder="1"/>
    <xf numFmtId="0" fontId="1" fillId="0" borderId="17" xfId="3" applyFont="1" applyBorder="1" applyAlignment="1">
      <alignment wrapText="1"/>
    </xf>
    <xf numFmtId="0" fontId="1" fillId="0" borderId="19" xfId="3" applyFont="1" applyBorder="1" applyAlignment="1" applyProtection="1">
      <alignment wrapText="1"/>
      <protection locked="0"/>
    </xf>
    <xf numFmtId="0" fontId="1" fillId="0" borderId="0" xfId="2" applyFont="1"/>
    <xf numFmtId="167" fontId="14" fillId="0" borderId="20" xfId="8" applyNumberFormat="1" applyFont="1" applyFill="1" applyBorder="1" applyAlignment="1" applyProtection="1">
      <alignment horizontal="center" vertical="center"/>
      <protection locked="0"/>
    </xf>
    <xf numFmtId="0" fontId="1" fillId="0" borderId="16" xfId="2" applyFont="1" applyBorder="1"/>
    <xf numFmtId="0" fontId="1" fillId="0" borderId="16" xfId="2" applyFont="1" applyBorder="1" applyAlignment="1">
      <alignment horizontal="center"/>
    </xf>
    <xf numFmtId="167" fontId="14" fillId="0" borderId="21" xfId="8" applyNumberFormat="1" applyFont="1" applyFill="1" applyBorder="1" applyAlignment="1" applyProtection="1">
      <alignment horizontal="justify" vertical="center"/>
      <protection locked="0"/>
    </xf>
    <xf numFmtId="167" fontId="14" fillId="7" borderId="16" xfId="8" applyNumberFormat="1" applyFont="1" applyFill="1" applyBorder="1" applyAlignment="1" applyProtection="1">
      <alignment horizontal="center" vertical="center"/>
      <protection locked="0"/>
    </xf>
    <xf numFmtId="0" fontId="1" fillId="0" borderId="16" xfId="3" applyFont="1" applyBorder="1"/>
    <xf numFmtId="167" fontId="15" fillId="0" borderId="16" xfId="5" applyNumberFormat="1" applyFont="1" applyFill="1" applyBorder="1" applyAlignment="1" applyProtection="1">
      <alignment horizontal="center" vertical="center"/>
      <protection locked="0"/>
    </xf>
    <xf numFmtId="0" fontId="16" fillId="0" borderId="16" xfId="6" applyFont="1" applyFill="1" applyBorder="1" applyAlignment="1" applyProtection="1"/>
    <xf numFmtId="0" fontId="1" fillId="0" borderId="20" xfId="2" applyFont="1" applyBorder="1" applyAlignment="1">
      <alignment horizontal="center"/>
    </xf>
    <xf numFmtId="0" fontId="1" fillId="0" borderId="20" xfId="2" applyFont="1" applyBorder="1"/>
    <xf numFmtId="0" fontId="1" fillId="0" borderId="18" xfId="3" applyFont="1" applyBorder="1" applyAlignment="1" applyProtection="1">
      <alignment wrapText="1"/>
      <protection locked="0"/>
    </xf>
    <xf numFmtId="167" fontId="15" fillId="0" borderId="16" xfId="5" applyNumberFormat="1" applyFont="1" applyFill="1" applyBorder="1" applyAlignment="1" applyProtection="1">
      <alignment horizontal="justify" vertical="center"/>
      <protection locked="0"/>
    </xf>
    <xf numFmtId="167" fontId="15" fillId="0" borderId="20" xfId="5" applyNumberFormat="1" applyFont="1" applyFill="1" applyBorder="1" applyAlignment="1" applyProtection="1">
      <alignment horizontal="justify" vertical="center"/>
      <protection locked="0"/>
    </xf>
    <xf numFmtId="167" fontId="15" fillId="0" borderId="13" xfId="5" applyNumberFormat="1" applyFont="1" applyFill="1" applyBorder="1" applyAlignment="1" applyProtection="1">
      <alignment horizontal="justify" vertical="center"/>
      <protection locked="0"/>
    </xf>
    <xf numFmtId="0" fontId="1" fillId="0" borderId="22" xfId="3" applyFont="1" applyBorder="1" applyAlignment="1" applyProtection="1">
      <alignment wrapText="1"/>
      <protection locked="0"/>
    </xf>
    <xf numFmtId="2" fontId="1" fillId="0" borderId="20" xfId="1" applyNumberFormat="1" applyFont="1" applyBorder="1" applyAlignment="1" applyProtection="1">
      <alignment horizontal="center" vertical="center" wrapText="1"/>
      <protection locked="0"/>
    </xf>
    <xf numFmtId="0" fontId="1" fillId="0" borderId="10" xfId="3" applyFont="1" applyBorder="1" applyAlignment="1">
      <alignment horizontal="center" vertical="center"/>
    </xf>
    <xf numFmtId="2" fontId="1" fillId="0" borderId="23" xfId="3" applyNumberFormat="1" applyFont="1" applyBorder="1" applyAlignment="1" applyProtection="1">
      <alignment horizontal="center" vertical="center"/>
      <protection locked="0"/>
    </xf>
    <xf numFmtId="167" fontId="14" fillId="0" borderId="20" xfId="8" applyNumberFormat="1" applyFont="1" applyFill="1" applyBorder="1" applyAlignment="1" applyProtection="1">
      <alignment horizontal="justify" vertical="center"/>
      <protection locked="0"/>
    </xf>
    <xf numFmtId="167" fontId="14" fillId="0" borderId="24" xfId="8" applyNumberFormat="1" applyFont="1" applyFill="1" applyBorder="1" applyAlignment="1" applyProtection="1">
      <alignment horizontal="center" vertical="center"/>
      <protection locked="0"/>
    </xf>
    <xf numFmtId="167" fontId="14" fillId="0" borderId="24" xfId="8" applyNumberFormat="1" applyFont="1" applyFill="1" applyBorder="1" applyAlignment="1" applyProtection="1">
      <alignment horizontal="justify" vertical="center"/>
      <protection locked="0"/>
    </xf>
    <xf numFmtId="0" fontId="1" fillId="0" borderId="25" xfId="3" applyFont="1" applyBorder="1"/>
    <xf numFmtId="0" fontId="1" fillId="0" borderId="16" xfId="3" applyFont="1" applyBorder="1" applyAlignment="1" applyProtection="1">
      <alignment wrapText="1"/>
      <protection locked="0"/>
    </xf>
    <xf numFmtId="2" fontId="1" fillId="0" borderId="21" xfId="3" applyNumberFormat="1" applyFont="1" applyBorder="1" applyAlignment="1" applyProtection="1">
      <alignment horizontal="center" vertical="center"/>
      <protection locked="0"/>
    </xf>
    <xf numFmtId="0" fontId="1" fillId="0" borderId="0" xfId="3" applyFont="1" applyBorder="1"/>
    <xf numFmtId="0" fontId="1" fillId="0" borderId="13" xfId="3" applyFont="1" applyBorder="1" applyAlignment="1" applyProtection="1">
      <alignment wrapText="1"/>
      <protection locked="0"/>
    </xf>
    <xf numFmtId="2" fontId="1" fillId="0" borderId="11" xfId="1" applyNumberFormat="1" applyFont="1" applyBorder="1" applyAlignment="1" applyProtection="1">
      <alignment horizontal="center" vertical="center" wrapText="1"/>
      <protection locked="0"/>
    </xf>
    <xf numFmtId="167" fontId="14" fillId="0" borderId="11" xfId="8" applyNumberFormat="1" applyFont="1" applyFill="1" applyBorder="1" applyAlignment="1" applyProtection="1">
      <alignment horizontal="justify" vertical="center"/>
      <protection locked="0"/>
    </xf>
    <xf numFmtId="167" fontId="14" fillId="0" borderId="11" xfId="8" applyNumberFormat="1" applyFont="1" applyFill="1" applyBorder="1" applyAlignment="1" applyProtection="1">
      <alignment horizontal="center" vertical="center"/>
      <protection locked="0"/>
    </xf>
    <xf numFmtId="0" fontId="1" fillId="0" borderId="26" xfId="3" applyFont="1" applyBorder="1" applyAlignment="1" applyProtection="1">
      <alignment wrapText="1"/>
      <protection locked="0"/>
    </xf>
    <xf numFmtId="167" fontId="14" fillId="0" borderId="8" xfId="8" applyNumberFormat="1" applyFont="1" applyFill="1" applyBorder="1" applyAlignment="1" applyProtection="1">
      <alignment horizontal="justify" vertical="center"/>
      <protection locked="0"/>
    </xf>
    <xf numFmtId="167" fontId="14" fillId="0" borderId="8" xfId="8" applyNumberFormat="1" applyFont="1" applyFill="1" applyBorder="1" applyAlignment="1" applyProtection="1">
      <alignment horizontal="center" vertical="center"/>
      <protection locked="0"/>
    </xf>
    <xf numFmtId="164" fontId="1" fillId="0" borderId="8" xfId="1" applyFont="1" applyBorder="1" applyAlignment="1" applyProtection="1">
      <alignment vertical="center"/>
    </xf>
    <xf numFmtId="0" fontId="1" fillId="0" borderId="27" xfId="3" applyFont="1" applyBorder="1"/>
    <xf numFmtId="164" fontId="2" fillId="0" borderId="1" xfId="1" applyFont="1" applyBorder="1" applyAlignment="1" applyProtection="1">
      <alignment wrapText="1"/>
    </xf>
    <xf numFmtId="164" fontId="2" fillId="0" borderId="28" xfId="1" applyFont="1" applyBorder="1" applyAlignment="1" applyProtection="1">
      <alignment wrapText="1"/>
    </xf>
    <xf numFmtId="164" fontId="2" fillId="0" borderId="29" xfId="1" applyFont="1" applyBorder="1" applyAlignment="1" applyProtection="1">
      <alignment wrapText="1"/>
    </xf>
    <xf numFmtId="164" fontId="8" fillId="0" borderId="0" xfId="1" applyFont="1" applyBorder="1" applyAlignment="1" applyProtection="1"/>
    <xf numFmtId="164" fontId="8" fillId="0" borderId="1" xfId="1" applyFont="1" applyBorder="1" applyAlignment="1" applyProtection="1"/>
    <xf numFmtId="164" fontId="2" fillId="0" borderId="31" xfId="1" applyFont="1" applyBorder="1" applyAlignment="1" applyProtection="1">
      <alignment wrapText="1"/>
    </xf>
    <xf numFmtId="164" fontId="17" fillId="0" borderId="1" xfId="1" applyFont="1" applyBorder="1" applyAlignment="1" applyProtection="1">
      <alignment wrapText="1"/>
    </xf>
    <xf numFmtId="0" fontId="2" fillId="0" borderId="0" xfId="3" applyFont="1" applyBorder="1" applyAlignment="1">
      <alignment wrapText="1"/>
    </xf>
    <xf numFmtId="164" fontId="2" fillId="0" borderId="0" xfId="1" applyFont="1" applyBorder="1" applyAlignment="1" applyProtection="1">
      <alignment wrapText="1"/>
    </xf>
    <xf numFmtId="0" fontId="1" fillId="0" borderId="0" xfId="3" applyBorder="1"/>
    <xf numFmtId="2" fontId="2" fillId="0" borderId="0" xfId="1" applyNumberFormat="1" applyFont="1" applyBorder="1" applyAlignment="1" applyProtection="1">
      <alignment wrapText="1"/>
    </xf>
    <xf numFmtId="0" fontId="2" fillId="0" borderId="0" xfId="3" applyFont="1" applyBorder="1" applyAlignment="1">
      <alignment horizontal="center" vertical="center" wrapText="1"/>
    </xf>
    <xf numFmtId="2" fontId="2" fillId="0" borderId="0" xfId="3" applyNumberFormat="1" applyFont="1" applyBorder="1" applyAlignment="1">
      <alignment horizontal="center" vertical="center" wrapText="1"/>
    </xf>
    <xf numFmtId="2" fontId="8" fillId="0" borderId="0" xfId="1" applyNumberFormat="1" applyFont="1" applyBorder="1" applyAlignment="1" applyProtection="1"/>
    <xf numFmtId="0" fontId="18" fillId="0" borderId="0" xfId="3" applyFont="1"/>
    <xf numFmtId="0" fontId="10" fillId="0" borderId="0" xfId="3" applyFont="1"/>
    <xf numFmtId="2" fontId="10" fillId="0" borderId="0" xfId="1" applyNumberFormat="1" applyFont="1" applyBorder="1" applyAlignment="1" applyProtection="1"/>
    <xf numFmtId="0" fontId="10" fillId="0" borderId="0" xfId="3" applyFont="1" applyAlignment="1">
      <alignment horizontal="center" vertical="center"/>
    </xf>
    <xf numFmtId="2" fontId="10" fillId="0" borderId="0" xfId="3" applyNumberFormat="1" applyFont="1" applyAlignment="1">
      <alignment horizontal="center" vertical="center"/>
    </xf>
    <xf numFmtId="0" fontId="10" fillId="0" borderId="0" xfId="3" applyFont="1" applyAlignment="1">
      <alignment horizontal="center"/>
    </xf>
    <xf numFmtId="164" fontId="10" fillId="0" borderId="0" xfId="1" applyFont="1" applyBorder="1" applyAlignment="1" applyProtection="1"/>
    <xf numFmtId="0" fontId="11" fillId="0" borderId="0" xfId="3" applyFont="1"/>
    <xf numFmtId="164" fontId="1" fillId="0" borderId="20" xfId="1" applyFont="1" applyBorder="1" applyAlignment="1" applyProtection="1">
      <alignment vertical="center"/>
    </xf>
    <xf numFmtId="0" fontId="6" fillId="0" borderId="20" xfId="5" applyFill="1" applyBorder="1" applyProtection="1">
      <protection locked="0"/>
    </xf>
    <xf numFmtId="166" fontId="20" fillId="0" borderId="8" xfId="3" applyNumberFormat="1" applyFont="1" applyBorder="1" applyAlignment="1">
      <alignment horizontal="center" vertical="center"/>
    </xf>
    <xf numFmtId="0" fontId="6" fillId="3" borderId="16" xfId="5" applyBorder="1" applyAlignment="1" applyProtection="1">
      <alignment vertical="center"/>
    </xf>
    <xf numFmtId="0" fontId="8" fillId="0" borderId="9" xfId="3" applyFont="1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0" fontId="6" fillId="0" borderId="24" xfId="5" applyFill="1" applyBorder="1" applyProtection="1">
      <protection locked="0"/>
    </xf>
    <xf numFmtId="164" fontId="1" fillId="0" borderId="24" xfId="1" applyFont="1" applyBorder="1" applyAlignment="1" applyProtection="1">
      <alignment vertical="center"/>
    </xf>
    <xf numFmtId="0" fontId="1" fillId="0" borderId="32" xfId="3" applyFont="1" applyBorder="1"/>
    <xf numFmtId="0" fontId="6" fillId="0" borderId="16" xfId="5" applyFill="1" applyBorder="1" applyProtection="1">
      <protection locked="0"/>
    </xf>
    <xf numFmtId="0" fontId="1" fillId="0" borderId="10" xfId="3" applyFont="1" applyBorder="1"/>
    <xf numFmtId="0" fontId="3" fillId="5" borderId="16" xfId="7" applyBorder="1" applyAlignment="1" applyProtection="1">
      <alignment vertical="center"/>
    </xf>
    <xf numFmtId="0" fontId="5" fillId="2" borderId="16" xfId="4" applyBorder="1" applyProtection="1">
      <protection locked="0"/>
    </xf>
    <xf numFmtId="0" fontId="5" fillId="2" borderId="16" xfId="4" applyBorder="1" applyProtection="1"/>
    <xf numFmtId="0" fontId="5" fillId="2" borderId="0" xfId="4"/>
    <xf numFmtId="0" fontId="5" fillId="2" borderId="0" xfId="4" applyBorder="1" applyProtection="1"/>
    <xf numFmtId="0" fontId="5" fillId="2" borderId="16" xfId="4" applyBorder="1"/>
    <xf numFmtId="0" fontId="3" fillId="8" borderId="16" xfId="7" applyFill="1" applyBorder="1" applyAlignment="1" applyProtection="1">
      <alignment vertical="center"/>
    </xf>
    <xf numFmtId="0" fontId="21" fillId="0" borderId="33" xfId="3" applyFont="1" applyBorder="1" applyAlignment="1">
      <alignment horizontal="center" vertical="center"/>
    </xf>
    <xf numFmtId="0" fontId="21" fillId="0" borderId="34" xfId="3" applyFont="1" applyBorder="1" applyAlignment="1">
      <alignment horizontal="center" vertical="center"/>
    </xf>
    <xf numFmtId="0" fontId="21" fillId="0" borderId="28" xfId="3" applyFont="1" applyBorder="1" applyAlignment="1">
      <alignment horizontal="center" vertical="center"/>
    </xf>
    <xf numFmtId="0" fontId="2" fillId="0" borderId="1" xfId="3" applyFont="1" applyBorder="1"/>
    <xf numFmtId="0" fontId="2" fillId="0" borderId="1" xfId="3" applyFont="1" applyBorder="1" applyAlignment="1">
      <alignment horizontal="left" wrapText="1"/>
    </xf>
    <xf numFmtId="0" fontId="2" fillId="0" borderId="1" xfId="3" applyFont="1" applyBorder="1" applyAlignment="1">
      <alignment wrapText="1"/>
    </xf>
    <xf numFmtId="0" fontId="2" fillId="0" borderId="30" xfId="3" applyFont="1" applyBorder="1" applyAlignment="1">
      <alignment wrapText="1"/>
    </xf>
    <xf numFmtId="2" fontId="8" fillId="0" borderId="5" xfId="3" applyNumberFormat="1" applyFont="1" applyBorder="1" applyAlignment="1">
      <alignment horizontal="center" vertical="center" wrapText="1"/>
    </xf>
    <xf numFmtId="0" fontId="8" fillId="0" borderId="6" xfId="3" applyFont="1" applyBorder="1" applyAlignment="1">
      <alignment horizontal="center" vertical="center"/>
    </xf>
    <xf numFmtId="164" fontId="8" fillId="0" borderId="7" xfId="1" applyFont="1" applyBorder="1" applyAlignment="1" applyProtection="1">
      <alignment horizontal="right" vertical="center" wrapText="1"/>
    </xf>
    <xf numFmtId="0" fontId="8" fillId="0" borderId="7" xfId="3" applyFont="1" applyBorder="1" applyAlignment="1">
      <alignment horizontal="center" vertical="center"/>
    </xf>
    <xf numFmtId="0" fontId="8" fillId="0" borderId="2" xfId="3" applyFont="1" applyBorder="1" applyAlignment="1">
      <alignment horizontal="center" vertical="center"/>
    </xf>
    <xf numFmtId="0" fontId="9" fillId="0" borderId="3" xfId="3" applyFont="1" applyBorder="1" applyAlignment="1">
      <alignment horizontal="center" vertical="center"/>
    </xf>
    <xf numFmtId="2" fontId="8" fillId="0" borderId="1" xfId="1" applyNumberFormat="1" applyFont="1" applyBorder="1" applyAlignment="1" applyProtection="1">
      <alignment horizontal="center" vertical="center"/>
    </xf>
    <xf numFmtId="0" fontId="8" fillId="0" borderId="4" xfId="3" applyFont="1" applyBorder="1" applyAlignment="1">
      <alignment horizontal="center" vertical="center" wrapText="1"/>
    </xf>
    <xf numFmtId="0" fontId="8" fillId="0" borderId="5" xfId="3" applyFont="1" applyBorder="1" applyAlignment="1">
      <alignment horizontal="center" vertical="center"/>
    </xf>
    <xf numFmtId="0" fontId="2" fillId="6" borderId="0" xfId="3" applyFont="1" applyFill="1" applyBorder="1" applyAlignment="1">
      <alignment horizontal="center" vertical="center"/>
    </xf>
    <xf numFmtId="0" fontId="4" fillId="6" borderId="0" xfId="3" applyFont="1" applyFill="1" applyBorder="1" applyAlignment="1">
      <alignment horizontal="center" vertical="center"/>
    </xf>
    <xf numFmtId="0" fontId="8" fillId="0" borderId="1" xfId="3" applyFont="1" applyBorder="1" applyAlignment="1">
      <alignment horizontal="center" vertical="center"/>
    </xf>
  </cellXfs>
  <cellStyles count="9">
    <cellStyle name="Comma" xfId="1" builtinId="3"/>
    <cellStyle name="Excel Built-in 60% - Accent4" xfId="7" xr:uid="{00000000-0005-0000-0000-00000B000000}"/>
    <cellStyle name="Excel Built-in Bad" xfId="6" xr:uid="{00000000-0005-0000-0000-00000A000000}"/>
    <cellStyle name="Excel Built-in Good" xfId="4" xr:uid="{00000000-0005-0000-0000-000008000000}"/>
    <cellStyle name="Excel Built-in Good 1" xfId="8" xr:uid="{00000000-0005-0000-0000-00000C000000}"/>
    <cellStyle name="Excel Built-in Neutral" xfId="5" xr:uid="{00000000-0005-0000-0000-000009000000}"/>
    <cellStyle name="Excel Built-in Normal" xfId="3" xr:uid="{00000000-0005-0000-0000-000007000000}"/>
    <cellStyle name="Normal" xfId="0" builtinId="0"/>
    <cellStyle name="Normal 2" xfId="2" xr:uid="{00000000-0005-0000-0000-000006000000}"/>
  </cellStyles>
  <dxfs count="29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B3A2C7"/>
      <rgbColor rgb="FFFFC7CE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K72"/>
  <sheetViews>
    <sheetView showGridLines="0" tabSelected="1" topLeftCell="A29" zoomScale="90" zoomScaleNormal="90" workbookViewId="0">
      <selection activeCell="K41" sqref="K41"/>
    </sheetView>
  </sheetViews>
  <sheetFormatPr baseColWidth="10" defaultColWidth="10.6640625" defaultRowHeight="15" x14ac:dyDescent="0.2"/>
  <cols>
    <col min="1" max="1" width="10.5" style="1" customWidth="1"/>
    <col min="2" max="2" width="66.1640625" style="1" customWidth="1"/>
    <col min="3" max="3" width="8.6640625" style="2" customWidth="1"/>
    <col min="4" max="5" width="8.1640625" style="2" customWidth="1"/>
    <col min="6" max="6" width="7.6640625" style="2" customWidth="1"/>
    <col min="7" max="7" width="10" style="1" customWidth="1"/>
    <col min="8" max="8" width="10.5" style="3" customWidth="1"/>
    <col min="9" max="10" width="9.33203125" style="4" customWidth="1"/>
    <col min="11" max="13" width="8" style="1" customWidth="1"/>
    <col min="14" max="14" width="8" style="5" customWidth="1"/>
    <col min="15" max="16" width="7.6640625" style="1" customWidth="1"/>
    <col min="17" max="17" width="9.6640625" style="1" customWidth="1"/>
    <col min="18" max="18" width="7.6640625" style="5" bestFit="1" customWidth="1"/>
    <col min="19" max="21" width="8.33203125" style="1" bestFit="1" customWidth="1"/>
    <col min="22" max="22" width="8.33203125" style="5" bestFit="1" customWidth="1"/>
    <col min="23" max="25" width="7.33203125" style="1" bestFit="1" customWidth="1"/>
    <col min="26" max="26" width="7.33203125" style="5" bestFit="1" customWidth="1"/>
    <col min="27" max="27" width="20.6640625" style="6" customWidth="1"/>
    <col min="28" max="28" width="22.6640625" style="1" customWidth="1"/>
    <col min="29" max="1025" width="10.6640625" style="1"/>
  </cols>
  <sheetData>
    <row r="1" spans="1:28" s="8" customFormat="1" ht="15.5" customHeight="1" x14ac:dyDescent="0.15">
      <c r="A1" s="141" t="s">
        <v>0</v>
      </c>
      <c r="B1" s="141"/>
      <c r="C1" s="7"/>
      <c r="D1" s="142" t="s">
        <v>1</v>
      </c>
      <c r="E1" s="142"/>
      <c r="F1" s="142"/>
      <c r="G1" s="142"/>
      <c r="H1" s="142"/>
      <c r="I1" s="142"/>
      <c r="J1" s="142"/>
      <c r="K1" s="142"/>
      <c r="L1" s="142"/>
      <c r="N1" s="3"/>
      <c r="P1" s="9"/>
      <c r="Q1" s="8" t="s">
        <v>2</v>
      </c>
      <c r="R1" s="3"/>
      <c r="V1" s="3"/>
      <c r="Z1" s="3"/>
      <c r="AA1" s="10"/>
    </row>
    <row r="2" spans="1:28" s="8" customFormat="1" ht="15.5" customHeight="1" x14ac:dyDescent="0.15">
      <c r="A2" s="141" t="s">
        <v>3</v>
      </c>
      <c r="B2" s="141"/>
      <c r="C2" s="7"/>
      <c r="D2" s="11"/>
      <c r="E2" s="11"/>
      <c r="F2" s="141" t="s">
        <v>4</v>
      </c>
      <c r="G2" s="141"/>
      <c r="H2" s="141"/>
      <c r="I2" s="141"/>
      <c r="J2" s="141"/>
      <c r="K2" s="12"/>
      <c r="L2" s="12"/>
      <c r="N2" s="3"/>
      <c r="P2" s="13"/>
      <c r="Q2" s="8" t="s">
        <v>5</v>
      </c>
      <c r="R2" s="3"/>
      <c r="V2" s="3"/>
      <c r="Z2" s="3"/>
      <c r="AA2" s="10"/>
    </row>
    <row r="3" spans="1:28" s="8" customFormat="1" ht="16" x14ac:dyDescent="0.15">
      <c r="C3" s="14"/>
      <c r="D3" s="14"/>
      <c r="E3" s="14"/>
      <c r="F3" s="14"/>
      <c r="H3" s="3"/>
      <c r="I3" s="4"/>
      <c r="J3" s="4"/>
      <c r="N3" s="3"/>
      <c r="P3" s="15"/>
      <c r="Q3" s="8" t="s">
        <v>6</v>
      </c>
      <c r="R3" s="3"/>
      <c r="V3" s="3"/>
      <c r="Z3" s="3"/>
      <c r="AA3" s="10"/>
    </row>
    <row r="4" spans="1:28" s="8" customFormat="1" ht="16" x14ac:dyDescent="0.15">
      <c r="C4" s="14"/>
      <c r="D4" s="14"/>
      <c r="E4" s="14"/>
      <c r="F4" s="14"/>
      <c r="H4" s="3"/>
      <c r="I4" s="4"/>
      <c r="J4" s="4"/>
      <c r="N4" s="3" t="s">
        <v>7</v>
      </c>
      <c r="P4" s="16"/>
      <c r="Q4" s="8" t="s">
        <v>8</v>
      </c>
      <c r="R4" s="3"/>
      <c r="V4" s="3"/>
      <c r="Z4" s="3"/>
      <c r="AA4" s="10"/>
    </row>
    <row r="5" spans="1:28" s="8" customFormat="1" ht="17" thickBot="1" x14ac:dyDescent="0.2">
      <c r="C5" s="14"/>
      <c r="D5" s="14"/>
      <c r="E5" s="14"/>
      <c r="F5" s="14"/>
      <c r="H5" s="3"/>
      <c r="I5" s="4"/>
      <c r="J5" s="4"/>
      <c r="N5" s="17">
        <v>0.25</v>
      </c>
      <c r="P5" s="18"/>
      <c r="Q5" s="19"/>
      <c r="R5" s="17">
        <v>0.5</v>
      </c>
      <c r="V5" s="17">
        <v>0.75</v>
      </c>
      <c r="Z5" s="17">
        <v>1</v>
      </c>
      <c r="AA5" s="10"/>
    </row>
    <row r="6" spans="1:28" s="8" customFormat="1" ht="16.25" customHeight="1" thickBot="1" x14ac:dyDescent="0.2">
      <c r="C6" s="14"/>
      <c r="D6" s="14"/>
      <c r="E6" s="14"/>
      <c r="F6" s="14"/>
      <c r="H6" s="3"/>
      <c r="I6" s="4"/>
      <c r="J6" s="4"/>
      <c r="K6" s="143" t="s">
        <v>9</v>
      </c>
      <c r="L6" s="143"/>
      <c r="M6" s="143"/>
      <c r="N6" s="143"/>
      <c r="O6" s="143"/>
      <c r="P6" s="143"/>
      <c r="Q6" s="143"/>
      <c r="R6" s="143"/>
      <c r="S6" s="125" t="s">
        <v>76</v>
      </c>
      <c r="T6" s="126"/>
      <c r="U6" s="126"/>
      <c r="V6" s="127"/>
      <c r="Z6" s="17"/>
      <c r="AA6" s="10"/>
    </row>
    <row r="7" spans="1:28" ht="19.5" customHeight="1" thickBot="1" x14ac:dyDescent="0.25">
      <c r="A7" s="136" t="s">
        <v>10</v>
      </c>
      <c r="B7" s="137" t="s">
        <v>11</v>
      </c>
      <c r="C7" s="138" t="s">
        <v>12</v>
      </c>
      <c r="D7" s="138"/>
      <c r="E7" s="138"/>
      <c r="F7" s="138"/>
      <c r="G7" s="139" t="s">
        <v>13</v>
      </c>
      <c r="H7" s="140" t="s">
        <v>14</v>
      </c>
      <c r="I7" s="132" t="s">
        <v>15</v>
      </c>
      <c r="J7" s="132" t="s">
        <v>16</v>
      </c>
      <c r="K7" s="133" t="s">
        <v>17</v>
      </c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  <c r="W7" s="133"/>
      <c r="X7" s="133"/>
      <c r="Y7" s="133"/>
      <c r="Z7" s="133"/>
      <c r="AA7" s="134" t="s">
        <v>18</v>
      </c>
      <c r="AB7" s="135" t="s">
        <v>19</v>
      </c>
    </row>
    <row r="8" spans="1:28" ht="18.75" customHeight="1" x14ac:dyDescent="0.2">
      <c r="A8" s="136"/>
      <c r="B8" s="137"/>
      <c r="C8" s="20" t="s">
        <v>74</v>
      </c>
      <c r="D8" s="20" t="s">
        <v>20</v>
      </c>
      <c r="E8" s="20" t="s">
        <v>75</v>
      </c>
      <c r="F8" s="20" t="s">
        <v>21</v>
      </c>
      <c r="G8" s="139"/>
      <c r="H8" s="140"/>
      <c r="I8" s="132"/>
      <c r="J8" s="132"/>
      <c r="K8" s="21">
        <v>43838</v>
      </c>
      <c r="L8" s="22">
        <f t="shared" ref="L8:Z8" si="0">K8+7</f>
        <v>43845</v>
      </c>
      <c r="M8" s="22">
        <f t="shared" si="0"/>
        <v>43852</v>
      </c>
      <c r="N8" s="22">
        <f t="shared" si="0"/>
        <v>43859</v>
      </c>
      <c r="O8" s="22">
        <f t="shared" si="0"/>
        <v>43866</v>
      </c>
      <c r="P8" s="22">
        <f t="shared" si="0"/>
        <v>43873</v>
      </c>
      <c r="Q8" s="22">
        <f t="shared" si="0"/>
        <v>43880</v>
      </c>
      <c r="R8" s="109">
        <f t="shared" si="0"/>
        <v>43887</v>
      </c>
      <c r="S8" s="109">
        <f t="shared" si="0"/>
        <v>43894</v>
      </c>
      <c r="T8" s="109">
        <f t="shared" si="0"/>
        <v>43901</v>
      </c>
      <c r="U8" s="109">
        <f t="shared" si="0"/>
        <v>43908</v>
      </c>
      <c r="V8" s="109">
        <f t="shared" si="0"/>
        <v>43915</v>
      </c>
      <c r="W8" s="109">
        <f t="shared" si="0"/>
        <v>43922</v>
      </c>
      <c r="X8" s="109">
        <f t="shared" si="0"/>
        <v>43929</v>
      </c>
      <c r="Y8" s="109">
        <f t="shared" si="0"/>
        <v>43936</v>
      </c>
      <c r="Z8" s="109">
        <f t="shared" si="0"/>
        <v>43943</v>
      </c>
      <c r="AA8" s="134"/>
      <c r="AB8" s="135"/>
    </row>
    <row r="9" spans="1:28" ht="19" x14ac:dyDescent="0.2">
      <c r="A9" s="23"/>
      <c r="B9" s="24" t="s">
        <v>22</v>
      </c>
      <c r="C9" s="25"/>
      <c r="D9" s="25"/>
      <c r="E9" s="25"/>
      <c r="F9" s="25"/>
      <c r="G9" s="26"/>
      <c r="H9" s="27"/>
      <c r="I9" s="28"/>
      <c r="J9" s="28"/>
      <c r="K9" s="29"/>
      <c r="L9" s="30"/>
      <c r="M9" s="30"/>
      <c r="N9" s="31"/>
      <c r="O9" s="30"/>
      <c r="P9" s="30"/>
      <c r="Q9" s="30"/>
      <c r="R9" s="31"/>
      <c r="S9" s="30"/>
      <c r="T9" s="30"/>
      <c r="U9" s="30"/>
      <c r="V9" s="31"/>
      <c r="W9" s="30"/>
      <c r="X9" s="30"/>
      <c r="Y9" s="30"/>
      <c r="Z9" s="32"/>
      <c r="AA9" s="33"/>
      <c r="AB9" s="34"/>
    </row>
    <row r="10" spans="1:28" s="45" customFormat="1" ht="16" x14ac:dyDescent="0.2">
      <c r="A10" s="35">
        <v>1</v>
      </c>
      <c r="B10" s="36" t="s">
        <v>23</v>
      </c>
      <c r="C10" s="37">
        <v>1.5</v>
      </c>
      <c r="D10" s="37">
        <v>1.5</v>
      </c>
      <c r="E10" s="37">
        <v>1.5</v>
      </c>
      <c r="F10" s="37">
        <v>1.5</v>
      </c>
      <c r="G10" s="38">
        <f>VLOOKUP(H10,Feuil2!$A$1:$B$3,2,0)</f>
        <v>0</v>
      </c>
      <c r="H10" s="39" t="s">
        <v>2</v>
      </c>
      <c r="I10" s="40">
        <v>6</v>
      </c>
      <c r="J10" s="40">
        <f t="shared" ref="J10:J62" si="1">SUM(C10:F10)</f>
        <v>6</v>
      </c>
      <c r="K10" s="119"/>
      <c r="L10" s="41"/>
      <c r="M10" s="41"/>
      <c r="N10" s="42"/>
      <c r="O10" s="41"/>
      <c r="P10" s="41"/>
      <c r="Q10" s="41"/>
      <c r="R10" s="42"/>
      <c r="S10" s="41"/>
      <c r="T10" s="41"/>
      <c r="U10" s="41"/>
      <c r="V10" s="42"/>
      <c r="W10" s="41"/>
      <c r="X10" s="41"/>
      <c r="Y10" s="41"/>
      <c r="Z10" s="42"/>
      <c r="AA10" s="43">
        <f t="shared" ref="AA10:AA60" si="2">I10-J10</f>
        <v>0</v>
      </c>
      <c r="AB10" s="44"/>
    </row>
    <row r="11" spans="1:28" s="45" customFormat="1" ht="16" x14ac:dyDescent="0.2">
      <c r="A11" s="35">
        <v>2</v>
      </c>
      <c r="B11" s="36" t="s">
        <v>24</v>
      </c>
      <c r="C11" s="37">
        <v>1.5</v>
      </c>
      <c r="D11" s="37">
        <v>1.5</v>
      </c>
      <c r="E11" s="37">
        <v>1.5</v>
      </c>
      <c r="F11" s="37">
        <v>1.5</v>
      </c>
      <c r="G11" s="38">
        <f>VLOOKUP(H11,Feuil2!$A$1:$B$3,2,0)</f>
        <v>0</v>
      </c>
      <c r="H11" s="39" t="s">
        <v>2</v>
      </c>
      <c r="I11" s="40">
        <v>6</v>
      </c>
      <c r="J11" s="40">
        <f t="shared" si="1"/>
        <v>6</v>
      </c>
      <c r="K11" s="119"/>
      <c r="L11" s="41"/>
      <c r="M11" s="41"/>
      <c r="N11" s="42"/>
      <c r="O11" s="41"/>
      <c r="P11" s="41"/>
      <c r="Q11" s="41"/>
      <c r="R11" s="42"/>
      <c r="S11" s="41"/>
      <c r="T11" s="41"/>
      <c r="U11" s="41"/>
      <c r="V11" s="42"/>
      <c r="W11" s="41"/>
      <c r="X11" s="41"/>
      <c r="Y11" s="41"/>
      <c r="Z11" s="46"/>
      <c r="AA11" s="43">
        <f t="shared" si="2"/>
        <v>0</v>
      </c>
      <c r="AB11" s="47"/>
    </row>
    <row r="12" spans="1:28" s="45" customFormat="1" ht="16" x14ac:dyDescent="0.2">
      <c r="A12" s="35">
        <v>3</v>
      </c>
      <c r="B12" s="36" t="s">
        <v>25</v>
      </c>
      <c r="C12" s="37">
        <v>3</v>
      </c>
      <c r="D12" s="37">
        <v>3</v>
      </c>
      <c r="E12" s="37">
        <v>3</v>
      </c>
      <c r="F12" s="37">
        <v>3</v>
      </c>
      <c r="G12" s="38">
        <f>VLOOKUP(H12,Feuil2!$A$1:$B$3,2,0)</f>
        <v>0</v>
      </c>
      <c r="H12" s="39" t="s">
        <v>2</v>
      </c>
      <c r="I12" s="40">
        <v>12</v>
      </c>
      <c r="J12" s="40">
        <f t="shared" si="1"/>
        <v>12</v>
      </c>
      <c r="K12" s="41"/>
      <c r="L12" s="119"/>
      <c r="N12" s="42"/>
      <c r="O12" s="41"/>
      <c r="P12" s="41"/>
      <c r="Q12" s="41"/>
      <c r="R12" s="42"/>
      <c r="S12" s="41"/>
      <c r="T12" s="41"/>
      <c r="U12" s="41"/>
      <c r="V12" s="42"/>
      <c r="W12" s="41"/>
      <c r="X12" s="41"/>
      <c r="Y12" s="41"/>
      <c r="Z12" s="42"/>
      <c r="AA12" s="43">
        <f t="shared" si="2"/>
        <v>0</v>
      </c>
      <c r="AB12" s="48"/>
    </row>
    <row r="13" spans="1:28" s="45" customFormat="1" ht="16" x14ac:dyDescent="0.2">
      <c r="A13" s="35">
        <v>4</v>
      </c>
      <c r="B13" s="49" t="s">
        <v>26</v>
      </c>
      <c r="C13" s="37">
        <v>2</v>
      </c>
      <c r="D13" s="37">
        <v>2</v>
      </c>
      <c r="E13" s="37">
        <v>2</v>
      </c>
      <c r="F13" s="37">
        <v>2</v>
      </c>
      <c r="G13" s="38">
        <f>VLOOKUP(H13,Feuil2!$A$1:$B$3,2,0)</f>
        <v>0</v>
      </c>
      <c r="H13" s="39" t="s">
        <v>2</v>
      </c>
      <c r="I13" s="40">
        <v>8</v>
      </c>
      <c r="J13" s="40">
        <f t="shared" si="1"/>
        <v>8</v>
      </c>
      <c r="K13" s="41"/>
      <c r="L13" s="119"/>
      <c r="M13" s="119"/>
      <c r="N13" s="42"/>
      <c r="O13" s="41"/>
      <c r="P13" s="41"/>
      <c r="Q13" s="41"/>
      <c r="R13" s="42"/>
      <c r="S13" s="41"/>
      <c r="T13" s="41"/>
      <c r="U13" s="41"/>
      <c r="V13" s="42"/>
      <c r="W13" s="41"/>
      <c r="X13" s="41"/>
      <c r="Y13" s="41"/>
      <c r="Z13" s="42"/>
      <c r="AA13" s="43">
        <f t="shared" si="2"/>
        <v>0</v>
      </c>
      <c r="AB13" s="47"/>
    </row>
    <row r="14" spans="1:28" s="45" customFormat="1" ht="16" x14ac:dyDescent="0.2">
      <c r="A14" s="35">
        <v>5</v>
      </c>
      <c r="B14" s="49" t="s">
        <v>27</v>
      </c>
      <c r="C14" s="37">
        <v>3</v>
      </c>
      <c r="D14" s="37">
        <v>3</v>
      </c>
      <c r="E14" s="37">
        <v>0</v>
      </c>
      <c r="F14" s="37">
        <v>3</v>
      </c>
      <c r="G14" s="38">
        <f>VLOOKUP(H14,Feuil2!$A$1:$B$3,2,0)</f>
        <v>0</v>
      </c>
      <c r="H14" s="39" t="s">
        <v>2</v>
      </c>
      <c r="I14" s="40">
        <v>9</v>
      </c>
      <c r="J14" s="40">
        <f t="shared" si="1"/>
        <v>9</v>
      </c>
      <c r="K14" s="41"/>
      <c r="L14" s="41"/>
      <c r="M14" s="119"/>
      <c r="N14" s="42"/>
      <c r="O14" s="41"/>
      <c r="P14" s="41"/>
      <c r="Q14" s="41"/>
      <c r="R14" s="42"/>
      <c r="S14" s="41"/>
      <c r="T14" s="41"/>
      <c r="U14" s="41"/>
      <c r="V14" s="42"/>
      <c r="W14" s="41"/>
      <c r="X14" s="41"/>
      <c r="Y14" s="41"/>
      <c r="Z14" s="42"/>
      <c r="AA14" s="43">
        <f t="shared" si="2"/>
        <v>0</v>
      </c>
      <c r="AB14" s="47"/>
    </row>
    <row r="15" spans="1:28" s="45" customFormat="1" ht="16" x14ac:dyDescent="0.2">
      <c r="A15" s="35">
        <v>6</v>
      </c>
      <c r="B15" s="49" t="s">
        <v>28</v>
      </c>
      <c r="C15" s="37">
        <v>2</v>
      </c>
      <c r="D15" s="37">
        <v>2</v>
      </c>
      <c r="E15" s="37">
        <v>0</v>
      </c>
      <c r="F15" s="37">
        <v>0</v>
      </c>
      <c r="G15" s="38">
        <f>VLOOKUP(H15,Feuil2!$A$1:$B$3,2,0)</f>
        <v>0</v>
      </c>
      <c r="H15" s="39" t="s">
        <v>2</v>
      </c>
      <c r="I15" s="40">
        <v>4</v>
      </c>
      <c r="J15" s="40">
        <f t="shared" si="1"/>
        <v>4</v>
      </c>
      <c r="K15" s="41"/>
      <c r="L15" s="119"/>
      <c r="M15" s="50"/>
      <c r="N15" s="51"/>
      <c r="O15" s="41"/>
      <c r="P15" s="41"/>
      <c r="Q15" s="41"/>
      <c r="R15" s="42"/>
      <c r="S15" s="41"/>
      <c r="T15" s="41"/>
      <c r="U15" s="41"/>
      <c r="V15" s="42"/>
      <c r="W15" s="41"/>
      <c r="X15" s="41"/>
      <c r="Y15" s="41"/>
      <c r="Z15" s="42"/>
      <c r="AA15" s="43">
        <f t="shared" si="2"/>
        <v>0</v>
      </c>
      <c r="AB15" s="47"/>
    </row>
    <row r="16" spans="1:28" s="45" customFormat="1" ht="16" x14ac:dyDescent="0.2">
      <c r="A16" s="35">
        <v>7</v>
      </c>
      <c r="B16" s="49" t="s">
        <v>29</v>
      </c>
      <c r="C16" s="37">
        <v>2</v>
      </c>
      <c r="D16" s="37">
        <v>0</v>
      </c>
      <c r="E16" s="37">
        <v>0</v>
      </c>
      <c r="F16" s="37">
        <v>0</v>
      </c>
      <c r="G16" s="38">
        <f>VLOOKUP(H16,Feuil2!$A$1:$B$3,2,0)</f>
        <v>0</v>
      </c>
      <c r="H16" s="39" t="s">
        <v>2</v>
      </c>
      <c r="I16" s="40">
        <v>5</v>
      </c>
      <c r="J16" s="40">
        <f t="shared" si="1"/>
        <v>2</v>
      </c>
      <c r="K16" s="41"/>
      <c r="L16" s="41"/>
      <c r="M16" s="120"/>
      <c r="N16" s="120"/>
      <c r="O16" s="52"/>
      <c r="P16" s="52"/>
      <c r="Q16" s="52"/>
      <c r="R16" s="53"/>
      <c r="S16" s="52"/>
      <c r="T16" s="52"/>
      <c r="U16" s="54"/>
      <c r="V16" s="42"/>
      <c r="W16" s="41"/>
      <c r="X16" s="41"/>
      <c r="Y16" s="41"/>
      <c r="Z16" s="42"/>
      <c r="AA16" s="43">
        <f t="shared" si="2"/>
        <v>3</v>
      </c>
      <c r="AB16" s="47"/>
    </row>
    <row r="17" spans="1:28" s="45" customFormat="1" ht="16" x14ac:dyDescent="0.2">
      <c r="A17" s="35">
        <v>8</v>
      </c>
      <c r="B17" s="49" t="s">
        <v>30</v>
      </c>
      <c r="C17" s="37">
        <v>2</v>
      </c>
      <c r="D17" s="37">
        <v>2</v>
      </c>
      <c r="E17" s="37">
        <v>0</v>
      </c>
      <c r="F17" s="37">
        <v>0</v>
      </c>
      <c r="G17" s="38">
        <f>VLOOKUP(H17,Feuil2!$A$1:$B$3,2,0)</f>
        <v>0</v>
      </c>
      <c r="H17" s="39" t="s">
        <v>2</v>
      </c>
      <c r="I17" s="40">
        <v>4</v>
      </c>
      <c r="J17" s="40">
        <f t="shared" si="1"/>
        <v>4</v>
      </c>
      <c r="K17" s="41"/>
      <c r="L17" s="41"/>
      <c r="M17" s="120"/>
      <c r="N17" s="46"/>
      <c r="O17" s="52"/>
      <c r="P17" s="52"/>
      <c r="Q17" s="52"/>
      <c r="R17" s="53"/>
      <c r="S17" s="52"/>
      <c r="T17" s="52"/>
      <c r="U17" s="54"/>
      <c r="V17" s="42"/>
      <c r="W17" s="41"/>
      <c r="X17" s="41"/>
      <c r="Y17" s="41"/>
      <c r="Z17" s="55"/>
      <c r="AA17" s="43">
        <f t="shared" si="2"/>
        <v>0</v>
      </c>
      <c r="AB17" s="47"/>
    </row>
    <row r="18" spans="1:28" s="45" customFormat="1" ht="16" x14ac:dyDescent="0.2">
      <c r="A18" s="35">
        <v>9</v>
      </c>
      <c r="B18" s="49" t="s">
        <v>31</v>
      </c>
      <c r="C18" s="37">
        <v>2</v>
      </c>
      <c r="D18" s="37">
        <v>0</v>
      </c>
      <c r="E18" s="37">
        <v>0</v>
      </c>
      <c r="F18" s="37">
        <v>2</v>
      </c>
      <c r="G18" s="38">
        <f>VLOOKUP(H18,Feuil2!$A$1:$B$3,2,0)</f>
        <v>0</v>
      </c>
      <c r="H18" s="39" t="s">
        <v>2</v>
      </c>
      <c r="I18" s="40">
        <v>5</v>
      </c>
      <c r="J18" s="40">
        <f t="shared" si="1"/>
        <v>4</v>
      </c>
      <c r="K18" s="41"/>
      <c r="L18" s="56"/>
      <c r="M18" s="122"/>
      <c r="N18" s="57"/>
      <c r="O18" s="52"/>
      <c r="P18" s="52"/>
      <c r="Q18" s="52"/>
      <c r="R18" s="122"/>
      <c r="S18" s="52"/>
      <c r="T18" s="52"/>
      <c r="U18" s="54"/>
      <c r="V18" s="42"/>
      <c r="W18" s="41"/>
      <c r="X18" s="41"/>
      <c r="Y18" s="41"/>
      <c r="Z18" s="42"/>
      <c r="AA18" s="43">
        <f t="shared" si="2"/>
        <v>1</v>
      </c>
      <c r="AB18" s="47"/>
    </row>
    <row r="19" spans="1:28" s="45" customFormat="1" ht="16" x14ac:dyDescent="0.2">
      <c r="A19" s="35">
        <v>10</v>
      </c>
      <c r="B19" s="49" t="s">
        <v>32</v>
      </c>
      <c r="C19" s="37">
        <v>1.5</v>
      </c>
      <c r="D19" s="37">
        <v>6</v>
      </c>
      <c r="E19" s="37">
        <v>3</v>
      </c>
      <c r="F19" s="37">
        <v>0</v>
      </c>
      <c r="G19" s="38">
        <f>VLOOKUP(H19,Feuil2!$A$1:$B$3,2,0)</f>
        <v>0</v>
      </c>
      <c r="H19" s="39" t="s">
        <v>2</v>
      </c>
      <c r="I19" s="40">
        <v>12</v>
      </c>
      <c r="J19" s="40">
        <f t="shared" si="1"/>
        <v>10.5</v>
      </c>
      <c r="K19" s="41"/>
      <c r="L19" s="56"/>
      <c r="M19" s="119"/>
      <c r="N19" s="121"/>
      <c r="O19" s="52"/>
      <c r="P19" s="52"/>
      <c r="Q19" s="58"/>
      <c r="R19" s="53"/>
      <c r="S19" s="52"/>
      <c r="T19" s="52"/>
      <c r="U19" s="54"/>
      <c r="V19" s="42"/>
      <c r="W19" s="41"/>
      <c r="X19" s="41"/>
      <c r="Y19" s="41"/>
      <c r="Z19" s="42"/>
      <c r="AA19" s="43">
        <f t="shared" si="2"/>
        <v>1.5</v>
      </c>
      <c r="AB19" s="47"/>
    </row>
    <row r="20" spans="1:28" s="45" customFormat="1" ht="16" x14ac:dyDescent="0.2">
      <c r="A20" s="35">
        <v>11</v>
      </c>
      <c r="B20" s="49" t="s">
        <v>33</v>
      </c>
      <c r="C20" s="37">
        <v>0</v>
      </c>
      <c r="D20" s="37">
        <v>3</v>
      </c>
      <c r="E20" s="37">
        <v>0</v>
      </c>
      <c r="F20" s="37">
        <v>0</v>
      </c>
      <c r="G20" s="38">
        <f>VLOOKUP(H20,Feuil2!$A$1:$B$3,2,0)</f>
        <v>0</v>
      </c>
      <c r="H20" s="39" t="s">
        <v>2</v>
      </c>
      <c r="I20" s="40">
        <v>10</v>
      </c>
      <c r="J20" s="40">
        <f t="shared" si="1"/>
        <v>3</v>
      </c>
      <c r="K20" s="41"/>
      <c r="L20" s="56"/>
      <c r="M20" s="41"/>
      <c r="N20" s="46"/>
      <c r="O20" s="52"/>
      <c r="P20" s="52"/>
      <c r="Q20" s="52"/>
      <c r="R20" s="122"/>
      <c r="S20" s="52"/>
      <c r="T20" s="52"/>
      <c r="U20" s="54"/>
      <c r="V20" s="42"/>
      <c r="W20" s="41"/>
      <c r="X20" s="41"/>
      <c r="Y20" s="41"/>
      <c r="Z20" s="42"/>
      <c r="AA20" s="43">
        <f t="shared" si="2"/>
        <v>7</v>
      </c>
      <c r="AB20" s="47"/>
    </row>
    <row r="21" spans="1:28" s="45" customFormat="1" ht="16" x14ac:dyDescent="0.2">
      <c r="A21" s="35">
        <v>12</v>
      </c>
      <c r="B21" s="49" t="s">
        <v>34</v>
      </c>
      <c r="C21" s="37">
        <v>3</v>
      </c>
      <c r="D21" s="37">
        <v>0</v>
      </c>
      <c r="E21" s="37">
        <v>0</v>
      </c>
      <c r="F21" s="37">
        <v>3</v>
      </c>
      <c r="G21" s="38">
        <f>VLOOKUP(H21,Feuil2!$A$1:$B$3,2,0)</f>
        <v>0</v>
      </c>
      <c r="H21" s="39" t="s">
        <v>2</v>
      </c>
      <c r="I21" s="40">
        <v>6</v>
      </c>
      <c r="J21" s="40">
        <f t="shared" si="1"/>
        <v>6</v>
      </c>
      <c r="K21" s="41"/>
      <c r="L21" s="56"/>
      <c r="M21" s="41"/>
      <c r="N21" s="46"/>
      <c r="O21" s="52"/>
      <c r="P21" s="52"/>
      <c r="Q21" s="52"/>
      <c r="R21" s="59"/>
      <c r="S21" s="60"/>
      <c r="T21" s="60"/>
      <c r="U21" s="54"/>
      <c r="V21" s="42"/>
      <c r="W21" s="41"/>
      <c r="X21" s="41"/>
      <c r="Y21" s="41"/>
      <c r="Z21" s="42"/>
      <c r="AA21" s="43">
        <f t="shared" si="2"/>
        <v>0</v>
      </c>
      <c r="AB21" s="47"/>
    </row>
    <row r="22" spans="1:28" s="45" customFormat="1" ht="16" x14ac:dyDescent="0.2">
      <c r="A22" s="35">
        <v>13</v>
      </c>
      <c r="B22" s="61" t="s">
        <v>35</v>
      </c>
      <c r="C22" s="37">
        <v>3</v>
      </c>
      <c r="D22" s="37">
        <v>3</v>
      </c>
      <c r="E22" s="37">
        <v>3</v>
      </c>
      <c r="F22" s="37">
        <v>3</v>
      </c>
      <c r="G22" s="38">
        <f>VLOOKUP(H22,Feuil2!$A$1:$B$3,2,0)</f>
        <v>0</v>
      </c>
      <c r="H22" s="39" t="s">
        <v>2</v>
      </c>
      <c r="I22" s="40">
        <v>30</v>
      </c>
      <c r="J22" s="40">
        <f t="shared" si="1"/>
        <v>12</v>
      </c>
      <c r="K22" s="62"/>
      <c r="L22" s="56"/>
      <c r="M22" s="119"/>
      <c r="N22" s="121"/>
      <c r="O22" s="62"/>
      <c r="P22" s="62"/>
      <c r="Q22" s="63"/>
      <c r="R22" s="59"/>
      <c r="S22" s="60"/>
      <c r="T22" s="60"/>
      <c r="U22" s="54"/>
      <c r="V22" s="42"/>
      <c r="W22" s="41"/>
      <c r="X22" s="41"/>
      <c r="Y22" s="41"/>
      <c r="Z22" s="42"/>
      <c r="AA22" s="43">
        <f t="shared" si="2"/>
        <v>18</v>
      </c>
      <c r="AB22" s="47"/>
    </row>
    <row r="23" spans="1:28" s="45" customFormat="1" ht="16" x14ac:dyDescent="0.2">
      <c r="A23" s="35">
        <v>14</v>
      </c>
      <c r="B23" s="61" t="s">
        <v>36</v>
      </c>
      <c r="C23" s="37">
        <v>0</v>
      </c>
      <c r="D23" s="37">
        <v>10</v>
      </c>
      <c r="E23" s="37">
        <v>0</v>
      </c>
      <c r="F23" s="37">
        <v>0</v>
      </c>
      <c r="G23" s="38">
        <f>VLOOKUP(H23,Feuil2!$A$1:$B$3,2,0)</f>
        <v>0</v>
      </c>
      <c r="H23" s="39" t="s">
        <v>2</v>
      </c>
      <c r="I23" s="40">
        <v>20</v>
      </c>
      <c r="J23" s="40">
        <f t="shared" si="1"/>
        <v>10</v>
      </c>
      <c r="K23" s="62"/>
      <c r="L23" s="56"/>
      <c r="M23" s="119"/>
      <c r="N23" s="119"/>
      <c r="O23" s="62"/>
      <c r="P23" s="62"/>
      <c r="Q23" s="63"/>
      <c r="R23" s="53"/>
      <c r="S23" s="60"/>
      <c r="T23" s="60"/>
      <c r="U23" s="54"/>
      <c r="V23" s="42"/>
      <c r="W23" s="41"/>
      <c r="X23" s="41"/>
      <c r="Y23" s="41"/>
      <c r="Z23" s="42"/>
      <c r="AA23" s="43">
        <f t="shared" si="2"/>
        <v>10</v>
      </c>
      <c r="AB23" s="47"/>
    </row>
    <row r="24" spans="1:28" s="45" customFormat="1" ht="16" x14ac:dyDescent="0.2">
      <c r="A24" s="35">
        <v>15</v>
      </c>
      <c r="B24" s="61" t="s">
        <v>37</v>
      </c>
      <c r="C24" s="37">
        <v>1</v>
      </c>
      <c r="D24" s="37">
        <v>10</v>
      </c>
      <c r="E24" s="37">
        <v>2</v>
      </c>
      <c r="F24" s="37">
        <v>0</v>
      </c>
      <c r="G24" s="38">
        <f>VLOOKUP(H24,Feuil2!$A$1:$B$3,2,0)</f>
        <v>0</v>
      </c>
      <c r="H24" s="39" t="s">
        <v>2</v>
      </c>
      <c r="I24" s="40">
        <v>20</v>
      </c>
      <c r="J24" s="40">
        <f t="shared" si="1"/>
        <v>13</v>
      </c>
      <c r="K24" s="62"/>
      <c r="L24" s="56"/>
      <c r="M24" s="119"/>
      <c r="N24" s="119"/>
      <c r="O24" s="119"/>
      <c r="P24" s="119"/>
      <c r="Q24" s="119"/>
      <c r="R24" s="120"/>
      <c r="S24" s="52"/>
      <c r="T24" s="52"/>
      <c r="U24" s="54"/>
      <c r="V24" s="42"/>
      <c r="W24" s="41"/>
      <c r="X24" s="41"/>
      <c r="Y24" s="41"/>
      <c r="Z24" s="42"/>
      <c r="AA24" s="43">
        <f t="shared" si="2"/>
        <v>7</v>
      </c>
      <c r="AB24" s="47"/>
    </row>
    <row r="25" spans="1:28" s="45" customFormat="1" ht="16" x14ac:dyDescent="0.2">
      <c r="A25" s="35">
        <v>16</v>
      </c>
      <c r="B25" s="61" t="s">
        <v>38</v>
      </c>
      <c r="C25" s="37">
        <v>10</v>
      </c>
      <c r="D25" s="37">
        <v>10</v>
      </c>
      <c r="E25" s="37">
        <v>3.5</v>
      </c>
      <c r="F25" s="37">
        <v>15</v>
      </c>
      <c r="G25" s="38">
        <f>VLOOKUP(H25,Feuil2!$A$1:$B$3,2,0)</f>
        <v>100</v>
      </c>
      <c r="H25" s="39" t="s">
        <v>5</v>
      </c>
      <c r="I25" s="40">
        <v>30</v>
      </c>
      <c r="J25" s="40">
        <f t="shared" si="1"/>
        <v>38.5</v>
      </c>
      <c r="K25" s="62"/>
      <c r="L25" s="56"/>
      <c r="M25" s="119"/>
      <c r="N25" s="119"/>
      <c r="O25" s="119"/>
      <c r="P25" s="64"/>
      <c r="Q25" s="119"/>
      <c r="R25" s="110"/>
      <c r="S25" s="52"/>
      <c r="T25" s="52"/>
      <c r="U25" s="54"/>
      <c r="V25" s="42"/>
      <c r="W25" s="41"/>
      <c r="X25" s="41"/>
      <c r="Y25" s="41"/>
      <c r="Z25" s="42"/>
      <c r="AA25" s="43">
        <f t="shared" si="2"/>
        <v>-8.5</v>
      </c>
      <c r="AB25" s="47"/>
    </row>
    <row r="26" spans="1:28" s="45" customFormat="1" ht="16" x14ac:dyDescent="0.2">
      <c r="A26" s="35">
        <v>17</v>
      </c>
      <c r="B26" s="65" t="s">
        <v>39</v>
      </c>
      <c r="C26" s="66">
        <v>2</v>
      </c>
      <c r="D26" s="66">
        <v>2</v>
      </c>
      <c r="E26" s="66">
        <v>2</v>
      </c>
      <c r="F26" s="66">
        <v>2</v>
      </c>
      <c r="G26" s="67">
        <f>VLOOKUP(H26,Feuil2!$A$1:$B$3,2,0)</f>
        <v>0</v>
      </c>
      <c r="H26" s="39" t="s">
        <v>2</v>
      </c>
      <c r="I26" s="68">
        <v>8</v>
      </c>
      <c r="J26" s="40">
        <f t="shared" si="1"/>
        <v>8</v>
      </c>
      <c r="K26" s="69"/>
      <c r="L26" s="69"/>
      <c r="M26" s="69"/>
      <c r="N26" s="51"/>
      <c r="O26" s="120"/>
      <c r="P26" s="41"/>
      <c r="Q26" s="41"/>
      <c r="R26" s="70"/>
      <c r="S26" s="71"/>
      <c r="T26" s="71"/>
      <c r="U26" s="69"/>
      <c r="V26" s="51"/>
      <c r="W26" s="69"/>
      <c r="X26" s="69"/>
      <c r="Y26" s="69"/>
      <c r="Z26" s="51"/>
      <c r="AA26" s="43">
        <f t="shared" si="2"/>
        <v>0</v>
      </c>
      <c r="AB26" s="72"/>
    </row>
    <row r="27" spans="1:28" s="75" customFormat="1" ht="16" x14ac:dyDescent="0.2">
      <c r="A27" s="35">
        <v>18</v>
      </c>
      <c r="B27" s="73" t="s">
        <v>40</v>
      </c>
      <c r="C27" s="37">
        <v>3</v>
      </c>
      <c r="D27" s="37">
        <v>1</v>
      </c>
      <c r="E27" s="37">
        <v>1</v>
      </c>
      <c r="F27" s="37">
        <v>0</v>
      </c>
      <c r="G27" s="67">
        <f>VLOOKUP(H27,Feuil2!$A$1:$B$3,2,0)</f>
        <v>0</v>
      </c>
      <c r="H27" s="39" t="s">
        <v>2</v>
      </c>
      <c r="I27" s="74">
        <v>21</v>
      </c>
      <c r="J27" s="40">
        <f t="shared" si="1"/>
        <v>5</v>
      </c>
      <c r="K27" s="41"/>
      <c r="L27" s="41"/>
      <c r="M27" s="41"/>
      <c r="N27" s="42"/>
      <c r="O27" s="120"/>
      <c r="P27" s="41"/>
      <c r="Q27" s="41"/>
      <c r="R27" s="42"/>
      <c r="S27" s="41"/>
      <c r="T27" s="41"/>
      <c r="U27" s="41"/>
      <c r="V27" s="42"/>
      <c r="W27" s="41"/>
      <c r="X27" s="41"/>
      <c r="Y27" s="41"/>
      <c r="Z27" s="42"/>
      <c r="AA27" s="43">
        <f t="shared" si="2"/>
        <v>16</v>
      </c>
      <c r="AB27" s="47"/>
    </row>
    <row r="28" spans="1:28" s="45" customFormat="1" ht="16" x14ac:dyDescent="0.2">
      <c r="A28" s="35">
        <v>19</v>
      </c>
      <c r="B28" s="76" t="s">
        <v>41</v>
      </c>
      <c r="C28" s="77">
        <v>2</v>
      </c>
      <c r="D28" s="77">
        <v>0</v>
      </c>
      <c r="E28" s="77">
        <v>0</v>
      </c>
      <c r="F28" s="77">
        <v>4</v>
      </c>
      <c r="G28" s="67">
        <f>VLOOKUP(H28,Feuil2!$A$1:$B$3,2,0)</f>
        <v>0</v>
      </c>
      <c r="H28" s="39" t="s">
        <v>2</v>
      </c>
      <c r="I28" s="40">
        <v>10</v>
      </c>
      <c r="J28" s="40">
        <f t="shared" si="1"/>
        <v>6</v>
      </c>
      <c r="K28" s="78"/>
      <c r="L28" s="78"/>
      <c r="M28" s="78"/>
      <c r="N28" s="79"/>
      <c r="O28" s="41"/>
      <c r="P28" s="120"/>
      <c r="Q28" s="41"/>
      <c r="R28" s="79"/>
      <c r="S28" s="78"/>
      <c r="T28" s="78"/>
      <c r="U28" s="78"/>
      <c r="V28" s="79"/>
      <c r="W28" s="78"/>
      <c r="X28" s="78"/>
      <c r="Y28" s="78"/>
      <c r="Z28" s="79"/>
      <c r="AA28" s="43">
        <f t="shared" si="2"/>
        <v>4</v>
      </c>
      <c r="AB28" s="47"/>
    </row>
    <row r="29" spans="1:28" s="45" customFormat="1" ht="16" x14ac:dyDescent="0.2">
      <c r="A29" s="35">
        <v>20</v>
      </c>
      <c r="B29" s="61" t="s">
        <v>42</v>
      </c>
      <c r="C29" s="37">
        <v>6</v>
      </c>
      <c r="D29" s="37">
        <v>0</v>
      </c>
      <c r="E29" s="37">
        <v>0</v>
      </c>
      <c r="F29" s="37">
        <v>10</v>
      </c>
      <c r="G29" s="67">
        <f>VLOOKUP(H29,Feuil2!$A$1:$B$3,2,0)</f>
        <v>0</v>
      </c>
      <c r="H29" s="39" t="s">
        <v>2</v>
      </c>
      <c r="I29" s="40">
        <v>5</v>
      </c>
      <c r="J29" s="40">
        <f t="shared" si="1"/>
        <v>16</v>
      </c>
      <c r="K29" s="41"/>
      <c r="L29" s="41"/>
      <c r="M29" s="41"/>
      <c r="N29" s="42"/>
      <c r="O29" s="41"/>
      <c r="P29" s="119"/>
      <c r="Q29" s="41"/>
      <c r="R29" s="42"/>
      <c r="S29" s="41"/>
      <c r="T29" s="41"/>
      <c r="U29" s="41"/>
      <c r="V29" s="42"/>
      <c r="W29" s="41"/>
      <c r="X29" s="41"/>
      <c r="Y29" s="41"/>
      <c r="Z29" s="42"/>
      <c r="AA29" s="43">
        <f t="shared" si="2"/>
        <v>-11</v>
      </c>
      <c r="AB29" s="47"/>
    </row>
    <row r="30" spans="1:28" s="45" customFormat="1" ht="16" x14ac:dyDescent="0.2">
      <c r="A30" s="35">
        <v>21</v>
      </c>
      <c r="B30" s="65" t="s">
        <v>43</v>
      </c>
      <c r="C30" s="66">
        <v>0</v>
      </c>
      <c r="D30" s="66">
        <v>9</v>
      </c>
      <c r="E30" s="66">
        <v>18.5</v>
      </c>
      <c r="F30" s="66">
        <v>0</v>
      </c>
      <c r="G30" s="67">
        <f>VLOOKUP(H30,Feuil2!$A$1:$B$3,2,0)</f>
        <v>0</v>
      </c>
      <c r="H30" s="39" t="s">
        <v>2</v>
      </c>
      <c r="I30" s="68">
        <v>25</v>
      </c>
      <c r="J30" s="40">
        <f t="shared" si="1"/>
        <v>27.5</v>
      </c>
      <c r="K30" s="69"/>
      <c r="L30" s="69"/>
      <c r="M30" s="69"/>
      <c r="N30" s="51"/>
      <c r="O30" s="41"/>
      <c r="P30" s="120"/>
      <c r="Q30" s="41"/>
      <c r="R30" s="122"/>
      <c r="S30" s="69"/>
      <c r="T30" s="69"/>
      <c r="U30" s="69"/>
      <c r="V30" s="51"/>
      <c r="W30" s="69"/>
      <c r="X30" s="69"/>
      <c r="Y30" s="69"/>
      <c r="Z30" s="51"/>
      <c r="AA30" s="43">
        <f t="shared" si="2"/>
        <v>-2.5</v>
      </c>
      <c r="AB30" s="47"/>
    </row>
    <row r="31" spans="1:28" s="75" customFormat="1" ht="16" x14ac:dyDescent="0.2">
      <c r="A31" s="35">
        <v>22</v>
      </c>
      <c r="B31" s="73" t="s">
        <v>44</v>
      </c>
      <c r="C31" s="37">
        <v>5</v>
      </c>
      <c r="D31" s="37">
        <v>0</v>
      </c>
      <c r="E31" s="37">
        <v>0</v>
      </c>
      <c r="F31" s="37">
        <v>0</v>
      </c>
      <c r="G31" s="67">
        <f>VLOOKUP(H31,Feuil2!$A$1:$B$3,2,0)</f>
        <v>0</v>
      </c>
      <c r="H31" s="39" t="s">
        <v>2</v>
      </c>
      <c r="I31" s="74">
        <v>12</v>
      </c>
      <c r="J31" s="40">
        <f t="shared" si="1"/>
        <v>5</v>
      </c>
      <c r="K31" s="41"/>
      <c r="L31" s="41"/>
      <c r="M31" s="41"/>
      <c r="N31" s="42"/>
      <c r="O31" s="41"/>
      <c r="P31" s="120"/>
      <c r="Q31" s="41"/>
      <c r="R31" s="42"/>
      <c r="S31" s="41"/>
      <c r="T31" s="41"/>
      <c r="U31" s="41"/>
      <c r="V31" s="42"/>
      <c r="W31" s="41"/>
      <c r="X31" s="41"/>
      <c r="Y31" s="41"/>
      <c r="Z31" s="42"/>
      <c r="AA31" s="43">
        <f t="shared" si="2"/>
        <v>7</v>
      </c>
      <c r="AB31" s="47"/>
    </row>
    <row r="32" spans="1:28" s="75" customFormat="1" ht="16" x14ac:dyDescent="0.2">
      <c r="A32" s="35">
        <v>23</v>
      </c>
      <c r="B32" s="73" t="s">
        <v>45</v>
      </c>
      <c r="C32" s="37">
        <v>3</v>
      </c>
      <c r="D32" s="37">
        <v>3</v>
      </c>
      <c r="E32" s="37">
        <v>3</v>
      </c>
      <c r="F32" s="37">
        <v>3</v>
      </c>
      <c r="G32" s="67">
        <f>VLOOKUP(H32,Feuil2!$A$1:$B$3,2,0)</f>
        <v>0</v>
      </c>
      <c r="H32" s="39" t="s">
        <v>2</v>
      </c>
      <c r="I32" s="74">
        <v>12</v>
      </c>
      <c r="J32" s="74">
        <f t="shared" si="1"/>
        <v>12</v>
      </c>
      <c r="K32" s="41"/>
      <c r="L32" s="41"/>
      <c r="M32" s="41"/>
      <c r="N32" s="42"/>
      <c r="O32" s="41"/>
      <c r="P32" s="120"/>
      <c r="Q32" s="41"/>
      <c r="R32" s="42"/>
      <c r="S32" s="41"/>
      <c r="T32" s="41"/>
      <c r="U32" s="41"/>
      <c r="V32" s="42"/>
      <c r="W32" s="41"/>
      <c r="X32" s="41"/>
      <c r="Y32" s="41"/>
      <c r="Z32" s="42"/>
      <c r="AA32" s="43">
        <f t="shared" si="2"/>
        <v>0</v>
      </c>
      <c r="AB32" s="47"/>
    </row>
    <row r="33" spans="1:28" s="45" customFormat="1" ht="16" x14ac:dyDescent="0.2">
      <c r="A33" s="35">
        <v>24</v>
      </c>
      <c r="B33" s="80" t="s">
        <v>46</v>
      </c>
      <c r="C33" s="77">
        <v>0</v>
      </c>
      <c r="D33" s="77">
        <v>0</v>
      </c>
      <c r="E33" s="77">
        <v>10</v>
      </c>
      <c r="F33" s="77">
        <v>0</v>
      </c>
      <c r="G33" s="67">
        <f>VLOOKUP(H33,Feuil2!$A$1:$B$3,2,0)</f>
        <v>0</v>
      </c>
      <c r="H33" s="39" t="s">
        <v>2</v>
      </c>
      <c r="I33" s="40">
        <v>10</v>
      </c>
      <c r="J33" s="40">
        <f t="shared" si="1"/>
        <v>10</v>
      </c>
      <c r="K33" s="71"/>
      <c r="L33" s="71"/>
      <c r="M33" s="71"/>
      <c r="N33" s="70"/>
      <c r="O33" s="41"/>
      <c r="P33" s="120"/>
      <c r="Q33" s="120"/>
      <c r="R33" s="120"/>
      <c r="S33" s="71"/>
      <c r="T33" s="71"/>
      <c r="U33" s="71"/>
      <c r="V33" s="70"/>
      <c r="W33" s="71"/>
      <c r="X33" s="71"/>
      <c r="Y33" s="71"/>
      <c r="Z33" s="70"/>
      <c r="AA33" s="43">
        <f t="shared" si="2"/>
        <v>0</v>
      </c>
      <c r="AB33" s="47"/>
    </row>
    <row r="34" spans="1:28" s="45" customFormat="1" ht="16" x14ac:dyDescent="0.2">
      <c r="A34" s="35">
        <v>25</v>
      </c>
      <c r="B34" s="65" t="s">
        <v>47</v>
      </c>
      <c r="C34" s="37">
        <v>0</v>
      </c>
      <c r="D34" s="37">
        <v>0</v>
      </c>
      <c r="E34" s="37">
        <v>0.5</v>
      </c>
      <c r="F34" s="37">
        <v>0</v>
      </c>
      <c r="G34" s="67">
        <f>VLOOKUP(H34,Feuil2!$A$1:$B$3,2,0)</f>
        <v>0</v>
      </c>
      <c r="H34" s="39" t="s">
        <v>2</v>
      </c>
      <c r="I34" s="40">
        <v>0</v>
      </c>
      <c r="J34" s="40">
        <f t="shared" si="1"/>
        <v>0.5</v>
      </c>
      <c r="K34" s="69"/>
      <c r="L34" s="69"/>
      <c r="M34" s="69"/>
      <c r="N34" s="51"/>
      <c r="O34" s="41"/>
      <c r="P34" s="41"/>
      <c r="Q34" s="123"/>
      <c r="R34" s="51"/>
      <c r="S34" s="69"/>
      <c r="T34" s="69"/>
      <c r="U34" s="69"/>
      <c r="V34" s="51"/>
      <c r="W34" s="69"/>
      <c r="X34" s="69"/>
      <c r="Y34" s="69"/>
      <c r="Z34" s="51"/>
      <c r="AA34" s="43">
        <f t="shared" si="2"/>
        <v>-0.5</v>
      </c>
      <c r="AB34" s="47"/>
    </row>
    <row r="35" spans="1:28" s="45" customFormat="1" ht="16" x14ac:dyDescent="0.2">
      <c r="A35" s="35">
        <v>27</v>
      </c>
      <c r="B35" s="65" t="s">
        <v>48</v>
      </c>
      <c r="C35" s="37">
        <v>0</v>
      </c>
      <c r="D35" s="37">
        <v>0</v>
      </c>
      <c r="E35" s="37">
        <v>0</v>
      </c>
      <c r="F35" s="37">
        <v>3</v>
      </c>
      <c r="G35" s="67">
        <f>VLOOKUP(H35,Feuil2!$A$1:$B$3,2,0)</f>
        <v>0</v>
      </c>
      <c r="H35" s="39" t="s">
        <v>2</v>
      </c>
      <c r="I35" s="40"/>
      <c r="J35" s="40">
        <f t="shared" si="1"/>
        <v>3</v>
      </c>
      <c r="K35" s="69"/>
      <c r="L35" s="69"/>
      <c r="M35" s="69"/>
      <c r="N35" s="51"/>
      <c r="O35" s="69"/>
      <c r="P35" s="69"/>
      <c r="Q35" s="123"/>
      <c r="R35" s="51"/>
      <c r="S35" s="69"/>
      <c r="T35" s="69"/>
      <c r="U35" s="69"/>
      <c r="V35" s="51"/>
      <c r="W35" s="69"/>
      <c r="X35" s="69"/>
      <c r="Y35" s="69"/>
      <c r="Z35" s="51"/>
      <c r="AA35" s="43">
        <f t="shared" si="2"/>
        <v>-3</v>
      </c>
      <c r="AB35" s="47"/>
    </row>
    <row r="36" spans="1:28" s="45" customFormat="1" ht="16" x14ac:dyDescent="0.2">
      <c r="A36" s="35">
        <v>28</v>
      </c>
      <c r="B36" s="65" t="s">
        <v>49</v>
      </c>
      <c r="C36" s="37">
        <v>2</v>
      </c>
      <c r="D36" s="37">
        <v>0</v>
      </c>
      <c r="E36" s="37">
        <v>0</v>
      </c>
      <c r="F36" s="37">
        <v>8</v>
      </c>
      <c r="G36" s="67">
        <f>VLOOKUP(H36,Feuil2!$A$1:$B$3,2,0)</f>
        <v>0</v>
      </c>
      <c r="H36" s="39" t="s">
        <v>2</v>
      </c>
      <c r="I36" s="40"/>
      <c r="J36" s="40">
        <f t="shared" si="1"/>
        <v>10</v>
      </c>
      <c r="K36" s="69"/>
      <c r="L36" s="69"/>
      <c r="M36" s="69"/>
      <c r="N36" s="51"/>
      <c r="O36" s="69"/>
      <c r="P36" s="69"/>
      <c r="Q36" s="123"/>
      <c r="R36" s="51"/>
      <c r="S36" s="69"/>
      <c r="T36" s="69"/>
      <c r="U36" s="69"/>
      <c r="V36" s="51"/>
      <c r="W36" s="69"/>
      <c r="X36" s="69"/>
      <c r="Y36" s="69"/>
      <c r="Z36" s="51"/>
      <c r="AA36" s="43">
        <f t="shared" si="2"/>
        <v>-10</v>
      </c>
      <c r="AB36" s="47"/>
    </row>
    <row r="37" spans="1:28" s="45" customFormat="1" ht="16" x14ac:dyDescent="0.2">
      <c r="A37" s="35">
        <v>29</v>
      </c>
      <c r="B37" s="65" t="s">
        <v>50</v>
      </c>
      <c r="C37" s="37">
        <v>0</v>
      </c>
      <c r="D37" s="37">
        <v>0</v>
      </c>
      <c r="E37" s="37">
        <v>0</v>
      </c>
      <c r="F37" s="37">
        <v>4</v>
      </c>
      <c r="G37" s="67">
        <f>VLOOKUP(H37,Feuil2!$A$1:$B$3,2,0)</f>
        <v>0</v>
      </c>
      <c r="H37" s="39" t="s">
        <v>2</v>
      </c>
      <c r="I37" s="40"/>
      <c r="J37" s="40">
        <f t="shared" si="1"/>
        <v>4</v>
      </c>
      <c r="K37" s="69"/>
      <c r="L37" s="69"/>
      <c r="M37" s="69"/>
      <c r="N37" s="51"/>
      <c r="O37" s="69"/>
      <c r="P37" s="69"/>
      <c r="Q37" s="123"/>
      <c r="R37" s="42"/>
      <c r="S37" s="69"/>
      <c r="T37" s="69"/>
      <c r="U37" s="69"/>
      <c r="V37" s="51"/>
      <c r="W37" s="69"/>
      <c r="X37" s="69"/>
      <c r="Y37" s="69"/>
      <c r="Z37" s="51"/>
      <c r="AA37" s="43">
        <f t="shared" si="2"/>
        <v>-4</v>
      </c>
      <c r="AB37" s="47"/>
    </row>
    <row r="38" spans="1:28" s="45" customFormat="1" ht="16" x14ac:dyDescent="0.2">
      <c r="A38" s="35">
        <v>30</v>
      </c>
      <c r="B38" s="65" t="s">
        <v>51</v>
      </c>
      <c r="C38" s="37">
        <v>5</v>
      </c>
      <c r="D38" s="37">
        <v>0</v>
      </c>
      <c r="E38" s="37">
        <v>0</v>
      </c>
      <c r="F38" s="37">
        <v>0</v>
      </c>
      <c r="G38" s="67">
        <f>VLOOKUP(H38,Feuil2!$A$1:$B$3,2,0)</f>
        <v>0</v>
      </c>
      <c r="H38" s="39" t="s">
        <v>2</v>
      </c>
      <c r="I38" s="40"/>
      <c r="J38" s="40">
        <f t="shared" si="1"/>
        <v>5</v>
      </c>
      <c r="K38" s="69"/>
      <c r="L38" s="69"/>
      <c r="M38" s="69"/>
      <c r="N38" s="51"/>
      <c r="O38" s="69"/>
      <c r="P38" s="69"/>
      <c r="Q38" s="123"/>
      <c r="R38" s="51"/>
      <c r="S38" s="41"/>
      <c r="T38" s="69"/>
      <c r="U38" s="69"/>
      <c r="V38" s="51"/>
      <c r="W38" s="69"/>
      <c r="X38" s="69"/>
      <c r="Y38" s="69"/>
      <c r="Z38" s="51"/>
      <c r="AA38" s="43">
        <f t="shared" si="2"/>
        <v>-5</v>
      </c>
      <c r="AB38" s="47"/>
    </row>
    <row r="39" spans="1:28" s="45" customFormat="1" ht="16" x14ac:dyDescent="0.2">
      <c r="A39" s="35">
        <v>31</v>
      </c>
      <c r="B39" s="65" t="s">
        <v>52</v>
      </c>
      <c r="C39" s="37">
        <v>0</v>
      </c>
      <c r="D39" s="37">
        <v>0</v>
      </c>
      <c r="E39" s="37">
        <v>0</v>
      </c>
      <c r="F39" s="37">
        <v>4</v>
      </c>
      <c r="G39" s="67">
        <f>VLOOKUP(H39,Feuil2!$A$1:$B$3,2,0)</f>
        <v>0</v>
      </c>
      <c r="H39" s="39" t="s">
        <v>2</v>
      </c>
      <c r="I39" s="40"/>
      <c r="J39" s="40">
        <f t="shared" si="1"/>
        <v>4</v>
      </c>
      <c r="K39" s="69"/>
      <c r="L39" s="69"/>
      <c r="M39" s="69"/>
      <c r="N39" s="51"/>
      <c r="O39" s="69"/>
      <c r="P39" s="69"/>
      <c r="Q39" s="69"/>
      <c r="R39" s="123"/>
      <c r="S39" s="41"/>
      <c r="T39" s="41"/>
      <c r="U39" s="69"/>
      <c r="V39" s="51"/>
      <c r="W39" s="69"/>
      <c r="X39" s="69"/>
      <c r="Y39" s="69"/>
      <c r="Z39" s="51"/>
      <c r="AA39" s="43">
        <f t="shared" si="2"/>
        <v>-4</v>
      </c>
      <c r="AB39" s="47"/>
    </row>
    <row r="40" spans="1:28" s="45" customFormat="1" ht="16" x14ac:dyDescent="0.2">
      <c r="A40" s="35">
        <v>32</v>
      </c>
      <c r="B40" s="65" t="s">
        <v>53</v>
      </c>
      <c r="C40" s="37">
        <v>0</v>
      </c>
      <c r="D40" s="37">
        <v>0</v>
      </c>
      <c r="E40" s="37">
        <v>0</v>
      </c>
      <c r="F40" s="37">
        <v>6</v>
      </c>
      <c r="G40" s="67">
        <f>VLOOKUP(H40,Feuil2!$A$1:$B$3,2,0)</f>
        <v>0</v>
      </c>
      <c r="H40" s="39" t="s">
        <v>2</v>
      </c>
      <c r="I40" s="40"/>
      <c r="J40" s="40">
        <f t="shared" si="1"/>
        <v>6</v>
      </c>
      <c r="K40" s="69"/>
      <c r="L40" s="69"/>
      <c r="M40" s="69"/>
      <c r="N40" s="51"/>
      <c r="O40" s="69"/>
      <c r="P40" s="69"/>
      <c r="Q40" s="69"/>
      <c r="R40" s="123"/>
      <c r="S40" s="69"/>
      <c r="T40" s="69"/>
      <c r="U40" s="41"/>
      <c r="V40" s="51"/>
      <c r="W40" s="69"/>
      <c r="X40" s="69"/>
      <c r="Y40" s="69"/>
      <c r="Z40" s="51"/>
      <c r="AA40" s="43">
        <f t="shared" si="2"/>
        <v>-6</v>
      </c>
      <c r="AB40" s="47"/>
    </row>
    <row r="41" spans="1:28" s="45" customFormat="1" ht="16" x14ac:dyDescent="0.2">
      <c r="A41" s="35">
        <v>33</v>
      </c>
      <c r="B41" s="65" t="s">
        <v>54</v>
      </c>
      <c r="C41" s="37">
        <v>2</v>
      </c>
      <c r="D41" s="37">
        <v>1</v>
      </c>
      <c r="E41" s="37">
        <v>2</v>
      </c>
      <c r="F41" s="37">
        <v>2</v>
      </c>
      <c r="G41" s="67">
        <f>VLOOKUP(H41,Feuil2!$A$1:$B$3,2,0)</f>
        <v>0</v>
      </c>
      <c r="H41" s="39" t="s">
        <v>2</v>
      </c>
      <c r="I41" s="40">
        <v>8</v>
      </c>
      <c r="J41" s="40">
        <f t="shared" si="1"/>
        <v>7</v>
      </c>
      <c r="K41" s="69"/>
      <c r="L41" s="69"/>
      <c r="M41" s="69"/>
      <c r="N41" s="51"/>
      <c r="O41" s="69"/>
      <c r="P41" s="69"/>
      <c r="Q41" s="41"/>
      <c r="R41" s="120"/>
      <c r="S41" s="69"/>
      <c r="T41" s="69"/>
      <c r="U41" s="69"/>
      <c r="V41" s="51"/>
      <c r="W41" s="69"/>
      <c r="X41" s="69"/>
      <c r="Y41" s="69"/>
      <c r="Z41" s="51"/>
      <c r="AA41" s="43">
        <f t="shared" si="2"/>
        <v>1</v>
      </c>
      <c r="AB41" s="47"/>
    </row>
    <row r="42" spans="1:28" s="45" customFormat="1" ht="16" x14ac:dyDescent="0.2">
      <c r="A42" s="35">
        <v>34</v>
      </c>
      <c r="B42" s="65" t="s">
        <v>55</v>
      </c>
      <c r="C42" s="37">
        <v>0</v>
      </c>
      <c r="D42" s="37">
        <v>0</v>
      </c>
      <c r="E42" s="37">
        <v>0</v>
      </c>
      <c r="F42" s="37">
        <v>0</v>
      </c>
      <c r="G42" s="67">
        <f>VLOOKUP(H42,Feuil2!$A$1:$B$3,2,0)</f>
        <v>0</v>
      </c>
      <c r="H42" s="39" t="s">
        <v>2</v>
      </c>
      <c r="I42" s="40"/>
      <c r="J42" s="40">
        <f t="shared" si="1"/>
        <v>0</v>
      </c>
      <c r="K42" s="69"/>
      <c r="L42" s="69"/>
      <c r="M42" s="69"/>
      <c r="N42" s="51"/>
      <c r="O42" s="69"/>
      <c r="P42" s="69"/>
      <c r="Q42" s="69"/>
      <c r="R42" s="51"/>
      <c r="S42" s="69"/>
      <c r="T42" s="69"/>
      <c r="U42" s="69"/>
      <c r="V42" s="42"/>
      <c r="W42" s="69"/>
      <c r="X42" s="69"/>
      <c r="Y42" s="69"/>
      <c r="Z42" s="51"/>
      <c r="AA42" s="43">
        <f t="shared" si="2"/>
        <v>0</v>
      </c>
      <c r="AB42" s="47"/>
    </row>
    <row r="43" spans="1:28" s="45" customFormat="1" ht="16" x14ac:dyDescent="0.2">
      <c r="A43" s="35">
        <v>35</v>
      </c>
      <c r="B43" s="65" t="s">
        <v>56</v>
      </c>
      <c r="C43" s="37">
        <v>0</v>
      </c>
      <c r="D43" s="37">
        <v>1</v>
      </c>
      <c r="E43" s="37">
        <v>0</v>
      </c>
      <c r="F43" s="37">
        <v>0</v>
      </c>
      <c r="G43" s="67">
        <f>VLOOKUP(H43,Feuil2!$A$1:$B$3,2,0)</f>
        <v>0</v>
      </c>
      <c r="H43" s="39" t="s">
        <v>2</v>
      </c>
      <c r="I43" s="40">
        <v>2</v>
      </c>
      <c r="J43" s="40">
        <f t="shared" si="1"/>
        <v>1</v>
      </c>
      <c r="K43" s="69"/>
      <c r="L43" s="69"/>
      <c r="M43" s="69"/>
      <c r="N43" s="51"/>
      <c r="O43" s="69"/>
      <c r="P43" s="69"/>
      <c r="Q43" s="69"/>
      <c r="R43" s="123"/>
      <c r="S43" s="69"/>
      <c r="T43" s="69"/>
      <c r="U43" s="69"/>
      <c r="V43" s="42"/>
      <c r="W43" s="69"/>
      <c r="X43" s="69"/>
      <c r="Y43" s="69"/>
      <c r="Z43" s="51"/>
      <c r="AA43" s="43">
        <f t="shared" si="2"/>
        <v>1</v>
      </c>
      <c r="AB43" s="47"/>
    </row>
    <row r="44" spans="1:28" s="45" customFormat="1" ht="16" x14ac:dyDescent="0.2">
      <c r="A44" s="35">
        <v>36</v>
      </c>
      <c r="B44" s="65" t="s">
        <v>57</v>
      </c>
      <c r="C44" s="37">
        <v>0</v>
      </c>
      <c r="D44" s="37">
        <v>0</v>
      </c>
      <c r="E44" s="37">
        <v>4</v>
      </c>
      <c r="F44" s="37">
        <v>0</v>
      </c>
      <c r="G44" s="67">
        <f>VLOOKUP(H44,Feuil2!$A$1:$B$3,2,0)</f>
        <v>0</v>
      </c>
      <c r="H44" s="39" t="s">
        <v>2</v>
      </c>
      <c r="I44" s="40">
        <v>5</v>
      </c>
      <c r="J44" s="40">
        <f t="shared" si="1"/>
        <v>4</v>
      </c>
      <c r="K44" s="69"/>
      <c r="L44" s="69"/>
      <c r="M44" s="69"/>
      <c r="N44" s="51"/>
      <c r="O44" s="69"/>
      <c r="P44" s="69"/>
      <c r="Q44" s="69"/>
      <c r="R44" s="51"/>
      <c r="S44" s="69"/>
      <c r="T44" s="69"/>
      <c r="U44" s="69"/>
      <c r="V44" s="51"/>
      <c r="W44" s="41"/>
      <c r="X44" s="69"/>
      <c r="Y44" s="69"/>
      <c r="Z44" s="51"/>
      <c r="AA44" s="43">
        <f t="shared" si="2"/>
        <v>1</v>
      </c>
      <c r="AB44" s="47"/>
    </row>
    <row r="45" spans="1:28" s="45" customFormat="1" ht="16" x14ac:dyDescent="0.2">
      <c r="A45" s="35">
        <v>37</v>
      </c>
      <c r="B45" s="65" t="s">
        <v>58</v>
      </c>
      <c r="C45" s="37">
        <v>7</v>
      </c>
      <c r="D45" s="37">
        <v>1</v>
      </c>
      <c r="E45" s="37">
        <v>0</v>
      </c>
      <c r="F45" s="37">
        <v>0</v>
      </c>
      <c r="G45" s="67">
        <f>VLOOKUP(H45,Feuil2!$A$1:$B$3,2,0)</f>
        <v>0</v>
      </c>
      <c r="H45" s="39" t="s">
        <v>2</v>
      </c>
      <c r="I45" s="40"/>
      <c r="J45" s="40">
        <f t="shared" si="1"/>
        <v>8</v>
      </c>
      <c r="K45" s="69"/>
      <c r="L45" s="69"/>
      <c r="M45" s="69"/>
      <c r="N45" s="51"/>
      <c r="O45" s="69"/>
      <c r="P45" s="69"/>
      <c r="Q45" s="69"/>
      <c r="R45" s="123"/>
      <c r="S45" s="69"/>
      <c r="T45" s="69"/>
      <c r="U45" s="69"/>
      <c r="V45" s="51"/>
      <c r="W45" s="41"/>
      <c r="X45" s="69"/>
      <c r="Y45" s="69"/>
      <c r="Z45" s="51"/>
      <c r="AA45" s="43">
        <f t="shared" si="2"/>
        <v>-8</v>
      </c>
      <c r="AB45" s="47"/>
    </row>
    <row r="46" spans="1:28" s="117" customFormat="1" ht="16" x14ac:dyDescent="0.2">
      <c r="A46" s="35">
        <v>39</v>
      </c>
      <c r="B46" s="61" t="s">
        <v>66</v>
      </c>
      <c r="C46" s="37">
        <v>0</v>
      </c>
      <c r="D46" s="37">
        <v>0</v>
      </c>
      <c r="E46" s="37">
        <v>2.5</v>
      </c>
      <c r="F46" s="37">
        <v>0</v>
      </c>
      <c r="G46" s="67">
        <f>VLOOKUP(H46,Feuil2!$A$1:$B$3,2,0)</f>
        <v>0</v>
      </c>
      <c r="H46" s="39" t="s">
        <v>2</v>
      </c>
      <c r="I46" s="40">
        <v>8</v>
      </c>
      <c r="J46" s="40">
        <f t="shared" ref="J46" si="3">SUM(C46:F46)</f>
        <v>2.5</v>
      </c>
      <c r="K46" s="41"/>
      <c r="L46" s="41"/>
      <c r="M46" s="41"/>
      <c r="N46" s="42"/>
      <c r="O46" s="41"/>
      <c r="P46" s="41"/>
      <c r="Q46" s="41"/>
      <c r="R46" s="116"/>
      <c r="S46" s="41"/>
      <c r="T46" s="41"/>
      <c r="U46" s="41"/>
      <c r="V46" s="42"/>
      <c r="W46" s="41"/>
      <c r="X46" s="41"/>
      <c r="Y46" s="41"/>
      <c r="Z46" s="42"/>
      <c r="AA46" s="43"/>
      <c r="AB46" s="47"/>
    </row>
    <row r="47" spans="1:28" s="117" customFormat="1" ht="16" x14ac:dyDescent="0.2">
      <c r="A47" s="35">
        <v>40</v>
      </c>
      <c r="B47" s="61" t="s">
        <v>73</v>
      </c>
      <c r="C47" s="37">
        <v>2</v>
      </c>
      <c r="D47" s="37">
        <v>0</v>
      </c>
      <c r="E47" s="37">
        <v>0</v>
      </c>
      <c r="F47" s="37">
        <v>0</v>
      </c>
      <c r="G47" s="67">
        <f>VLOOKUP(H47,Feuil2!$A$1:$B$3,2,0)</f>
        <v>0</v>
      </c>
      <c r="H47" s="39" t="s">
        <v>2</v>
      </c>
      <c r="I47" s="40">
        <v>8</v>
      </c>
      <c r="J47" s="40">
        <f t="shared" si="1"/>
        <v>2</v>
      </c>
      <c r="K47" s="41"/>
      <c r="L47" s="41"/>
      <c r="M47" s="41"/>
      <c r="N47" s="42"/>
      <c r="O47" s="41"/>
      <c r="P47" s="41"/>
      <c r="Q47" s="41"/>
      <c r="R47" s="116"/>
      <c r="S47" s="41"/>
      <c r="T47" s="41"/>
      <c r="U47" s="41"/>
      <c r="V47" s="42"/>
      <c r="W47" s="41"/>
      <c r="X47" s="41"/>
      <c r="Y47" s="41"/>
      <c r="Z47" s="42"/>
      <c r="AA47" s="43"/>
      <c r="AB47" s="47"/>
    </row>
    <row r="48" spans="1:28" s="45" customFormat="1" ht="19" x14ac:dyDescent="0.2">
      <c r="A48" s="111"/>
      <c r="B48" s="24" t="s">
        <v>67</v>
      </c>
      <c r="C48" s="77"/>
      <c r="D48" s="77"/>
      <c r="E48" s="77"/>
      <c r="F48" s="77"/>
      <c r="G48" s="67"/>
      <c r="H48" s="112"/>
      <c r="I48" s="40"/>
      <c r="J48" s="40"/>
      <c r="K48" s="78"/>
      <c r="L48" s="78"/>
      <c r="M48" s="71"/>
      <c r="N48" s="70"/>
      <c r="O48" s="71"/>
      <c r="P48" s="71"/>
      <c r="Q48" s="71"/>
      <c r="R48" s="113"/>
      <c r="S48" s="71"/>
      <c r="T48" s="41"/>
      <c r="U48" s="41"/>
      <c r="V48" s="42"/>
      <c r="W48" s="71"/>
      <c r="X48" s="71"/>
      <c r="Y48" s="71"/>
      <c r="Z48" s="70"/>
      <c r="AA48" s="114"/>
      <c r="AB48" s="115"/>
    </row>
    <row r="49" spans="1:28" s="45" customFormat="1" ht="16" x14ac:dyDescent="0.2">
      <c r="A49" s="35">
        <v>1</v>
      </c>
      <c r="B49" s="65" t="s">
        <v>65</v>
      </c>
      <c r="C49" s="37">
        <v>0</v>
      </c>
      <c r="D49" s="37">
        <v>0</v>
      </c>
      <c r="E49" s="37">
        <v>8.75</v>
      </c>
      <c r="F49" s="37">
        <v>0</v>
      </c>
      <c r="G49" s="67">
        <f>VLOOKUP(H49,Feuil2!$A$1:$B$3,2,0)</f>
        <v>100</v>
      </c>
      <c r="H49" s="39" t="s">
        <v>5</v>
      </c>
      <c r="I49" s="40">
        <v>7</v>
      </c>
      <c r="J49" s="40">
        <f>SUM(C49:F49)</f>
        <v>8.75</v>
      </c>
      <c r="K49" s="69"/>
      <c r="L49" s="69"/>
      <c r="M49" s="69"/>
      <c r="N49" s="51"/>
      <c r="O49" s="69"/>
      <c r="P49" s="69"/>
      <c r="Q49" s="69"/>
      <c r="R49" s="120"/>
      <c r="S49" s="110"/>
      <c r="T49" s="41"/>
      <c r="U49" s="124"/>
      <c r="V49" s="118"/>
      <c r="W49" s="69"/>
      <c r="X49" s="41"/>
      <c r="Y49" s="69"/>
      <c r="Z49" s="51"/>
      <c r="AA49" s="43">
        <f>I49-J49</f>
        <v>-1.75</v>
      </c>
      <c r="AB49" s="47"/>
    </row>
    <row r="50" spans="1:28" s="45" customFormat="1" ht="16" x14ac:dyDescent="0.2">
      <c r="A50" s="35">
        <v>2</v>
      </c>
      <c r="B50" s="65" t="s">
        <v>53</v>
      </c>
      <c r="C50" s="37">
        <v>0</v>
      </c>
      <c r="D50" s="37">
        <v>0</v>
      </c>
      <c r="E50" s="37">
        <v>0</v>
      </c>
      <c r="F50" s="37">
        <v>5</v>
      </c>
      <c r="G50" s="67">
        <f>VLOOKUP(H50,Feuil2!$A$1:$B$3,2,0)</f>
        <v>0</v>
      </c>
      <c r="H50" s="39" t="s">
        <v>2</v>
      </c>
      <c r="I50" s="40"/>
      <c r="J50" s="40">
        <f t="shared" ref="J50" si="4">SUM(C50:F50)</f>
        <v>5</v>
      </c>
      <c r="K50" s="69"/>
      <c r="L50" s="69"/>
      <c r="M50" s="69"/>
      <c r="N50" s="51"/>
      <c r="O50" s="69"/>
      <c r="P50" s="69"/>
      <c r="Q50" s="69"/>
      <c r="R50" s="123"/>
      <c r="S50" s="110"/>
      <c r="T50" s="41"/>
      <c r="U50" s="124"/>
      <c r="V50" s="118"/>
      <c r="W50" s="69"/>
      <c r="X50" s="69"/>
      <c r="Y50" s="69"/>
      <c r="Z50" s="51"/>
      <c r="AA50" s="43">
        <f t="shared" ref="AA50" si="5">I50-J50</f>
        <v>-5</v>
      </c>
      <c r="AB50" s="47"/>
    </row>
    <row r="51" spans="1:28" s="45" customFormat="1" ht="16" x14ac:dyDescent="0.2">
      <c r="A51" s="35">
        <v>3</v>
      </c>
      <c r="B51" s="65" t="s">
        <v>68</v>
      </c>
      <c r="C51" s="37">
        <v>7</v>
      </c>
      <c r="D51" s="37">
        <v>0</v>
      </c>
      <c r="E51" s="37">
        <v>0</v>
      </c>
      <c r="F51" s="37">
        <v>0</v>
      </c>
      <c r="G51" s="67">
        <f>VLOOKUP(H51,Feuil2!$A$1:$B$3,2,0)</f>
        <v>0</v>
      </c>
      <c r="H51" s="39" t="s">
        <v>2</v>
      </c>
      <c r="I51" s="40"/>
      <c r="J51" s="40">
        <f t="shared" si="1"/>
        <v>7</v>
      </c>
      <c r="K51" s="41"/>
      <c r="L51" s="41"/>
      <c r="M51" s="69"/>
      <c r="N51" s="51"/>
      <c r="O51" s="69"/>
      <c r="P51" s="69"/>
      <c r="Q51" s="69"/>
      <c r="R51" s="108"/>
      <c r="S51" s="110"/>
      <c r="T51" s="41"/>
      <c r="U51" s="124"/>
      <c r="V51" s="118"/>
      <c r="W51" s="69"/>
      <c r="X51" s="69"/>
      <c r="Y51" s="69"/>
      <c r="Z51" s="51"/>
      <c r="AA51" s="107"/>
      <c r="AB51" s="72"/>
    </row>
    <row r="52" spans="1:28" s="45" customFormat="1" ht="16" x14ac:dyDescent="0.2">
      <c r="A52" s="35">
        <v>4</v>
      </c>
      <c r="B52" s="65" t="s">
        <v>69</v>
      </c>
      <c r="C52" s="37">
        <v>3</v>
      </c>
      <c r="D52" s="37">
        <v>0</v>
      </c>
      <c r="E52" s="37">
        <v>0</v>
      </c>
      <c r="F52" s="37">
        <v>0</v>
      </c>
      <c r="G52" s="67">
        <f>VLOOKUP(H52,Feuil2!$A$1:$B$3,2,0)</f>
        <v>100</v>
      </c>
      <c r="H52" s="39" t="s">
        <v>5</v>
      </c>
      <c r="I52" s="40">
        <v>8</v>
      </c>
      <c r="J52" s="40">
        <f t="shared" si="1"/>
        <v>3</v>
      </c>
      <c r="K52" s="41"/>
      <c r="L52" s="41"/>
      <c r="M52" s="69"/>
      <c r="N52" s="51"/>
      <c r="O52" s="69"/>
      <c r="P52" s="69"/>
      <c r="Q52" s="69"/>
      <c r="R52" s="108"/>
      <c r="S52" s="69"/>
      <c r="T52" s="41"/>
      <c r="U52" s="124"/>
      <c r="V52" s="118"/>
      <c r="W52" s="69"/>
      <c r="X52" s="69"/>
      <c r="Y52" s="69"/>
      <c r="Z52" s="51"/>
      <c r="AA52" s="107"/>
      <c r="AB52" s="72"/>
    </row>
    <row r="53" spans="1:28" s="45" customFormat="1" ht="16" x14ac:dyDescent="0.2">
      <c r="A53" s="35">
        <v>5</v>
      </c>
      <c r="B53" s="65" t="s">
        <v>70</v>
      </c>
      <c r="C53" s="37">
        <v>8</v>
      </c>
      <c r="D53" s="37">
        <v>0</v>
      </c>
      <c r="E53" s="37">
        <v>0</v>
      </c>
      <c r="F53" s="37">
        <v>0</v>
      </c>
      <c r="G53" s="67">
        <f>VLOOKUP(H53,Feuil2!$A$1:$B$3,2,0)</f>
        <v>100</v>
      </c>
      <c r="H53" s="39" t="s">
        <v>5</v>
      </c>
      <c r="I53" s="40">
        <v>16</v>
      </c>
      <c r="J53" s="40">
        <f t="shared" si="1"/>
        <v>8</v>
      </c>
      <c r="K53" s="41"/>
      <c r="L53" s="41"/>
      <c r="M53" s="69"/>
      <c r="N53" s="51"/>
      <c r="O53" s="69"/>
      <c r="P53" s="69"/>
      <c r="Q53" s="69"/>
      <c r="R53" s="108"/>
      <c r="S53" s="69"/>
      <c r="T53" s="41"/>
      <c r="U53" s="124"/>
      <c r="V53" s="118"/>
      <c r="W53" s="69"/>
      <c r="X53" s="69"/>
      <c r="Y53" s="69"/>
      <c r="Z53" s="51"/>
      <c r="AA53" s="107"/>
      <c r="AB53" s="72"/>
    </row>
    <row r="54" spans="1:28" s="45" customFormat="1" ht="16" x14ac:dyDescent="0.2">
      <c r="A54" s="35">
        <v>6</v>
      </c>
      <c r="B54" s="65" t="s">
        <v>71</v>
      </c>
      <c r="C54" s="37">
        <v>0</v>
      </c>
      <c r="D54" s="37">
        <v>0</v>
      </c>
      <c r="E54" s="37">
        <v>0</v>
      </c>
      <c r="F54" s="37">
        <v>10</v>
      </c>
      <c r="G54" s="67">
        <f>VLOOKUP(H54,Feuil2!$A$1:$B$3,2,0)</f>
        <v>100</v>
      </c>
      <c r="H54" s="39" t="s">
        <v>5</v>
      </c>
      <c r="I54" s="40">
        <v>8</v>
      </c>
      <c r="J54" s="40">
        <f t="shared" si="1"/>
        <v>10</v>
      </c>
      <c r="K54" s="41"/>
      <c r="L54" s="41"/>
      <c r="M54" s="69"/>
      <c r="N54" s="51"/>
      <c r="O54" s="69"/>
      <c r="P54" s="69"/>
      <c r="Q54" s="69"/>
      <c r="R54" s="108"/>
      <c r="S54" s="69"/>
      <c r="T54" s="41"/>
      <c r="U54" s="124"/>
      <c r="V54" s="118"/>
      <c r="W54" s="69"/>
      <c r="X54" s="69"/>
      <c r="Y54" s="69"/>
      <c r="Z54" s="51"/>
      <c r="AA54" s="107"/>
      <c r="AB54" s="72"/>
    </row>
    <row r="55" spans="1:28" s="45" customFormat="1" ht="16" x14ac:dyDescent="0.2">
      <c r="A55" s="35">
        <v>7</v>
      </c>
      <c r="B55" s="65" t="s">
        <v>72</v>
      </c>
      <c r="C55" s="37">
        <v>0</v>
      </c>
      <c r="D55" s="37">
        <v>0</v>
      </c>
      <c r="E55" s="37">
        <v>0</v>
      </c>
      <c r="F55" s="37">
        <v>0</v>
      </c>
      <c r="G55" s="67">
        <f>VLOOKUP(H55,Feuil2!$A$1:$B$3,2,0)</f>
        <v>75</v>
      </c>
      <c r="H55" s="39" t="s">
        <v>6</v>
      </c>
      <c r="I55" s="40">
        <v>8</v>
      </c>
      <c r="J55" s="40">
        <f t="shared" si="1"/>
        <v>0</v>
      </c>
      <c r="K55" s="41"/>
      <c r="L55" s="41"/>
      <c r="M55" s="69"/>
      <c r="N55" s="51"/>
      <c r="O55" s="69"/>
      <c r="P55" s="69"/>
      <c r="Q55" s="69"/>
      <c r="R55" s="108"/>
      <c r="S55" s="69"/>
      <c r="T55" s="41"/>
      <c r="U55" s="124"/>
      <c r="V55" s="118"/>
      <c r="W55" s="69"/>
      <c r="X55" s="69"/>
      <c r="Y55" s="69"/>
      <c r="Z55" s="51"/>
      <c r="AA55" s="107"/>
      <c r="AB55" s="72"/>
    </row>
    <row r="56" spans="1:28" s="45" customFormat="1" ht="16" x14ac:dyDescent="0.2">
      <c r="A56" s="35">
        <v>8</v>
      </c>
      <c r="B56" s="65"/>
      <c r="C56" s="37"/>
      <c r="D56" s="37"/>
      <c r="E56" s="37"/>
      <c r="F56" s="37"/>
      <c r="G56" s="67"/>
      <c r="H56" s="39"/>
      <c r="I56" s="40"/>
      <c r="J56" s="40">
        <f t="shared" si="1"/>
        <v>0</v>
      </c>
      <c r="K56" s="41"/>
      <c r="L56" s="41"/>
      <c r="M56" s="69"/>
      <c r="N56" s="51"/>
      <c r="O56" s="69"/>
      <c r="P56" s="69"/>
      <c r="Q56" s="69"/>
      <c r="R56" s="108"/>
      <c r="S56" s="69"/>
      <c r="T56" s="69"/>
      <c r="U56" s="69"/>
      <c r="V56" s="51"/>
      <c r="W56" s="69"/>
      <c r="X56" s="69"/>
      <c r="Y56" s="69"/>
      <c r="Z56" s="51"/>
      <c r="AA56" s="107"/>
      <c r="AB56" s="72"/>
    </row>
    <row r="57" spans="1:28" s="45" customFormat="1" ht="16" x14ac:dyDescent="0.2">
      <c r="A57" s="35">
        <v>9</v>
      </c>
      <c r="B57" s="65"/>
      <c r="C57" s="37"/>
      <c r="D57" s="37"/>
      <c r="E57" s="37"/>
      <c r="F57" s="37"/>
      <c r="G57" s="67"/>
      <c r="H57" s="39"/>
      <c r="I57" s="40"/>
      <c r="J57" s="40">
        <f t="shared" si="1"/>
        <v>0</v>
      </c>
      <c r="K57" s="41"/>
      <c r="L57" s="41"/>
      <c r="M57" s="69"/>
      <c r="N57" s="51"/>
      <c r="O57" s="69"/>
      <c r="P57" s="69"/>
      <c r="Q57" s="69"/>
      <c r="R57" s="108"/>
      <c r="S57" s="69"/>
      <c r="T57" s="69"/>
      <c r="U57" s="69"/>
      <c r="V57" s="51"/>
      <c r="W57" s="69"/>
      <c r="X57" s="69"/>
      <c r="Y57" s="69"/>
      <c r="Z57" s="51"/>
      <c r="AA57" s="107"/>
      <c r="AB57" s="72"/>
    </row>
    <row r="58" spans="1:28" s="45" customFormat="1" ht="16" x14ac:dyDescent="0.2">
      <c r="A58" s="35">
        <v>10</v>
      </c>
      <c r="B58" s="65"/>
      <c r="C58" s="37"/>
      <c r="D58" s="37"/>
      <c r="E58" s="37"/>
      <c r="F58" s="37"/>
      <c r="G58" s="67"/>
      <c r="H58" s="39"/>
      <c r="I58" s="40"/>
      <c r="J58" s="40">
        <f t="shared" si="1"/>
        <v>0</v>
      </c>
      <c r="K58" s="41"/>
      <c r="L58" s="41"/>
      <c r="M58" s="69"/>
      <c r="N58" s="51"/>
      <c r="O58" s="69"/>
      <c r="P58" s="69"/>
      <c r="Q58" s="69"/>
      <c r="R58" s="108"/>
      <c r="S58" s="69"/>
      <c r="T58" s="69"/>
      <c r="U58" s="69"/>
      <c r="V58" s="51"/>
      <c r="W58" s="69"/>
      <c r="X58" s="69"/>
      <c r="Y58" s="69"/>
      <c r="Z58" s="51"/>
      <c r="AA58" s="107"/>
      <c r="AB58" s="72"/>
    </row>
    <row r="59" spans="1:28" s="45" customFormat="1" ht="16" x14ac:dyDescent="0.2">
      <c r="A59" s="35">
        <v>11</v>
      </c>
      <c r="B59" s="65"/>
      <c r="C59" s="37"/>
      <c r="D59" s="37"/>
      <c r="E59" s="37"/>
      <c r="F59" s="37"/>
      <c r="G59" s="67"/>
      <c r="H59" s="39"/>
      <c r="I59" s="40"/>
      <c r="J59" s="40">
        <f t="shared" si="1"/>
        <v>0</v>
      </c>
      <c r="K59" s="41"/>
      <c r="L59" s="41"/>
      <c r="M59" s="69"/>
      <c r="N59" s="51"/>
      <c r="O59" s="69"/>
      <c r="P59" s="69"/>
      <c r="Q59" s="69"/>
      <c r="R59" s="108"/>
      <c r="S59" s="69"/>
      <c r="T59" s="69"/>
      <c r="U59" s="69"/>
      <c r="V59" s="51"/>
      <c r="W59" s="69"/>
      <c r="X59" s="69"/>
      <c r="Y59" s="69"/>
      <c r="Z59" s="51"/>
      <c r="AA59" s="107"/>
      <c r="AB59" s="72"/>
    </row>
    <row r="60" spans="1:28" s="45" customFormat="1" x14ac:dyDescent="0.2">
      <c r="A60" s="35">
        <v>12</v>
      </c>
      <c r="B60" s="65"/>
      <c r="C60" s="37"/>
      <c r="D60" s="37"/>
      <c r="E60" s="37"/>
      <c r="F60" s="37"/>
      <c r="G60" s="67"/>
      <c r="H60" s="39"/>
      <c r="I60" s="40"/>
      <c r="J60" s="40">
        <f t="shared" si="1"/>
        <v>0</v>
      </c>
      <c r="K60" s="81"/>
      <c r="L60" s="81"/>
      <c r="M60" s="81"/>
      <c r="N60" s="82"/>
      <c r="O60" s="81"/>
      <c r="P60" s="81"/>
      <c r="Q60" s="81"/>
      <c r="R60" s="82"/>
      <c r="S60" s="81"/>
      <c r="T60" s="81"/>
      <c r="U60" s="81"/>
      <c r="V60" s="82"/>
      <c r="W60" s="81"/>
      <c r="X60" s="81"/>
      <c r="Y60" s="81"/>
      <c r="Z60" s="82"/>
      <c r="AA60" s="83">
        <f t="shared" si="2"/>
        <v>0</v>
      </c>
      <c r="AB60" s="84"/>
    </row>
    <row r="61" spans="1:28" ht="16.5" customHeight="1" x14ac:dyDescent="0.2">
      <c r="A61" s="129" t="s">
        <v>59</v>
      </c>
      <c r="B61" s="129"/>
      <c r="C61" s="85">
        <f>SUM(C10:C60)</f>
        <v>94.5</v>
      </c>
      <c r="D61" s="85">
        <f>SUM(D10:D60)</f>
        <v>75</v>
      </c>
      <c r="E61" s="85">
        <f>SUM(E10:E60)</f>
        <v>71.75</v>
      </c>
      <c r="F61" s="85">
        <f>SUM(F10:F60)</f>
        <v>95</v>
      </c>
      <c r="G61" s="86"/>
      <c r="H61" s="85"/>
      <c r="I61" s="87"/>
      <c r="J61" s="85">
        <f t="shared" si="1"/>
        <v>336.25</v>
      </c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5">
        <f>SUM(AA10:AA60)</f>
        <v>8.25</v>
      </c>
      <c r="AB61" s="89"/>
    </row>
    <row r="62" spans="1:28" ht="17" customHeight="1" x14ac:dyDescent="0.2">
      <c r="A62" s="130" t="s">
        <v>60</v>
      </c>
      <c r="B62" s="130"/>
      <c r="C62" s="85">
        <f>135-C61</f>
        <v>40.5</v>
      </c>
      <c r="D62" s="85">
        <f>135-D61</f>
        <v>60</v>
      </c>
      <c r="E62" s="85">
        <f>135-E61</f>
        <v>63.25</v>
      </c>
      <c r="F62" s="85">
        <f>135-F61</f>
        <v>40</v>
      </c>
      <c r="G62" s="86"/>
      <c r="H62" s="85"/>
      <c r="I62" s="85"/>
      <c r="J62" s="85">
        <f t="shared" si="1"/>
        <v>203.75</v>
      </c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  <c r="AA62" s="88"/>
      <c r="AB62" s="88"/>
    </row>
    <row r="63" spans="1:28" ht="17" customHeight="1" x14ac:dyDescent="0.2">
      <c r="A63" s="131" t="s">
        <v>61</v>
      </c>
      <c r="B63" s="131"/>
      <c r="C63" s="85"/>
      <c r="D63" s="85"/>
      <c r="E63" s="85"/>
      <c r="F63" s="85"/>
      <c r="G63" s="85"/>
      <c r="H63" s="85"/>
      <c r="I63" s="85"/>
      <c r="J63" s="85">
        <f>C63+D63+F63+E63</f>
        <v>0</v>
      </c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  <c r="AA63" s="88"/>
      <c r="AB63" s="88"/>
    </row>
    <row r="64" spans="1:28" ht="17" customHeight="1" x14ac:dyDescent="0.2">
      <c r="A64" s="130" t="s">
        <v>62</v>
      </c>
      <c r="B64" s="130"/>
      <c r="C64" s="85"/>
      <c r="D64" s="85"/>
      <c r="E64" s="90"/>
      <c r="F64" s="85"/>
      <c r="G64" s="85"/>
      <c r="H64" s="85"/>
      <c r="I64" s="91">
        <f>SUM(I10:I60)</f>
        <v>368</v>
      </c>
      <c r="J64" s="85">
        <f>SUM(J10:J60)</f>
        <v>336.25</v>
      </c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8"/>
      <c r="V64" s="88"/>
      <c r="W64" s="88"/>
      <c r="X64" s="88"/>
      <c r="Y64" s="88"/>
      <c r="Z64" s="88"/>
      <c r="AA64" s="88"/>
      <c r="AB64" s="88"/>
    </row>
    <row r="65" spans="1:28" ht="16" x14ac:dyDescent="0.2">
      <c r="A65" s="92"/>
      <c r="B65" s="92"/>
      <c r="C65" s="93"/>
      <c r="D65" s="93"/>
      <c r="E65" s="93"/>
      <c r="F65" s="93"/>
      <c r="G65" s="93"/>
      <c r="H65" s="93"/>
      <c r="I65" s="93"/>
      <c r="J65" s="93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  <c r="AA65" s="88"/>
      <c r="AB65" s="88"/>
    </row>
    <row r="66" spans="1:28" ht="16.25" customHeight="1" x14ac:dyDescent="0.2">
      <c r="A66" s="131" t="s">
        <v>63</v>
      </c>
      <c r="B66" s="131"/>
      <c r="C66" s="85">
        <f>135*4</f>
        <v>540</v>
      </c>
      <c r="D66" s="93"/>
      <c r="E66" s="93"/>
      <c r="F66" s="93"/>
      <c r="G66" s="93"/>
      <c r="H66" s="93"/>
      <c r="I66" s="93"/>
      <c r="J66" s="93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  <c r="AA66" s="88"/>
      <c r="AB66" s="88"/>
    </row>
    <row r="67" spans="1:28" ht="16" x14ac:dyDescent="0.2">
      <c r="A67" s="128" t="s">
        <v>64</v>
      </c>
      <c r="B67" s="128"/>
      <c r="C67" s="85">
        <f>C66-J64</f>
        <v>203.75</v>
      </c>
      <c r="D67" s="93"/>
      <c r="E67" s="93"/>
      <c r="F67" s="93"/>
      <c r="G67" s="93"/>
      <c r="H67" s="93"/>
      <c r="I67" s="93"/>
      <c r="J67" s="93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88"/>
    </row>
    <row r="68" spans="1:28" ht="16" x14ac:dyDescent="0.2">
      <c r="A68" s="94"/>
      <c r="B68" s="92"/>
      <c r="C68" s="95"/>
      <c r="D68" s="95"/>
      <c r="E68" s="95"/>
      <c r="F68" s="95"/>
      <c r="G68" s="92"/>
      <c r="H68" s="96"/>
      <c r="I68" s="97"/>
      <c r="J68" s="97"/>
      <c r="AA68" s="88"/>
    </row>
    <row r="69" spans="1:28" x14ac:dyDescent="0.2">
      <c r="D69" s="98"/>
      <c r="E69" s="98"/>
      <c r="F69" s="98"/>
    </row>
    <row r="70" spans="1:28" s="100" customFormat="1" ht="14" x14ac:dyDescent="0.2">
      <c r="A70" s="99"/>
      <c r="C70" s="101"/>
      <c r="D70" s="101"/>
      <c r="E70" s="101"/>
      <c r="F70" s="101"/>
      <c r="H70" s="102"/>
      <c r="I70" s="103"/>
      <c r="J70" s="103"/>
      <c r="N70" s="104"/>
      <c r="R70" s="104"/>
      <c r="V70" s="104"/>
      <c r="Z70" s="104"/>
      <c r="AA70" s="105"/>
    </row>
    <row r="71" spans="1:28" s="100" customFormat="1" ht="14" x14ac:dyDescent="0.2">
      <c r="C71" s="101"/>
      <c r="D71" s="101"/>
      <c r="E71" s="101"/>
      <c r="F71" s="101"/>
      <c r="H71" s="102"/>
      <c r="I71" s="103"/>
      <c r="J71" s="103"/>
      <c r="N71" s="104"/>
      <c r="R71" s="104"/>
      <c r="V71" s="104"/>
      <c r="Z71" s="104"/>
      <c r="AA71" s="105"/>
    </row>
    <row r="72" spans="1:28" s="100" customFormat="1" ht="14" x14ac:dyDescent="0.2">
      <c r="C72" s="101"/>
      <c r="D72" s="101"/>
      <c r="E72" s="101"/>
      <c r="F72" s="101"/>
      <c r="H72" s="102"/>
      <c r="I72" s="103"/>
      <c r="J72" s="103"/>
      <c r="N72" s="104"/>
      <c r="R72" s="104"/>
      <c r="V72" s="104"/>
      <c r="Z72" s="104"/>
      <c r="AA72" s="105"/>
    </row>
  </sheetData>
  <mergeCells count="22">
    <mergeCell ref="A1:B1"/>
    <mergeCell ref="D1:L1"/>
    <mergeCell ref="A2:B2"/>
    <mergeCell ref="F2:J2"/>
    <mergeCell ref="K6:R6"/>
    <mergeCell ref="AA7:AA8"/>
    <mergeCell ref="AB7:AB8"/>
    <mergeCell ref="A7:A8"/>
    <mergeCell ref="B7:B8"/>
    <mergeCell ref="C7:F7"/>
    <mergeCell ref="G7:G8"/>
    <mergeCell ref="H7:H8"/>
    <mergeCell ref="S6:V6"/>
    <mergeCell ref="A67:B67"/>
    <mergeCell ref="A61:B61"/>
    <mergeCell ref="A62:B62"/>
    <mergeCell ref="A63:B63"/>
    <mergeCell ref="A64:B64"/>
    <mergeCell ref="A66:B66"/>
    <mergeCell ref="I7:I8"/>
    <mergeCell ref="J7:J8"/>
    <mergeCell ref="K7:Z7"/>
  </mergeCells>
  <conditionalFormatting sqref="H19">
    <cfRule type="containsText" dxfId="28" priority="23" operator="containsText" text="En cours">
      <formula>NOT(ISERROR(SEARCH("En cours",H19)))</formula>
    </cfRule>
  </conditionalFormatting>
  <conditionalFormatting sqref="H9:H45 H49 H56:H60 H47">
    <cfRule type="containsText" dxfId="27" priority="24" operator="containsText" text="En attente">
      <formula>NOT(ISERROR(SEARCH("En attente",H9)))</formula>
    </cfRule>
    <cfRule type="containsText" dxfId="26" priority="25" operator="containsText" text="En cours">
      <formula>NOT(ISERROR(SEARCH("En cours",H9)))</formula>
    </cfRule>
    <cfRule type="containsText" dxfId="25" priority="26" operator="containsText" text="Terminé">
      <formula>NOT(ISERROR(SEARCH("Terminé",H9)))</formula>
    </cfRule>
  </conditionalFormatting>
  <conditionalFormatting sqref="C9:F45 C49:F49 C56:F60 C47:F47">
    <cfRule type="cellIs" dxfId="24" priority="27" operator="equal">
      <formula>0</formula>
    </cfRule>
    <cfRule type="expression" dxfId="23" priority="28">
      <formula>$H9="Terminé"</formula>
    </cfRule>
  </conditionalFormatting>
  <conditionalFormatting sqref="C9:F45 C49:F49 C56:F60 C47:F47">
    <cfRule type="expression" dxfId="22" priority="29">
      <formula>$H9="En cours"</formula>
    </cfRule>
    <cfRule type="expression" dxfId="21" priority="30">
      <formula>$H9="En attente"</formula>
    </cfRule>
  </conditionalFormatting>
  <conditionalFormatting sqref="H48">
    <cfRule type="containsText" dxfId="20" priority="15" operator="containsText" text="En attente">
      <formula>NOT(ISERROR(SEARCH("En attente",H48)))</formula>
    </cfRule>
    <cfRule type="containsText" dxfId="19" priority="16" operator="containsText" text="En cours">
      <formula>NOT(ISERROR(SEARCH("En cours",H48)))</formula>
    </cfRule>
    <cfRule type="containsText" dxfId="18" priority="17" operator="containsText" text="Terminé">
      <formula>NOT(ISERROR(SEARCH("Terminé",H48)))</formula>
    </cfRule>
  </conditionalFormatting>
  <conditionalFormatting sqref="C48:F48">
    <cfRule type="cellIs" dxfId="17" priority="18" operator="equal">
      <formula>0</formula>
    </cfRule>
    <cfRule type="expression" dxfId="16" priority="19">
      <formula>$H48="Terminé"</formula>
    </cfRule>
  </conditionalFormatting>
  <conditionalFormatting sqref="C48:F48">
    <cfRule type="expression" dxfId="15" priority="20">
      <formula>$H48="En cours"</formula>
    </cfRule>
    <cfRule type="expression" dxfId="14" priority="21">
      <formula>$H48="En attente"</formula>
    </cfRule>
  </conditionalFormatting>
  <conditionalFormatting sqref="H50:H55">
    <cfRule type="containsText" dxfId="13" priority="8" operator="containsText" text="En attente">
      <formula>NOT(ISERROR(SEARCH("En attente",H50)))</formula>
    </cfRule>
    <cfRule type="containsText" dxfId="12" priority="9" operator="containsText" text="En cours">
      <formula>NOT(ISERROR(SEARCH("En cours",H50)))</formula>
    </cfRule>
    <cfRule type="containsText" dxfId="11" priority="10" operator="containsText" text="Terminé">
      <formula>NOT(ISERROR(SEARCH("Terminé",H50)))</formula>
    </cfRule>
  </conditionalFormatting>
  <conditionalFormatting sqref="C50:F55">
    <cfRule type="cellIs" dxfId="10" priority="11" operator="equal">
      <formula>0</formula>
    </cfRule>
    <cfRule type="expression" dxfId="9" priority="12">
      <formula>$H50="Terminé"</formula>
    </cfRule>
  </conditionalFormatting>
  <conditionalFormatting sqref="C50:F55">
    <cfRule type="expression" dxfId="8" priority="13">
      <formula>$H50="En cours"</formula>
    </cfRule>
    <cfRule type="expression" dxfId="7" priority="14">
      <formula>$H50="En attente"</formula>
    </cfRule>
  </conditionalFormatting>
  <conditionalFormatting sqref="H46">
    <cfRule type="containsText" dxfId="6" priority="1" operator="containsText" text="En attente">
      <formula>NOT(ISERROR(SEARCH("En attente",H46)))</formula>
    </cfRule>
    <cfRule type="containsText" dxfId="5" priority="2" operator="containsText" text="En cours">
      <formula>NOT(ISERROR(SEARCH("En cours",H46)))</formula>
    </cfRule>
    <cfRule type="containsText" dxfId="4" priority="3" operator="containsText" text="Terminé">
      <formula>NOT(ISERROR(SEARCH("Terminé",H46)))</formula>
    </cfRule>
  </conditionalFormatting>
  <conditionalFormatting sqref="C46:F46">
    <cfRule type="cellIs" dxfId="3" priority="4" operator="equal">
      <formula>0</formula>
    </cfRule>
    <cfRule type="expression" dxfId="2" priority="5">
      <formula>$H46="Terminé"</formula>
    </cfRule>
  </conditionalFormatting>
  <conditionalFormatting sqref="C46:F46">
    <cfRule type="expression" dxfId="1" priority="6">
      <formula>$H46="En cours"</formula>
    </cfRule>
    <cfRule type="expression" dxfId="0" priority="7">
      <formula>$H46="En attente"</formula>
    </cfRule>
  </conditionalFormatting>
  <dataValidations count="1">
    <dataValidation type="list" allowBlank="1" showErrorMessage="1" sqref="H9:H60" xr:uid="{00000000-0002-0000-0000-000000000000}">
      <formula1>"En attente,En cours,Terminé"</formula1>
      <formula2>0</formula2>
    </dataValidation>
  </dataValidations>
  <printOptions horizontalCentered="1"/>
  <pageMargins left="0.31527777777777799" right="0.31527777777777799" top="0.74791666666666701" bottom="0.55138888888888904" header="0.51180555555555496" footer="0.51180555555555496"/>
  <pageSetup firstPageNumber="0" orientation="landscape" horizontalDpi="300" verticalDpi="300" r:id="rId1"/>
  <ignoredErrors>
    <ignoredError sqref="J10:J45 J47 J51:J60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"/>
  <sheetViews>
    <sheetView zoomScale="110" zoomScaleNormal="110" workbookViewId="0">
      <selection activeCell="A3" sqref="A3"/>
    </sheetView>
  </sheetViews>
  <sheetFormatPr baseColWidth="10" defaultColWidth="10.6640625" defaultRowHeight="15" x14ac:dyDescent="0.2"/>
  <cols>
    <col min="1" max="1025" width="10.6640625" style="1"/>
  </cols>
  <sheetData>
    <row r="1" spans="1:2" x14ac:dyDescent="0.2">
      <c r="A1" s="106" t="s">
        <v>6</v>
      </c>
      <c r="B1" s="106">
        <v>75</v>
      </c>
    </row>
    <row r="2" spans="1:2" x14ac:dyDescent="0.2">
      <c r="A2" s="1" t="s">
        <v>5</v>
      </c>
      <c r="B2" s="1">
        <v>100</v>
      </c>
    </row>
    <row r="3" spans="1:2" x14ac:dyDescent="0.2">
      <c r="A3" s="1" t="s">
        <v>2</v>
      </c>
      <c r="B3" s="1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110" zoomScaleNormal="110" workbookViewId="0"/>
  </sheetViews>
  <sheetFormatPr baseColWidth="10" defaultColWidth="10.6640625" defaultRowHeight="15" x14ac:dyDescent="0.2"/>
  <cols>
    <col min="1" max="1025" width="10.6640625" style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Abdoulaye Diallo</dc:creator>
  <dc:description/>
  <cp:lastModifiedBy>Alex Dufour Couture</cp:lastModifiedBy>
  <cp:revision>5</cp:revision>
  <cp:lastPrinted>2020-02-13T00:39:03Z</cp:lastPrinted>
  <dcterms:created xsi:type="dcterms:W3CDTF">2014-10-15T22:31:15Z</dcterms:created>
  <dcterms:modified xsi:type="dcterms:W3CDTF">2020-03-11T19:17:44Z</dcterms:modified>
  <dc:language>fr-CA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