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lxbo\Source\Repos\mrjrdg\marque-sans-nom\Semainiers\"/>
    </mc:Choice>
  </mc:AlternateContent>
  <xr:revisionPtr revIDLastSave="0" documentId="13_ncr:1_{617FD861-5697-4C34-BEC8-F89CE0F9ADAC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  <sheet name="Feuil2" sheetId="2" r:id="rId2"/>
    <sheet name="Feuil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69" i="1" l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G83" i="1"/>
  <c r="G84" i="1"/>
  <c r="G85" i="1"/>
  <c r="G86" i="1"/>
  <c r="G87" i="1"/>
  <c r="G88" i="1"/>
  <c r="E90" i="1" l="1"/>
  <c r="G81" i="1" l="1"/>
  <c r="G74" i="1"/>
  <c r="G75" i="1"/>
  <c r="G76" i="1"/>
  <c r="G77" i="1"/>
  <c r="G78" i="1"/>
  <c r="G79" i="1"/>
  <c r="G80" i="1"/>
  <c r="G71" i="1" l="1"/>
  <c r="G72" i="1"/>
  <c r="G73" i="1"/>
  <c r="G82" i="1"/>
  <c r="G70" i="1" l="1"/>
  <c r="G69" i="1"/>
  <c r="C95" i="1"/>
  <c r="J68" i="1"/>
  <c r="G68" i="1"/>
  <c r="J66" i="1" l="1"/>
  <c r="J65" i="1" l="1"/>
  <c r="J64" i="1"/>
  <c r="I93" i="1"/>
  <c r="G63" i="1" l="1"/>
  <c r="J63" i="1"/>
  <c r="J49" i="1" l="1"/>
  <c r="J50" i="1"/>
  <c r="J51" i="1"/>
  <c r="J52" i="1"/>
  <c r="J54" i="1"/>
  <c r="J55" i="1"/>
  <c r="J56" i="1"/>
  <c r="J57" i="1"/>
  <c r="J58" i="1"/>
  <c r="J59" i="1"/>
  <c r="J60" i="1"/>
  <c r="J61" i="1"/>
  <c r="J62" i="1"/>
  <c r="G58" i="1"/>
  <c r="G59" i="1"/>
  <c r="G60" i="1"/>
  <c r="G61" i="1"/>
  <c r="G62" i="1"/>
  <c r="G56" i="1" l="1"/>
  <c r="G57" i="1"/>
  <c r="F90" i="1" l="1"/>
  <c r="F91" i="1" s="1"/>
  <c r="G55" i="1"/>
  <c r="J92" i="1"/>
  <c r="E91" i="1"/>
  <c r="D90" i="1"/>
  <c r="D91" i="1" s="1"/>
  <c r="C90" i="1"/>
  <c r="C91" i="1" s="1"/>
  <c r="G54" i="1"/>
  <c r="J53" i="1"/>
  <c r="G53" i="1"/>
  <c r="G52" i="1"/>
  <c r="G51" i="1"/>
  <c r="AA50" i="1"/>
  <c r="G50" i="1"/>
  <c r="AA49" i="1"/>
  <c r="G49" i="1"/>
  <c r="J47" i="1"/>
  <c r="G47" i="1"/>
  <c r="J46" i="1"/>
  <c r="G46" i="1"/>
  <c r="J45" i="1"/>
  <c r="AA45" i="1" s="1"/>
  <c r="G45" i="1"/>
  <c r="J44" i="1"/>
  <c r="AA44" i="1" s="1"/>
  <c r="G44" i="1"/>
  <c r="J43" i="1"/>
  <c r="AA43" i="1" s="1"/>
  <c r="G43" i="1"/>
  <c r="J42" i="1"/>
  <c r="AA42" i="1" s="1"/>
  <c r="G42" i="1"/>
  <c r="J41" i="1"/>
  <c r="AA41" i="1" s="1"/>
  <c r="G41" i="1"/>
  <c r="J40" i="1"/>
  <c r="AA40" i="1" s="1"/>
  <c r="G40" i="1"/>
  <c r="J39" i="1"/>
  <c r="AA39" i="1" s="1"/>
  <c r="G39" i="1"/>
  <c r="J38" i="1"/>
  <c r="AA38" i="1" s="1"/>
  <c r="G38" i="1"/>
  <c r="J37" i="1"/>
  <c r="AA37" i="1" s="1"/>
  <c r="G37" i="1"/>
  <c r="J36" i="1"/>
  <c r="AA36" i="1" s="1"/>
  <c r="G36" i="1"/>
  <c r="J35" i="1"/>
  <c r="AA35" i="1" s="1"/>
  <c r="G35" i="1"/>
  <c r="J34" i="1"/>
  <c r="AA34" i="1" s="1"/>
  <c r="G34" i="1"/>
  <c r="J33" i="1"/>
  <c r="AA33" i="1" s="1"/>
  <c r="G33" i="1"/>
  <c r="J32" i="1"/>
  <c r="AA32" i="1" s="1"/>
  <c r="G32" i="1"/>
  <c r="J31" i="1"/>
  <c r="AA31" i="1" s="1"/>
  <c r="G31" i="1"/>
  <c r="J30" i="1"/>
  <c r="AA30" i="1" s="1"/>
  <c r="G30" i="1"/>
  <c r="J29" i="1"/>
  <c r="AA29" i="1" s="1"/>
  <c r="G29" i="1"/>
  <c r="J28" i="1"/>
  <c r="AA28" i="1" s="1"/>
  <c r="G28" i="1"/>
  <c r="J27" i="1"/>
  <c r="AA27" i="1" s="1"/>
  <c r="G27" i="1"/>
  <c r="J26" i="1"/>
  <c r="AA26" i="1" s="1"/>
  <c r="G26" i="1"/>
  <c r="J25" i="1"/>
  <c r="AA25" i="1" s="1"/>
  <c r="G25" i="1"/>
  <c r="J24" i="1"/>
  <c r="AA24" i="1" s="1"/>
  <c r="G24" i="1"/>
  <c r="J23" i="1"/>
  <c r="AA23" i="1" s="1"/>
  <c r="G23" i="1"/>
  <c r="J22" i="1"/>
  <c r="AA22" i="1" s="1"/>
  <c r="G22" i="1"/>
  <c r="J21" i="1"/>
  <c r="AA21" i="1" s="1"/>
  <c r="G21" i="1"/>
  <c r="J20" i="1"/>
  <c r="AA20" i="1" s="1"/>
  <c r="G20" i="1"/>
  <c r="J19" i="1"/>
  <c r="AA19" i="1" s="1"/>
  <c r="G19" i="1"/>
  <c r="J18" i="1"/>
  <c r="AA18" i="1" s="1"/>
  <c r="G18" i="1"/>
  <c r="J17" i="1"/>
  <c r="AA17" i="1" s="1"/>
  <c r="G17" i="1"/>
  <c r="J16" i="1"/>
  <c r="AA16" i="1" s="1"/>
  <c r="G16" i="1"/>
  <c r="J15" i="1"/>
  <c r="AA15" i="1" s="1"/>
  <c r="G15" i="1"/>
  <c r="J14" i="1"/>
  <c r="AA14" i="1" s="1"/>
  <c r="G14" i="1"/>
  <c r="J13" i="1"/>
  <c r="AA13" i="1" s="1"/>
  <c r="G13" i="1"/>
  <c r="J12" i="1"/>
  <c r="AA12" i="1" s="1"/>
  <c r="G12" i="1"/>
  <c r="J11" i="1"/>
  <c r="AA11" i="1" s="1"/>
  <c r="G11" i="1"/>
  <c r="J10" i="1"/>
  <c r="G10" i="1"/>
  <c r="L8" i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l="1"/>
  <c r="Z8" i="1" s="1"/>
  <c r="J91" i="1"/>
  <c r="J90" i="1"/>
  <c r="AA10" i="1"/>
  <c r="AA90" i="1" s="1"/>
  <c r="J93" i="1"/>
  <c r="C96" i="1" s="1"/>
</calcChain>
</file>

<file path=xl/sharedStrings.xml><?xml version="1.0" encoding="utf-8"?>
<sst xmlns="http://schemas.openxmlformats.org/spreadsheetml/2006/main" count="189" uniqueCount="111">
  <si>
    <t>UQÀM - Hiver 2020</t>
  </si>
  <si>
    <t xml:space="preserve"> ----  Semainier de répartition des taches ----</t>
  </si>
  <si>
    <t>Terminé</t>
  </si>
  <si>
    <t>Équipe "La marque Sans Nom"</t>
  </si>
  <si>
    <t xml:space="preserve"> - Projet Site web Sportif  -</t>
  </si>
  <si>
    <t>En cours</t>
  </si>
  <si>
    <t>En attente</t>
  </si>
  <si>
    <t>34 hrs</t>
  </si>
  <si>
    <t>Date limite</t>
  </si>
  <si>
    <t>SPRINT 1</t>
  </si>
  <si>
    <t>SPRINT 2</t>
  </si>
  <si>
    <t>Etape</t>
  </si>
  <si>
    <t>Nom de la tache</t>
  </si>
  <si>
    <t>Assigner à</t>
  </si>
  <si>
    <t>Indicateur</t>
  </si>
  <si>
    <t>Statut</t>
  </si>
  <si>
    <t>Durée planifiée</t>
  </si>
  <si>
    <t>Durée réelle</t>
  </si>
  <si>
    <t>8 Janvier 2020 au 21 Avril 2020</t>
  </si>
  <si>
    <t>Différence temps 
planifié / réel</t>
  </si>
  <si>
    <t>Commentaires</t>
  </si>
  <si>
    <t>Alex D.</t>
  </si>
  <si>
    <t>Philippe</t>
  </si>
  <si>
    <t>Alex B.</t>
  </si>
  <si>
    <t>Jordan</t>
  </si>
  <si>
    <t>PREMIER SPRINT</t>
  </si>
  <si>
    <t>Discussion sur projets potentiels et techniques de développement</t>
  </si>
  <si>
    <t>Choix du projet et de son nom</t>
  </si>
  <si>
    <t>Choix des outils de travail et leurs implentations</t>
  </si>
  <si>
    <t>Préparation reunion avec le client</t>
  </si>
  <si>
    <t>Reunion du 18 Septembre, Fichier fonctionnalites</t>
  </si>
  <si>
    <t>Coordination du projet avec le client</t>
  </si>
  <si>
    <t>Conception du semainier</t>
  </si>
  <si>
    <t>Rencontre avec le client</t>
  </si>
  <si>
    <t xml:space="preserve">Modélisation des objets à concevoir ( 18 Septembre) </t>
  </si>
  <si>
    <t>Préparation du contrat et de la planification</t>
  </si>
  <si>
    <t>Maquette interface du logiciel</t>
  </si>
  <si>
    <t>Rencontre Design du site web ( Pages requises ect.) ( 24 Janvier 6- 9 pm )</t>
  </si>
  <si>
    <t>Familiarisation avec les outils et la documentation</t>
  </si>
  <si>
    <t>Apprentissage Shiny Dashboard</t>
  </si>
  <si>
    <t>Apprentissage Bootstrap</t>
  </si>
  <si>
    <t>Apprentissage ASP DOTNET</t>
  </si>
  <si>
    <t>Suivi d'équipe au cours, avec l'enseigant et entre nous ( fev 5 )</t>
  </si>
  <si>
    <t>Connexion a la DB, et installation Docker / Microsoft</t>
  </si>
  <si>
    <t>Implementation du repository desgin pattern asp</t>
  </si>
  <si>
    <t>Data seeding</t>
  </si>
  <si>
    <t>Template accueil, event-view, event-list, profile-view</t>
  </si>
  <si>
    <t>Creation de model Entreprise</t>
  </si>
  <si>
    <t>Rencontre avec client ( 12 Fevrier )</t>
  </si>
  <si>
    <t>Template du site - user-list, profile-edit</t>
  </si>
  <si>
    <t>Modifications apportées au semainier</t>
  </si>
  <si>
    <t>Schema design pattern</t>
  </si>
  <si>
    <t>Travail sur Controlleur : Account, admin,error,event</t>
  </si>
  <si>
    <t>Diagrammes de comprehension au membres</t>
  </si>
  <si>
    <t>Account management settings. Front end/ back, Asp Razor Pages implentation</t>
  </si>
  <si>
    <t xml:space="preserve">Systeme d'authentification / Enregistrement </t>
  </si>
  <si>
    <t>Administration des roles des utilisateurs</t>
  </si>
  <si>
    <t>Rédiger le rapport de sprint 1</t>
  </si>
  <si>
    <t>Conceptualiser le schema relationnel de la Base de donnée</t>
  </si>
  <si>
    <t>Page de connexion</t>
  </si>
  <si>
    <t>Template user-view</t>
  </si>
  <si>
    <t>Intégration des pages static dans les Views</t>
  </si>
  <si>
    <t>Réunion 2019-02-24</t>
  </si>
  <si>
    <t>Page Contact</t>
  </si>
  <si>
    <t>DEUXIEME SPRINT</t>
  </si>
  <si>
    <t>Appliquer un style uniforme à la plateforme</t>
  </si>
  <si>
    <t>Pages administration et gestion par GUI</t>
  </si>
  <si>
    <t>Pages gestion d'entreprises (Create,Edit)</t>
  </si>
  <si>
    <t>Nombre d'heures totales accordées au projet par personne</t>
  </si>
  <si>
    <r>
      <rPr>
        <b/>
        <sz val="12"/>
        <color rgb="FF000000"/>
        <rFont val="Calibri"/>
        <family val="2"/>
        <charset val="1"/>
      </rPr>
      <t>Nombre d'heures totales</t>
    </r>
    <r>
      <rPr>
        <b/>
        <sz val="12"/>
        <color rgb="FFFF0000"/>
        <rFont val="Calibri"/>
        <family val="2"/>
        <charset val="1"/>
      </rPr>
      <t xml:space="preserve"> restantes</t>
    </r>
    <r>
      <rPr>
        <b/>
        <sz val="12"/>
        <color rgb="FF000000"/>
        <rFont val="Calibri"/>
        <family val="2"/>
        <charset val="1"/>
      </rPr>
      <t xml:space="preserve"> à accorder au projet par personne</t>
    </r>
  </si>
  <si>
    <t>Nombre d'heures totales planifiées</t>
  </si>
  <si>
    <t>Nombre d'heures totales réelles</t>
  </si>
  <si>
    <t>Nombre d'heures total à accorder au projet (4 * 135 heures)</t>
  </si>
  <si>
    <r>
      <rPr>
        <b/>
        <sz val="12"/>
        <color rgb="FF000000"/>
        <rFont val="Calibri"/>
        <family val="2"/>
        <charset val="1"/>
      </rPr>
      <t>Nombre d'heures</t>
    </r>
    <r>
      <rPr>
        <b/>
        <sz val="12"/>
        <color rgb="FFFF0000"/>
        <rFont val="Calibri"/>
        <family val="2"/>
        <charset val="1"/>
      </rPr>
      <t xml:space="preserve"> restantes </t>
    </r>
    <r>
      <rPr>
        <b/>
        <sz val="12"/>
        <color rgb="FF000000"/>
        <rFont val="Calibri"/>
        <family val="2"/>
        <charset val="1"/>
      </rPr>
      <t>à accorder au projet</t>
    </r>
  </si>
  <si>
    <t>Messageries entre utilisateur (BD)</t>
  </si>
  <si>
    <t>Messageries entre utilisateur (Index front end)</t>
  </si>
  <si>
    <t>Messageries entre utilisateur (Creation messageries front end/BD)</t>
  </si>
  <si>
    <t>Améliorer le visuel (administration)</t>
  </si>
  <si>
    <t>Correctifs et modifications sur la supression d'entreprise et rejoindre evenement</t>
  </si>
  <si>
    <t>Pages gestion d'evenement (Create,Edit,Delete) - Edit et Delete repousser 3ieme Sprint</t>
  </si>
  <si>
    <t>Correction et visuel de la messagerie</t>
  </si>
  <si>
    <t>Améliorer le visuel (event-create, event-list)</t>
  </si>
  <si>
    <t>Améliorer le visuel (account-login, account-register)</t>
  </si>
  <si>
    <t>Améliorer le visuel (site web général)</t>
  </si>
  <si>
    <t>Rédaction du rapport de sprint 2</t>
  </si>
  <si>
    <t>Améliorer le visuel (messagerie) - REPOUSSÉ AU SPRINT 3</t>
  </si>
  <si>
    <t>Traduire les affichages</t>
  </si>
  <si>
    <t>Améliorer le visuel (business-create, business-list, business-edit, business-delete)</t>
  </si>
  <si>
    <t>Ajuster ( - 2 semaines Covid-19)</t>
  </si>
  <si>
    <t>TROISIEME SPRINT</t>
  </si>
  <si>
    <t>Réunion/Présentation du 2019-04-08</t>
  </si>
  <si>
    <t>Améliorer le visuel historique événement</t>
  </si>
  <si>
    <t>Améliorer le visuel (business-view)</t>
  </si>
  <si>
    <t>SPRINT 3</t>
  </si>
  <si>
    <t>Améliorer le visuel (event-search)</t>
  </si>
  <si>
    <t>Améliorer le visuel (event-board)</t>
  </si>
  <si>
    <t>Résoudre un bug (DateTimePicker)</t>
  </si>
  <si>
    <t>Bug sur la creation d'event ( probleme d'inclure une table)</t>
  </si>
  <si>
    <t>Ajout d'elements d'un profil utiisateur ( ville , description)</t>
  </si>
  <si>
    <t>Creation d'une page entreprise ( back end )</t>
  </si>
  <si>
    <t>Ajout d'une barre de Recherche d'evenements</t>
  </si>
  <si>
    <t>8(5)</t>
  </si>
  <si>
    <t>Pages gestion d'evenement (Create,Edit,Delete) - Terminer , Tache du 2ieme sprint</t>
  </si>
  <si>
    <t>Extra database seeding</t>
  </si>
  <si>
    <t xml:space="preserve">Historique d'evenements </t>
  </si>
  <si>
    <t>Ajout d'elements d'une Entreprise</t>
  </si>
  <si>
    <t>Améliorer le visuel (event-list)</t>
  </si>
  <si>
    <t>Améliorer le visuel (event-edit)</t>
  </si>
  <si>
    <t>LAST</t>
  </si>
  <si>
    <t>Rédaction du rapport final</t>
  </si>
  <si>
    <t>Régler un bug (event-create, event-edit)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</si>
</sst>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)_ ;_ * \(#,##0.00\)_ ;_ * \-??_)_ ;_ @_ "/>
    <numFmt numFmtId="165" formatCode="0\ %"/>
    <numFmt numFmtId="166" formatCode="[$-C0C]dd/mmm"/>
    <numFmt numFmtId="167" formatCode="\\;;;"/>
  </numFmts>
  <fonts count="23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color rgb="FF9C5700"/>
      <name val="Calibri"/>
      <family val="2"/>
      <charset val="1"/>
    </font>
    <font>
      <sz val="12"/>
      <color rgb="FF9C0006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i/>
      <u/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  <fill>
      <patternFill patternType="solid">
        <fgColor rgb="FFB3A2C7"/>
        <bgColor rgb="FF9999FF"/>
      </patternFill>
    </fill>
    <fill>
      <patternFill patternType="solid">
        <fgColor rgb="FFB4C7E7"/>
        <bgColor rgb="FFCCCCFF"/>
      </patternFill>
    </fill>
    <fill>
      <patternFill patternType="solid">
        <fgColor rgb="FFFF3333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164" fontId="18" fillId="0" borderId="0" applyBorder="0" applyProtection="0"/>
    <xf numFmtId="0" fontId="1" fillId="0" borderId="0"/>
    <xf numFmtId="0" fontId="1" fillId="0" borderId="0"/>
    <xf numFmtId="0" fontId="5" fillId="2" borderId="0" applyBorder="0" applyProtection="0"/>
    <xf numFmtId="0" fontId="6" fillId="3" borderId="0" applyBorder="0" applyProtection="0"/>
    <xf numFmtId="0" fontId="7" fillId="4" borderId="0" applyBorder="0" applyProtection="0"/>
    <xf numFmtId="0" fontId="3" fillId="5" borderId="0" applyBorder="0" applyProtection="0"/>
    <xf numFmtId="0" fontId="19" fillId="9" borderId="0" applyNumberFormat="0" applyBorder="0" applyAlignment="0" applyProtection="0"/>
    <xf numFmtId="0" fontId="20" fillId="10" borderId="0" applyNumberFormat="0" applyBorder="0" applyAlignment="0" applyProtection="0"/>
    <xf numFmtId="0" fontId="21" fillId="11" borderId="0" applyNumberFormat="0" applyBorder="0" applyAlignment="0" applyProtection="0"/>
  </cellStyleXfs>
  <cellXfs count="152">
    <xf numFmtId="0" fontId="0" fillId="0" borderId="0" xfId="0"/>
    <xf numFmtId="0" fontId="1" fillId="0" borderId="0" xfId="3"/>
    <xf numFmtId="0" fontId="1" fillId="0" borderId="0" xfId="3" applyAlignment="1">
      <alignment horizontal="center" vertical="center"/>
    </xf>
    <xf numFmtId="2" fontId="1" fillId="0" borderId="0" xfId="3" applyNumberFormat="1" applyAlignment="1">
      <alignment horizontal="center" vertical="center"/>
    </xf>
    <xf numFmtId="0" fontId="1" fillId="0" borderId="0" xfId="3" applyAlignment="1">
      <alignment horizontal="center"/>
    </xf>
    <xf numFmtId="164" fontId="1" fillId="0" borderId="0" xfId="1" applyFont="1" applyBorder="1" applyAlignment="1" applyProtection="1"/>
    <xf numFmtId="0" fontId="1" fillId="0" borderId="0" xfId="3" applyAlignment="1">
      <alignment vertical="center"/>
    </xf>
    <xf numFmtId="0" fontId="5" fillId="2" borderId="0" xfId="4" applyBorder="1" applyAlignment="1" applyProtection="1">
      <alignment vertical="center"/>
    </xf>
    <xf numFmtId="164" fontId="1" fillId="0" borderId="0" xfId="1" applyFont="1" applyBorder="1" applyAlignment="1" applyProtection="1">
      <alignment vertical="center"/>
    </xf>
    <xf numFmtId="0" fontId="3" fillId="6" borderId="0" xfId="3" applyFont="1" applyFill="1" applyAlignment="1">
      <alignment vertical="center"/>
    </xf>
    <xf numFmtId="0" fontId="6" fillId="3" borderId="0" xfId="5" applyBorder="1" applyAlignment="1" applyProtection="1">
      <alignment vertical="center"/>
    </xf>
    <xf numFmtId="0" fontId="7" fillId="4" borderId="0" xfId="6" applyBorder="1" applyAlignment="1" applyProtection="1">
      <alignment vertical="center"/>
    </xf>
    <xf numFmtId="0" fontId="3" fillId="5" borderId="0" xfId="7" applyBorder="1" applyAlignment="1" applyProtection="1">
      <alignment vertical="center"/>
    </xf>
    <xf numFmtId="165" fontId="1" fillId="0" borderId="0" xfId="3" applyNumberFormat="1" applyAlignment="1">
      <alignment horizontal="center" vertical="center"/>
    </xf>
    <xf numFmtId="0" fontId="3" fillId="0" borderId="0" xfId="7" applyFill="1" applyBorder="1" applyAlignment="1" applyProtection="1">
      <alignment vertical="center"/>
    </xf>
    <xf numFmtId="0" fontId="8" fillId="0" borderId="0" xfId="3" applyFont="1" applyAlignment="1">
      <alignment vertical="center"/>
    </xf>
    <xf numFmtId="166" fontId="1" fillId="0" borderId="8" xfId="2" applyNumberFormat="1" applyFont="1" applyBorder="1" applyAlignment="1">
      <alignment horizontal="center" vertical="center"/>
    </xf>
    <xf numFmtId="166" fontId="1" fillId="0" borderId="8" xfId="3" applyNumberFormat="1" applyFont="1" applyBorder="1" applyAlignment="1">
      <alignment horizontal="center" vertical="center"/>
    </xf>
    <xf numFmtId="0" fontId="10" fillId="0" borderId="9" xfId="3" applyFont="1" applyBorder="1" applyAlignment="1" applyProtection="1">
      <alignment horizontal="center" vertical="center"/>
      <protection locked="0"/>
    </xf>
    <xf numFmtId="0" fontId="9" fillId="0" borderId="10" xfId="3" applyFont="1" applyBorder="1" applyAlignment="1" applyProtection="1">
      <alignment horizontal="center" vertical="center"/>
      <protection locked="0"/>
    </xf>
    <xf numFmtId="0" fontId="11" fillId="0" borderId="12" xfId="3" applyFont="1" applyBorder="1" applyAlignment="1">
      <alignment horizontal="center" vertical="center"/>
    </xf>
    <xf numFmtId="0" fontId="11" fillId="0" borderId="12" xfId="0" applyFont="1" applyBorder="1" applyAlignment="1" applyProtection="1">
      <alignment horizontal="center" vertical="center"/>
      <protection locked="0"/>
    </xf>
    <xf numFmtId="2" fontId="11" fillId="0" borderId="12" xfId="3" applyNumberFormat="1" applyFont="1" applyBorder="1" applyAlignment="1" applyProtection="1">
      <alignment horizontal="center" vertical="center"/>
      <protection locked="0"/>
    </xf>
    <xf numFmtId="167" fontId="5" fillId="0" borderId="11" xfId="4" applyNumberFormat="1" applyFill="1" applyBorder="1" applyAlignment="1" applyProtection="1">
      <alignment horizontal="justify" vertical="center"/>
      <protection locked="0"/>
    </xf>
    <xf numFmtId="167" fontId="12" fillId="0" borderId="11" xfId="0" applyNumberFormat="1" applyFont="1" applyFill="1" applyBorder="1" applyAlignment="1" applyProtection="1">
      <alignment horizontal="justify" vertical="center"/>
      <protection locked="0"/>
    </xf>
    <xf numFmtId="167" fontId="12" fillId="0" borderId="11" xfId="0" applyNumberFormat="1" applyFont="1" applyFill="1" applyBorder="1" applyAlignment="1" applyProtection="1">
      <alignment horizontal="center" vertical="center"/>
      <protection locked="0"/>
    </xf>
    <xf numFmtId="167" fontId="12" fillId="0" borderId="13" xfId="0" applyNumberFormat="1" applyFont="1" applyFill="1" applyBorder="1" applyAlignment="1" applyProtection="1">
      <alignment horizontal="center" vertical="center"/>
      <protection locked="0"/>
    </xf>
    <xf numFmtId="164" fontId="10" fillId="0" borderId="11" xfId="1" applyFont="1" applyBorder="1" applyAlignment="1" applyProtection="1">
      <alignment vertical="center"/>
    </xf>
    <xf numFmtId="0" fontId="10" fillId="0" borderId="14" xfId="3" applyFont="1" applyBorder="1" applyAlignment="1">
      <alignment horizontal="center" vertical="center"/>
    </xf>
    <xf numFmtId="0" fontId="8" fillId="0" borderId="15" xfId="3" applyFont="1" applyBorder="1" applyAlignment="1" applyProtection="1">
      <alignment horizontal="center" vertical="center"/>
      <protection locked="0"/>
    </xf>
    <xf numFmtId="0" fontId="1" fillId="0" borderId="10" xfId="3" applyFont="1" applyBorder="1" applyProtection="1">
      <protection locked="0"/>
    </xf>
    <xf numFmtId="0" fontId="1" fillId="0" borderId="12" xfId="3" applyFont="1" applyBorder="1" applyAlignment="1">
      <alignment horizontal="center" vertical="center"/>
    </xf>
    <xf numFmtId="0" fontId="1" fillId="0" borderId="16" xfId="0" applyFont="1" applyBorder="1" applyAlignment="1" applyProtection="1">
      <alignment horizontal="center" vertical="center"/>
      <protection locked="0"/>
    </xf>
    <xf numFmtId="2" fontId="1" fillId="0" borderId="12" xfId="3" applyNumberFormat="1" applyFont="1" applyBorder="1" applyAlignment="1" applyProtection="1">
      <alignment horizontal="center" vertical="center"/>
      <protection locked="0"/>
    </xf>
    <xf numFmtId="0" fontId="5" fillId="2" borderId="16" xfId="4" applyBorder="1" applyProtection="1">
      <protection locked="0"/>
    </xf>
    <xf numFmtId="167" fontId="13" fillId="0" borderId="16" xfId="0" applyNumberFormat="1" applyFont="1" applyFill="1" applyBorder="1" applyAlignment="1" applyProtection="1">
      <alignment horizontal="justify" vertical="center"/>
      <protection locked="0"/>
    </xf>
    <xf numFmtId="167" fontId="13" fillId="0" borderId="16" xfId="0" applyNumberFormat="1" applyFont="1" applyFill="1" applyBorder="1" applyAlignment="1" applyProtection="1">
      <alignment horizontal="center" vertical="center"/>
      <protection locked="0"/>
    </xf>
    <xf numFmtId="164" fontId="1" fillId="0" borderId="16" xfId="1" applyFont="1" applyBorder="1" applyAlignment="1" applyProtection="1">
      <alignment vertical="center"/>
    </xf>
    <xf numFmtId="0" fontId="8" fillId="0" borderId="17" xfId="3" applyFont="1" applyBorder="1" applyAlignment="1">
      <alignment horizontal="center" vertical="center"/>
    </xf>
    <xf numFmtId="0" fontId="1" fillId="0" borderId="0" xfId="3" applyFont="1"/>
    <xf numFmtId="167" fontId="13" fillId="0" borderId="18" xfId="0" applyNumberFormat="1" applyFont="1" applyFill="1" applyBorder="1" applyAlignment="1" applyProtection="1">
      <alignment horizontal="center" vertical="center"/>
      <protection locked="0"/>
    </xf>
    <xf numFmtId="0" fontId="1" fillId="0" borderId="17" xfId="3" applyFont="1" applyBorder="1"/>
    <xf numFmtId="0" fontId="1" fillId="0" borderId="17" xfId="3" applyFont="1" applyBorder="1" applyAlignment="1">
      <alignment wrapText="1"/>
    </xf>
    <xf numFmtId="0" fontId="1" fillId="0" borderId="19" xfId="3" applyFont="1" applyBorder="1" applyAlignment="1" applyProtection="1">
      <alignment wrapText="1"/>
      <protection locked="0"/>
    </xf>
    <xf numFmtId="0" fontId="1" fillId="0" borderId="0" xfId="2" applyFont="1"/>
    <xf numFmtId="167" fontId="13" fillId="0" borderId="20" xfId="0" applyNumberFormat="1" applyFont="1" applyFill="1" applyBorder="1" applyAlignment="1" applyProtection="1">
      <alignment horizontal="center" vertical="center"/>
      <protection locked="0"/>
    </xf>
    <xf numFmtId="0" fontId="5" fillId="2" borderId="16" xfId="4" applyBorder="1" applyProtection="1"/>
    <xf numFmtId="0" fontId="1" fillId="0" borderId="16" xfId="2" applyFont="1" applyBorder="1"/>
    <xf numFmtId="0" fontId="1" fillId="0" borderId="16" xfId="2" applyFont="1" applyBorder="1" applyAlignment="1">
      <alignment horizontal="center"/>
    </xf>
    <xf numFmtId="167" fontId="13" fillId="0" borderId="21" xfId="0" applyNumberFormat="1" applyFont="1" applyFill="1" applyBorder="1" applyAlignment="1" applyProtection="1">
      <alignment horizontal="justify" vertical="center"/>
      <protection locked="0"/>
    </xf>
    <xf numFmtId="167" fontId="13" fillId="7" borderId="16" xfId="0" applyNumberFormat="1" applyFont="1" applyFill="1" applyBorder="1" applyAlignment="1" applyProtection="1">
      <alignment horizontal="center" vertical="center"/>
      <protection locked="0"/>
    </xf>
    <xf numFmtId="0" fontId="1" fillId="0" borderId="16" xfId="3" applyFont="1" applyBorder="1"/>
    <xf numFmtId="0" fontId="5" fillId="2" borderId="0" xfId="4" applyBorder="1" applyProtection="1"/>
    <xf numFmtId="167" fontId="14" fillId="0" borderId="16" xfId="5" applyNumberFormat="1" applyFont="1" applyFill="1" applyBorder="1" applyAlignment="1" applyProtection="1">
      <alignment horizontal="center" vertical="center"/>
      <protection locked="0"/>
    </xf>
    <xf numFmtId="0" fontId="15" fillId="0" borderId="16" xfId="6" applyFont="1" applyFill="1" applyBorder="1" applyAlignment="1" applyProtection="1"/>
    <xf numFmtId="0" fontId="1" fillId="0" borderId="20" xfId="2" applyFont="1" applyBorder="1" applyAlignment="1">
      <alignment horizontal="center"/>
    </xf>
    <xf numFmtId="0" fontId="1" fillId="0" borderId="20" xfId="2" applyFont="1" applyBorder="1"/>
    <xf numFmtId="0" fontId="1" fillId="0" borderId="18" xfId="3" applyFont="1" applyBorder="1" applyAlignment="1" applyProtection="1">
      <alignment wrapText="1"/>
      <protection locked="0"/>
    </xf>
    <xf numFmtId="167" fontId="14" fillId="0" borderId="16" xfId="5" applyNumberFormat="1" applyFont="1" applyFill="1" applyBorder="1" applyAlignment="1" applyProtection="1">
      <alignment horizontal="justify" vertical="center"/>
      <protection locked="0"/>
    </xf>
    <xf numFmtId="167" fontId="14" fillId="0" borderId="20" xfId="5" applyNumberFormat="1" applyFont="1" applyFill="1" applyBorder="1" applyAlignment="1" applyProtection="1">
      <alignment horizontal="justify" vertical="center"/>
      <protection locked="0"/>
    </xf>
    <xf numFmtId="167" fontId="14" fillId="0" borderId="13" xfId="5" applyNumberFormat="1" applyFont="1" applyFill="1" applyBorder="1" applyAlignment="1" applyProtection="1">
      <alignment horizontal="justify" vertical="center"/>
      <protection locked="0"/>
    </xf>
    <xf numFmtId="0" fontId="6" fillId="3" borderId="16" xfId="5" applyBorder="1" applyAlignment="1" applyProtection="1">
      <alignment vertical="center"/>
    </xf>
    <xf numFmtId="0" fontId="1" fillId="0" borderId="22" xfId="3" applyFont="1" applyBorder="1" applyAlignment="1" applyProtection="1">
      <alignment wrapText="1"/>
      <protection locked="0"/>
    </xf>
    <xf numFmtId="0" fontId="1" fillId="0" borderId="10" xfId="3" applyFont="1" applyBorder="1" applyAlignment="1">
      <alignment horizontal="center" vertical="center"/>
    </xf>
    <xf numFmtId="2" fontId="1" fillId="0" borderId="23" xfId="3" applyNumberFormat="1" applyFont="1" applyBorder="1" applyAlignment="1" applyProtection="1">
      <alignment horizontal="center" vertical="center"/>
      <protection locked="0"/>
    </xf>
    <xf numFmtId="167" fontId="13" fillId="0" borderId="20" xfId="0" applyNumberFormat="1" applyFont="1" applyFill="1" applyBorder="1" applyAlignment="1" applyProtection="1">
      <alignment horizontal="justify" vertical="center"/>
      <protection locked="0"/>
    </xf>
    <xf numFmtId="167" fontId="13" fillId="0" borderId="24" xfId="0" applyNumberFormat="1" applyFont="1" applyFill="1" applyBorder="1" applyAlignment="1" applyProtection="1">
      <alignment horizontal="center" vertical="center"/>
      <protection locked="0"/>
    </xf>
    <xf numFmtId="167" fontId="13" fillId="0" borderId="24" xfId="0" applyNumberFormat="1" applyFont="1" applyFill="1" applyBorder="1" applyAlignment="1" applyProtection="1">
      <alignment horizontal="justify" vertical="center"/>
      <protection locked="0"/>
    </xf>
    <xf numFmtId="0" fontId="1" fillId="0" borderId="25" xfId="3" applyFont="1" applyBorder="1"/>
    <xf numFmtId="0" fontId="1" fillId="0" borderId="16" xfId="3" applyFont="1" applyBorder="1" applyAlignment="1" applyProtection="1">
      <alignment wrapText="1"/>
      <protection locked="0"/>
    </xf>
    <xf numFmtId="2" fontId="1" fillId="0" borderId="21" xfId="3" applyNumberFormat="1" applyFont="1" applyBorder="1" applyAlignment="1" applyProtection="1">
      <alignment horizontal="center" vertical="center"/>
      <protection locked="0"/>
    </xf>
    <xf numFmtId="0" fontId="1" fillId="0" borderId="0" xfId="3" applyFont="1" applyBorder="1"/>
    <xf numFmtId="0" fontId="1" fillId="0" borderId="13" xfId="3" applyFont="1" applyBorder="1" applyAlignment="1" applyProtection="1">
      <alignment wrapText="1"/>
      <protection locked="0"/>
    </xf>
    <xf numFmtId="167" fontId="13" fillId="0" borderId="11" xfId="0" applyNumberFormat="1" applyFont="1" applyFill="1" applyBorder="1" applyAlignment="1" applyProtection="1">
      <alignment horizontal="justify" vertical="center"/>
      <protection locked="0"/>
    </xf>
    <xf numFmtId="167" fontId="13" fillId="0" borderId="11" xfId="0" applyNumberFormat="1" applyFont="1" applyFill="1" applyBorder="1" applyAlignment="1" applyProtection="1">
      <alignment horizontal="center" vertical="center"/>
      <protection locked="0"/>
    </xf>
    <xf numFmtId="0" fontId="1" fillId="0" borderId="26" xfId="3" applyFont="1" applyBorder="1" applyAlignment="1" applyProtection="1">
      <alignment wrapText="1"/>
      <protection locked="0"/>
    </xf>
    <xf numFmtId="0" fontId="6" fillId="0" borderId="16" xfId="5" applyFill="1" applyBorder="1" applyProtection="1">
      <protection locked="0"/>
    </xf>
    <xf numFmtId="0" fontId="1" fillId="0" borderId="10" xfId="3" applyFont="1" applyBorder="1"/>
    <xf numFmtId="0" fontId="8" fillId="0" borderId="9" xfId="3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6" fillId="0" borderId="24" xfId="5" applyFill="1" applyBorder="1" applyProtection="1">
      <protection locked="0"/>
    </xf>
    <xf numFmtId="164" fontId="1" fillId="0" borderId="24" xfId="1" applyFont="1" applyBorder="1" applyAlignment="1" applyProtection="1">
      <alignment vertical="center"/>
    </xf>
    <xf numFmtId="0" fontId="1" fillId="0" borderId="27" xfId="3" applyFont="1" applyBorder="1"/>
    <xf numFmtId="0" fontId="3" fillId="8" borderId="16" xfId="7" applyFill="1" applyBorder="1" applyAlignment="1" applyProtection="1">
      <alignment vertical="center"/>
    </xf>
    <xf numFmtId="0" fontId="6" fillId="0" borderId="20" xfId="5" applyFill="1" applyBorder="1" applyProtection="1">
      <protection locked="0"/>
    </xf>
    <xf numFmtId="164" fontId="1" fillId="0" borderId="20" xfId="1" applyFont="1" applyBorder="1" applyAlignment="1" applyProtection="1">
      <alignment vertical="center"/>
    </xf>
    <xf numFmtId="164" fontId="2" fillId="0" borderId="1" xfId="1" applyFont="1" applyBorder="1" applyAlignment="1" applyProtection="1">
      <alignment wrapText="1"/>
    </xf>
    <xf numFmtId="164" fontId="2" fillId="0" borderId="28" xfId="1" applyFont="1" applyBorder="1" applyAlignment="1" applyProtection="1">
      <alignment wrapText="1"/>
    </xf>
    <xf numFmtId="164" fontId="2" fillId="0" borderId="29" xfId="1" applyFont="1" applyBorder="1" applyAlignment="1" applyProtection="1">
      <alignment wrapText="1"/>
    </xf>
    <xf numFmtId="164" fontId="8" fillId="0" borderId="0" xfId="1" applyFont="1" applyBorder="1" applyAlignment="1" applyProtection="1"/>
    <xf numFmtId="164" fontId="16" fillId="0" borderId="1" xfId="1" applyFont="1" applyBorder="1" applyAlignment="1" applyProtection="1">
      <alignment wrapText="1"/>
    </xf>
    <xf numFmtId="0" fontId="2" fillId="0" borderId="0" xfId="3" applyFont="1" applyBorder="1" applyAlignment="1">
      <alignment wrapText="1"/>
    </xf>
    <xf numFmtId="164" fontId="2" fillId="0" borderId="0" xfId="1" applyFont="1" applyBorder="1" applyAlignment="1" applyProtection="1">
      <alignment wrapText="1"/>
    </xf>
    <xf numFmtId="0" fontId="1" fillId="0" borderId="0" xfId="3" applyBorder="1"/>
    <xf numFmtId="0" fontId="2" fillId="0" borderId="0" xfId="3" applyFont="1" applyBorder="1" applyAlignment="1">
      <alignment horizontal="center" vertical="center" wrapText="1"/>
    </xf>
    <xf numFmtId="2" fontId="2" fillId="0" borderId="0" xfId="3" applyNumberFormat="1" applyFont="1" applyBorder="1" applyAlignment="1">
      <alignment horizontal="center" vertical="center" wrapText="1"/>
    </xf>
    <xf numFmtId="0" fontId="17" fillId="0" borderId="0" xfId="3" applyFont="1"/>
    <xf numFmtId="0" fontId="10" fillId="0" borderId="0" xfId="3" applyFont="1"/>
    <xf numFmtId="0" fontId="10" fillId="0" borderId="0" xfId="3" applyFont="1" applyAlignment="1">
      <alignment horizontal="center" vertical="center"/>
    </xf>
    <xf numFmtId="2" fontId="10" fillId="0" borderId="0" xfId="3" applyNumberFormat="1" applyFont="1" applyAlignment="1">
      <alignment horizontal="center" vertical="center"/>
    </xf>
    <xf numFmtId="0" fontId="10" fillId="0" borderId="0" xfId="3" applyFont="1" applyAlignment="1">
      <alignment horizontal="center"/>
    </xf>
    <xf numFmtId="164" fontId="10" fillId="0" borderId="0" xfId="1" applyFont="1" applyBorder="1" applyAlignment="1" applyProtection="1"/>
    <xf numFmtId="0" fontId="11" fillId="0" borderId="0" xfId="3" applyFont="1"/>
    <xf numFmtId="0" fontId="3" fillId="5" borderId="16" xfId="7" applyBorder="1" applyProtection="1">
      <protection locked="0"/>
    </xf>
    <xf numFmtId="0" fontId="3" fillId="5" borderId="20" xfId="7" applyBorder="1" applyProtection="1">
      <protection locked="0"/>
    </xf>
    <xf numFmtId="0" fontId="3" fillId="0" borderId="16" xfId="7" applyFill="1" applyBorder="1" applyAlignment="1" applyProtection="1">
      <alignment vertical="center"/>
    </xf>
    <xf numFmtId="0" fontId="5" fillId="2" borderId="20" xfId="4" applyBorder="1" applyProtection="1">
      <protection locked="0"/>
    </xf>
    <xf numFmtId="167" fontId="19" fillId="9" borderId="20" xfId="8" applyNumberFormat="1" applyBorder="1" applyAlignment="1" applyProtection="1">
      <alignment horizontal="justify" vertical="center"/>
      <protection locked="0"/>
    </xf>
    <xf numFmtId="0" fontId="19" fillId="9" borderId="16" xfId="8" applyBorder="1" applyProtection="1">
      <protection locked="0"/>
    </xf>
    <xf numFmtId="0" fontId="20" fillId="10" borderId="16" xfId="9" applyBorder="1"/>
    <xf numFmtId="167" fontId="20" fillId="10" borderId="20" xfId="9" applyNumberFormat="1" applyBorder="1" applyAlignment="1" applyProtection="1">
      <alignment horizontal="justify" vertical="center"/>
      <protection locked="0"/>
    </xf>
    <xf numFmtId="0" fontId="19" fillId="9" borderId="20" xfId="8" applyBorder="1" applyProtection="1">
      <protection locked="0"/>
    </xf>
    <xf numFmtId="0" fontId="19" fillId="9" borderId="0" xfId="8"/>
    <xf numFmtId="0" fontId="1" fillId="0" borderId="22" xfId="3" applyFont="1" applyFill="1" applyBorder="1" applyAlignment="1" applyProtection="1">
      <alignment wrapText="1"/>
      <protection locked="0"/>
    </xf>
    <xf numFmtId="164" fontId="2" fillId="0" borderId="32" xfId="1" applyFont="1" applyBorder="1" applyAlignment="1" applyProtection="1">
      <alignment wrapText="1"/>
    </xf>
    <xf numFmtId="164" fontId="8" fillId="0" borderId="32" xfId="1" applyFont="1" applyBorder="1" applyAlignment="1" applyProtection="1"/>
    <xf numFmtId="167" fontId="19" fillId="0" borderId="20" xfId="8" applyNumberFormat="1" applyFill="1" applyBorder="1" applyAlignment="1" applyProtection="1">
      <alignment horizontal="justify" vertical="center"/>
      <protection locked="0"/>
    </xf>
    <xf numFmtId="0" fontId="21" fillId="11" borderId="15" xfId="10" applyBorder="1" applyAlignment="1" applyProtection="1">
      <alignment horizontal="center" vertical="center"/>
      <protection locked="0"/>
    </xf>
    <xf numFmtId="0" fontId="21" fillId="11" borderId="22" xfId="10" applyBorder="1" applyAlignment="1" applyProtection="1">
      <alignment wrapText="1"/>
      <protection locked="0"/>
    </xf>
    <xf numFmtId="167" fontId="19" fillId="9" borderId="16" xfId="8" applyNumberFormat="1" applyBorder="1" applyAlignment="1" applyProtection="1">
      <alignment horizontal="justify" vertical="center"/>
      <protection locked="0"/>
    </xf>
    <xf numFmtId="0" fontId="0" fillId="0" borderId="16" xfId="0" applyBorder="1"/>
    <xf numFmtId="0" fontId="21" fillId="11" borderId="22" xfId="10" applyBorder="1" applyAlignment="1" applyProtection="1">
      <protection locked="0"/>
    </xf>
    <xf numFmtId="167" fontId="20" fillId="10" borderId="16" xfId="9" applyNumberFormat="1" applyBorder="1" applyAlignment="1" applyProtection="1">
      <alignment horizontal="justify" vertical="center"/>
      <protection locked="0"/>
    </xf>
    <xf numFmtId="0" fontId="2" fillId="0" borderId="1" xfId="3" applyFont="1" applyBorder="1" applyAlignment="1">
      <alignment wrapText="1"/>
    </xf>
    <xf numFmtId="0" fontId="2" fillId="0" borderId="30" xfId="3" applyFont="1" applyBorder="1" applyAlignment="1">
      <alignment wrapText="1"/>
    </xf>
    <xf numFmtId="0" fontId="2" fillId="0" borderId="1" xfId="3" applyFont="1" applyBorder="1"/>
    <xf numFmtId="164" fontId="8" fillId="0" borderId="7" xfId="1" applyFont="1" applyBorder="1" applyAlignment="1" applyProtection="1">
      <alignment horizontal="right" vertical="center" wrapText="1"/>
    </xf>
    <xf numFmtId="0" fontId="8" fillId="0" borderId="7" xfId="3" applyFont="1" applyBorder="1" applyAlignment="1">
      <alignment horizontal="center" vertical="center"/>
    </xf>
    <xf numFmtId="0" fontId="2" fillId="0" borderId="1" xfId="3" applyFont="1" applyBorder="1" applyAlignment="1">
      <alignment horizontal="left" wrapText="1"/>
    </xf>
    <xf numFmtId="164" fontId="2" fillId="12" borderId="29" xfId="1" applyFont="1" applyFill="1" applyBorder="1" applyAlignment="1" applyProtection="1">
      <alignment horizontal="left" wrapText="1"/>
    </xf>
    <xf numFmtId="0" fontId="8" fillId="0" borderId="1" xfId="3" applyFont="1" applyBorder="1" applyAlignment="1">
      <alignment horizontal="center" vertical="center"/>
    </xf>
    <xf numFmtId="0" fontId="8" fillId="0" borderId="2" xfId="3" applyFont="1" applyBorder="1" applyAlignment="1">
      <alignment horizontal="center" vertical="center"/>
    </xf>
    <xf numFmtId="0" fontId="9" fillId="0" borderId="3" xfId="3" applyFont="1" applyBorder="1" applyAlignment="1">
      <alignment horizontal="center" vertical="center"/>
    </xf>
    <xf numFmtId="0" fontId="8" fillId="0" borderId="4" xfId="3" applyFont="1" applyBorder="1" applyAlignment="1">
      <alignment horizontal="center" vertical="center" wrapText="1"/>
    </xf>
    <xf numFmtId="0" fontId="8" fillId="0" borderId="5" xfId="3" applyFont="1" applyBorder="1" applyAlignment="1">
      <alignment horizontal="center" vertical="center"/>
    </xf>
    <xf numFmtId="2" fontId="8" fillId="0" borderId="5" xfId="3" applyNumberFormat="1" applyFont="1" applyBorder="1" applyAlignment="1">
      <alignment horizontal="center" vertical="center" wrapText="1"/>
    </xf>
    <xf numFmtId="0" fontId="8" fillId="0" borderId="6" xfId="3" applyFont="1" applyBorder="1" applyAlignment="1">
      <alignment horizontal="center" vertical="center"/>
    </xf>
    <xf numFmtId="0" fontId="22" fillId="0" borderId="33" xfId="3" applyFont="1" applyBorder="1" applyAlignment="1">
      <alignment horizontal="center" vertical="center"/>
    </xf>
    <xf numFmtId="0" fontId="22" fillId="0" borderId="36" xfId="3" applyFont="1" applyBorder="1" applyAlignment="1">
      <alignment horizontal="center" vertical="center"/>
    </xf>
    <xf numFmtId="0" fontId="22" fillId="0" borderId="28" xfId="3" applyFont="1" applyBorder="1" applyAlignment="1">
      <alignment horizontal="center" vertical="center"/>
    </xf>
    <xf numFmtId="0" fontId="2" fillId="6" borderId="0" xfId="3" applyFont="1" applyFill="1" applyBorder="1" applyAlignment="1">
      <alignment horizontal="center" vertical="center"/>
    </xf>
    <xf numFmtId="0" fontId="4" fillId="6" borderId="0" xfId="3" applyFont="1" applyFill="1" applyBorder="1" applyAlignment="1">
      <alignment horizontal="center" vertical="center"/>
    </xf>
    <xf numFmtId="164" fontId="18" fillId="0" borderId="0" xfId="1" applyBorder="1" applyProtection="1"/>
    <xf numFmtId="164" fontId="18" fillId="0" borderId="1" xfId="1" applyBorder="1" applyProtection="1"/>
    <xf numFmtId="164" fontId="18" fillId="0" borderId="1" xfId="1" applyBorder="1" applyProtection="1"/>
    <xf numFmtId="164" fontId="18" fillId="0" borderId="11" xfId="1" applyBorder="1" applyProtection="1">
      <protection locked="0"/>
    </xf>
    <xf numFmtId="164" fontId="18" fillId="0" borderId="16" xfId="1" applyBorder="1" applyProtection="1">
      <protection locked="0"/>
    </xf>
    <xf numFmtId="164" fontId="18" fillId="0" borderId="20" xfId="1" applyBorder="1" applyProtection="1">
      <protection locked="0"/>
    </xf>
    <xf numFmtId="164" fontId="18" fillId="0" borderId="31" xfId="1" applyBorder="1" applyProtection="1"/>
    <xf numFmtId="164" fontId="18" fillId="0" borderId="33" xfId="1" applyBorder="1" applyProtection="1"/>
    <xf numFmtId="164" fontId="18" fillId="0" borderId="34" xfId="1" applyBorder="1" applyProtection="1"/>
    <xf numFmtId="164" fontId="18" fillId="0" borderId="35" xfId="1" applyBorder="1" applyProtection="1"/>
  </cellXfs>
  <cellStyles count="11">
    <cellStyle name="Excel Built-in 60% - Accent4" xfId="7" xr:uid="{00000000-0005-0000-0000-000002000000}"/>
    <cellStyle name="Excel Built-in Bad" xfId="6" xr:uid="{00000000-0005-0000-0000-000003000000}"/>
    <cellStyle name="Excel Built-in Good" xfId="4" xr:uid="{00000000-0005-0000-0000-000004000000}"/>
    <cellStyle name="Excel Built-in Neutral" xfId="5" xr:uid="{00000000-0005-0000-0000-000005000000}"/>
    <cellStyle name="Excel Built-in Normal" xfId="3" xr:uid="{00000000-0005-0000-0000-000006000000}"/>
    <cellStyle name="Insatisfaisant" xfId="10" builtinId="27"/>
    <cellStyle name="Milliers" xfId="1" builtinId="3"/>
    <cellStyle name="Neutre" xfId="9" builtinId="28"/>
    <cellStyle name="Normal" xfId="0" builtinId="0"/>
    <cellStyle name="Normal 2" xfId="2" xr:uid="{00000000-0005-0000-0000-00000A000000}"/>
    <cellStyle name="Satisfaisant" xfId="8" builtinId="26"/>
  </cellStyles>
  <dxfs count="6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B3A2C7"/>
      <rgbColor rgb="FFFFC7CE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AAAC4"/>
      <color rgb="FFFF7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101"/>
  <sheetViews>
    <sheetView showGridLines="0" tabSelected="1" topLeftCell="A67" workbookViewId="0">
      <selection activeCell="B84" sqref="B84"/>
    </sheetView>
  </sheetViews>
  <sheetFormatPr baseColWidth="10" defaultColWidth="10.6640625" defaultRowHeight="14.4" x14ac:dyDescent="0.3"/>
  <cols>
    <col min="1" max="1" width="10.44140625" style="1" customWidth="1"/>
    <col min="2" max="2" width="76.44140625" style="1" bestFit="1" customWidth="1"/>
    <col min="3" max="3" width="8.6640625" style="142" customWidth="1"/>
    <col min="4" max="4" width="8.109375" style="142" customWidth="1"/>
    <col min="5" max="6" width="8.77734375" style="142" bestFit="1" customWidth="1"/>
    <col min="7" max="7" width="10" style="1" customWidth="1"/>
    <col min="8" max="8" width="10.44140625" style="2" customWidth="1"/>
    <col min="9" max="10" width="9.33203125" style="3" customWidth="1"/>
    <col min="11" max="13" width="8" style="1" customWidth="1"/>
    <col min="14" max="14" width="8" style="4" customWidth="1"/>
    <col min="15" max="16" width="7.6640625" style="1" customWidth="1"/>
    <col min="17" max="17" width="9.6640625" style="1" customWidth="1"/>
    <col min="18" max="18" width="7.6640625" style="4" customWidth="1"/>
    <col min="19" max="21" width="8.33203125" style="1" customWidth="1"/>
    <col min="22" max="22" width="8.33203125" style="4" customWidth="1"/>
    <col min="23" max="25" width="7.33203125" style="1" customWidth="1"/>
    <col min="26" max="26" width="7.33203125" style="4" customWidth="1"/>
    <col min="27" max="27" width="20.6640625" style="5" customWidth="1"/>
    <col min="28" max="28" width="22.6640625" style="1" customWidth="1"/>
    <col min="29" max="1025" width="10.6640625" style="1"/>
  </cols>
  <sheetData>
    <row r="1" spans="1:28" s="6" customFormat="1" ht="15.45" customHeight="1" x14ac:dyDescent="0.25">
      <c r="A1" s="140" t="s">
        <v>0</v>
      </c>
      <c r="B1" s="140"/>
      <c r="C1" s="142"/>
      <c r="D1" s="141" t="s">
        <v>1</v>
      </c>
      <c r="E1" s="141"/>
      <c r="F1" s="141"/>
      <c r="G1" s="141"/>
      <c r="H1" s="141"/>
      <c r="I1" s="141"/>
      <c r="J1" s="141"/>
      <c r="K1" s="141"/>
      <c r="L1" s="141"/>
      <c r="N1" s="2"/>
      <c r="P1" s="7"/>
      <c r="Q1" s="6" t="s">
        <v>2</v>
      </c>
      <c r="R1" s="2"/>
      <c r="V1" s="2"/>
      <c r="Z1" s="2"/>
      <c r="AA1" s="8"/>
    </row>
    <row r="2" spans="1:28" s="6" customFormat="1" ht="15.45" customHeight="1" x14ac:dyDescent="0.25">
      <c r="A2" s="140" t="s">
        <v>3</v>
      </c>
      <c r="B2" s="140"/>
      <c r="C2" s="142"/>
      <c r="D2" s="142"/>
      <c r="E2" s="142"/>
      <c r="F2" s="140" t="s">
        <v>4</v>
      </c>
      <c r="G2" s="140"/>
      <c r="H2" s="140"/>
      <c r="I2" s="140"/>
      <c r="J2" s="140"/>
      <c r="K2" s="9"/>
      <c r="L2" s="9"/>
      <c r="N2" s="2"/>
      <c r="P2" s="10"/>
      <c r="Q2" s="6" t="s">
        <v>5</v>
      </c>
      <c r="R2" s="2"/>
      <c r="V2" s="2"/>
      <c r="Z2" s="2"/>
      <c r="AA2" s="8"/>
    </row>
    <row r="3" spans="1:28" s="6" customFormat="1" ht="15.6" x14ac:dyDescent="0.25">
      <c r="C3" s="142"/>
      <c r="D3" s="142"/>
      <c r="E3" s="142"/>
      <c r="F3" s="142"/>
      <c r="H3" s="2"/>
      <c r="I3" s="3"/>
      <c r="J3" s="3"/>
      <c r="N3" s="2"/>
      <c r="P3" s="11"/>
      <c r="Q3" s="6" t="s">
        <v>6</v>
      </c>
      <c r="R3" s="2"/>
      <c r="V3" s="2"/>
      <c r="Z3" s="2"/>
      <c r="AA3" s="8"/>
    </row>
    <row r="4" spans="1:28" s="6" customFormat="1" ht="15.6" x14ac:dyDescent="0.25">
      <c r="C4" s="142"/>
      <c r="D4" s="142"/>
      <c r="E4" s="142"/>
      <c r="F4" s="142"/>
      <c r="H4" s="2"/>
      <c r="I4" s="3"/>
      <c r="J4" s="3"/>
      <c r="N4" s="2" t="s">
        <v>7</v>
      </c>
      <c r="P4" s="12"/>
      <c r="Q4" s="6" t="s">
        <v>8</v>
      </c>
      <c r="R4" s="2"/>
      <c r="V4" s="2"/>
      <c r="Z4" s="2"/>
      <c r="AA4" s="8"/>
    </row>
    <row r="5" spans="1:28" s="6" customFormat="1" ht="16.2" thickBot="1" x14ac:dyDescent="0.3">
      <c r="C5" s="142"/>
      <c r="D5" s="142"/>
      <c r="E5" s="142"/>
      <c r="F5" s="142"/>
      <c r="H5" s="2"/>
      <c r="I5" s="3"/>
      <c r="J5" s="3"/>
      <c r="N5" s="13">
        <v>0.25</v>
      </c>
      <c r="P5" s="14"/>
      <c r="Q5" s="15"/>
      <c r="R5" s="13">
        <v>0.5</v>
      </c>
      <c r="V5" s="13">
        <v>0.75</v>
      </c>
      <c r="Z5" s="13">
        <v>1</v>
      </c>
      <c r="AA5" s="8"/>
    </row>
    <row r="6" spans="1:28" s="6" customFormat="1" ht="16.2" customHeight="1" thickBot="1" x14ac:dyDescent="0.3">
      <c r="C6" s="142"/>
      <c r="D6" s="142"/>
      <c r="E6" s="142"/>
      <c r="F6" s="142"/>
      <c r="H6" s="2"/>
      <c r="I6" s="3"/>
      <c r="J6" s="3"/>
      <c r="K6" s="130" t="s">
        <v>9</v>
      </c>
      <c r="L6" s="130"/>
      <c r="M6" s="130"/>
      <c r="N6" s="130"/>
      <c r="O6" s="130"/>
      <c r="P6" s="130"/>
      <c r="Q6" s="130"/>
      <c r="R6" s="130"/>
      <c r="S6" s="130" t="s">
        <v>10</v>
      </c>
      <c r="T6" s="130"/>
      <c r="U6" s="130"/>
      <c r="V6" s="130"/>
      <c r="W6" s="137" t="s">
        <v>93</v>
      </c>
      <c r="X6" s="138"/>
      <c r="Y6" s="138"/>
      <c r="Z6" s="139"/>
      <c r="AA6" s="8"/>
    </row>
    <row r="7" spans="1:28" ht="19.5" customHeight="1" thickBot="1" x14ac:dyDescent="0.35">
      <c r="A7" s="131" t="s">
        <v>11</v>
      </c>
      <c r="B7" s="132" t="s">
        <v>12</v>
      </c>
      <c r="C7" s="143" t="s">
        <v>13</v>
      </c>
      <c r="D7" s="143"/>
      <c r="E7" s="143"/>
      <c r="F7" s="143"/>
      <c r="G7" s="133" t="s">
        <v>14</v>
      </c>
      <c r="H7" s="134" t="s">
        <v>15</v>
      </c>
      <c r="I7" s="135" t="s">
        <v>16</v>
      </c>
      <c r="J7" s="135" t="s">
        <v>17</v>
      </c>
      <c r="K7" s="136" t="s">
        <v>18</v>
      </c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26" t="s">
        <v>19</v>
      </c>
      <c r="AB7" s="127" t="s">
        <v>20</v>
      </c>
    </row>
    <row r="8" spans="1:28" ht="18.75" customHeight="1" thickBot="1" x14ac:dyDescent="0.35">
      <c r="A8" s="131"/>
      <c r="B8" s="132"/>
      <c r="C8" s="144" t="s">
        <v>21</v>
      </c>
      <c r="D8" s="144" t="s">
        <v>22</v>
      </c>
      <c r="E8" s="144" t="s">
        <v>23</v>
      </c>
      <c r="F8" s="144" t="s">
        <v>24</v>
      </c>
      <c r="G8" s="133"/>
      <c r="H8" s="134"/>
      <c r="I8" s="135"/>
      <c r="J8" s="135"/>
      <c r="K8" s="16">
        <v>43838</v>
      </c>
      <c r="L8" s="17">
        <f t="shared" ref="L8:Y8" si="0">K8+7</f>
        <v>43845</v>
      </c>
      <c r="M8" s="17">
        <f t="shared" si="0"/>
        <v>43852</v>
      </c>
      <c r="N8" s="17">
        <f t="shared" si="0"/>
        <v>43859</v>
      </c>
      <c r="O8" s="17">
        <f t="shared" si="0"/>
        <v>43866</v>
      </c>
      <c r="P8" s="17">
        <f t="shared" si="0"/>
        <v>43873</v>
      </c>
      <c r="Q8" s="17">
        <f t="shared" si="0"/>
        <v>43880</v>
      </c>
      <c r="R8" s="17">
        <f t="shared" si="0"/>
        <v>43887</v>
      </c>
      <c r="S8" s="17">
        <f t="shared" si="0"/>
        <v>43894</v>
      </c>
      <c r="T8" s="17">
        <f t="shared" si="0"/>
        <v>43901</v>
      </c>
      <c r="U8" s="17">
        <f t="shared" si="0"/>
        <v>43908</v>
      </c>
      <c r="V8" s="17">
        <f t="shared" si="0"/>
        <v>43915</v>
      </c>
      <c r="W8" s="17">
        <f t="shared" si="0"/>
        <v>43922</v>
      </c>
      <c r="X8" s="17">
        <f t="shared" si="0"/>
        <v>43929</v>
      </c>
      <c r="Y8" s="17">
        <f t="shared" si="0"/>
        <v>43936</v>
      </c>
      <c r="Z8" s="17">
        <f>Y8+7</f>
        <v>43943</v>
      </c>
      <c r="AA8" s="126"/>
      <c r="AB8" s="127"/>
    </row>
    <row r="9" spans="1:28" ht="18" x14ac:dyDescent="0.3">
      <c r="A9" s="18"/>
      <c r="B9" s="19" t="s">
        <v>25</v>
      </c>
      <c r="C9" s="145"/>
      <c r="D9" s="145"/>
      <c r="E9" s="145"/>
      <c r="F9" s="145"/>
      <c r="G9" s="20"/>
      <c r="H9" s="21"/>
      <c r="I9" s="22"/>
      <c r="J9" s="22"/>
      <c r="K9" s="23"/>
      <c r="L9" s="24"/>
      <c r="M9" s="24"/>
      <c r="N9" s="25"/>
      <c r="O9" s="24"/>
      <c r="P9" s="24"/>
      <c r="Q9" s="24"/>
      <c r="R9" s="25"/>
      <c r="S9" s="24"/>
      <c r="T9" s="24"/>
      <c r="U9" s="24"/>
      <c r="V9" s="25"/>
      <c r="W9" s="24"/>
      <c r="X9" s="24"/>
      <c r="Y9" s="24"/>
      <c r="Z9" s="26"/>
      <c r="AA9" s="27"/>
      <c r="AB9" s="28"/>
    </row>
    <row r="10" spans="1:28" s="39" customFormat="1" ht="15.6" x14ac:dyDescent="0.3">
      <c r="A10" s="29">
        <v>1</v>
      </c>
      <c r="B10" s="30" t="s">
        <v>26</v>
      </c>
      <c r="C10" s="146">
        <v>1.5</v>
      </c>
      <c r="D10" s="146">
        <v>1.5</v>
      </c>
      <c r="E10" s="146">
        <v>1.5</v>
      </c>
      <c r="F10" s="146">
        <v>1.5</v>
      </c>
      <c r="G10" s="31">
        <f>VLOOKUP(H10,Feuil2!$A$1:$B$3,2,0)</f>
        <v>0</v>
      </c>
      <c r="H10" s="32" t="s">
        <v>2</v>
      </c>
      <c r="I10" s="33">
        <v>6</v>
      </c>
      <c r="J10" s="33">
        <f t="shared" ref="J10:J47" si="1">SUM(C10:F10)</f>
        <v>6</v>
      </c>
      <c r="K10" s="34"/>
      <c r="L10" s="35"/>
      <c r="M10" s="35"/>
      <c r="N10" s="36"/>
      <c r="O10" s="35"/>
      <c r="P10" s="35"/>
      <c r="Q10" s="35"/>
      <c r="R10" s="36"/>
      <c r="S10" s="35"/>
      <c r="T10" s="35"/>
      <c r="U10" s="35"/>
      <c r="V10" s="36"/>
      <c r="W10" s="35"/>
      <c r="X10" s="35"/>
      <c r="Y10" s="35"/>
      <c r="Z10" s="36"/>
      <c r="AA10" s="37">
        <f t="shared" ref="AA10:AA45" si="2">I10-J10</f>
        <v>0</v>
      </c>
      <c r="AB10" s="38"/>
    </row>
    <row r="11" spans="1:28" s="39" customFormat="1" ht="15.6" x14ac:dyDescent="0.3">
      <c r="A11" s="29">
        <v>2</v>
      </c>
      <c r="B11" s="30" t="s">
        <v>27</v>
      </c>
      <c r="C11" s="146">
        <v>1.5</v>
      </c>
      <c r="D11" s="146">
        <v>1.5</v>
      </c>
      <c r="E11" s="146">
        <v>1.5</v>
      </c>
      <c r="F11" s="146">
        <v>1.5</v>
      </c>
      <c r="G11" s="31">
        <f>VLOOKUP(H11,Feuil2!$A$1:$B$3,2,0)</f>
        <v>0</v>
      </c>
      <c r="H11" s="32" t="s">
        <v>2</v>
      </c>
      <c r="I11" s="33">
        <v>6</v>
      </c>
      <c r="J11" s="33">
        <f t="shared" si="1"/>
        <v>6</v>
      </c>
      <c r="K11" s="34"/>
      <c r="L11" s="35"/>
      <c r="M11" s="35"/>
      <c r="N11" s="36"/>
      <c r="O11" s="35"/>
      <c r="P11" s="35"/>
      <c r="Q11" s="35"/>
      <c r="R11" s="36"/>
      <c r="S11" s="35"/>
      <c r="T11" s="35"/>
      <c r="U11" s="35"/>
      <c r="V11" s="36"/>
      <c r="W11" s="35"/>
      <c r="X11" s="35"/>
      <c r="Y11" s="35"/>
      <c r="Z11" s="40"/>
      <c r="AA11" s="37">
        <f t="shared" si="2"/>
        <v>0</v>
      </c>
      <c r="AB11" s="41"/>
    </row>
    <row r="12" spans="1:28" s="39" customFormat="1" ht="15.6" x14ac:dyDescent="0.3">
      <c r="A12" s="29">
        <v>3</v>
      </c>
      <c r="B12" s="30" t="s">
        <v>28</v>
      </c>
      <c r="C12" s="146">
        <v>3</v>
      </c>
      <c r="D12" s="146">
        <v>3</v>
      </c>
      <c r="E12" s="146">
        <v>3</v>
      </c>
      <c r="F12" s="146">
        <v>3</v>
      </c>
      <c r="G12" s="31">
        <f>VLOOKUP(H12,Feuil2!$A$1:$B$3,2,0)</f>
        <v>0</v>
      </c>
      <c r="H12" s="32" t="s">
        <v>2</v>
      </c>
      <c r="I12" s="33">
        <v>12</v>
      </c>
      <c r="J12" s="33">
        <f t="shared" si="1"/>
        <v>12</v>
      </c>
      <c r="K12" s="35"/>
      <c r="L12" s="34"/>
      <c r="N12" s="36"/>
      <c r="O12" s="35"/>
      <c r="P12" s="35"/>
      <c r="Q12" s="35"/>
      <c r="R12" s="36"/>
      <c r="S12" s="35"/>
      <c r="T12" s="35"/>
      <c r="U12" s="35"/>
      <c r="V12" s="36"/>
      <c r="W12" s="35"/>
      <c r="X12" s="35"/>
      <c r="Y12" s="35"/>
      <c r="Z12" s="36"/>
      <c r="AA12" s="37">
        <f t="shared" si="2"/>
        <v>0</v>
      </c>
      <c r="AB12" s="42"/>
    </row>
    <row r="13" spans="1:28" s="39" customFormat="1" ht="15.6" x14ac:dyDescent="0.3">
      <c r="A13" s="29">
        <v>4</v>
      </c>
      <c r="B13" s="43" t="s">
        <v>29</v>
      </c>
      <c r="C13" s="146">
        <v>2</v>
      </c>
      <c r="D13" s="146">
        <v>2</v>
      </c>
      <c r="E13" s="146">
        <v>2</v>
      </c>
      <c r="F13" s="146">
        <v>2</v>
      </c>
      <c r="G13" s="31">
        <f>VLOOKUP(H13,Feuil2!$A$1:$B$3,2,0)</f>
        <v>0</v>
      </c>
      <c r="H13" s="32" t="s">
        <v>2</v>
      </c>
      <c r="I13" s="33">
        <v>8</v>
      </c>
      <c r="J13" s="33">
        <f t="shared" si="1"/>
        <v>8</v>
      </c>
      <c r="K13" s="35"/>
      <c r="L13" s="34"/>
      <c r="M13" s="34"/>
      <c r="N13" s="36"/>
      <c r="O13" s="35"/>
      <c r="P13" s="35"/>
      <c r="Q13" s="35"/>
      <c r="R13" s="36"/>
      <c r="S13" s="35"/>
      <c r="T13" s="35"/>
      <c r="U13" s="35"/>
      <c r="V13" s="36"/>
      <c r="W13" s="35"/>
      <c r="X13" s="35"/>
      <c r="Y13" s="35"/>
      <c r="Z13" s="36"/>
      <c r="AA13" s="37">
        <f t="shared" si="2"/>
        <v>0</v>
      </c>
      <c r="AB13" s="41"/>
    </row>
    <row r="14" spans="1:28" s="39" customFormat="1" ht="15.6" x14ac:dyDescent="0.3">
      <c r="A14" s="29">
        <v>5</v>
      </c>
      <c r="B14" s="43" t="s">
        <v>30</v>
      </c>
      <c r="C14" s="146">
        <v>3</v>
      </c>
      <c r="D14" s="146">
        <v>3</v>
      </c>
      <c r="E14" s="146">
        <v>0</v>
      </c>
      <c r="F14" s="146">
        <v>3</v>
      </c>
      <c r="G14" s="31">
        <f>VLOOKUP(H14,Feuil2!$A$1:$B$3,2,0)</f>
        <v>0</v>
      </c>
      <c r="H14" s="32" t="s">
        <v>2</v>
      </c>
      <c r="I14" s="33">
        <v>9</v>
      </c>
      <c r="J14" s="33">
        <f t="shared" si="1"/>
        <v>9</v>
      </c>
      <c r="K14" s="35"/>
      <c r="L14" s="35"/>
      <c r="M14" s="34"/>
      <c r="N14" s="36"/>
      <c r="O14" s="35"/>
      <c r="P14" s="35"/>
      <c r="Q14" s="35"/>
      <c r="R14" s="36"/>
      <c r="S14" s="35"/>
      <c r="T14" s="35"/>
      <c r="U14" s="35"/>
      <c r="V14" s="36"/>
      <c r="W14" s="35"/>
      <c r="X14" s="35"/>
      <c r="Y14" s="35"/>
      <c r="Z14" s="36"/>
      <c r="AA14" s="37">
        <f t="shared" si="2"/>
        <v>0</v>
      </c>
      <c r="AB14" s="41"/>
    </row>
    <row r="15" spans="1:28" s="39" customFormat="1" ht="15.6" x14ac:dyDescent="0.3">
      <c r="A15" s="29">
        <v>6</v>
      </c>
      <c r="B15" s="43" t="s">
        <v>31</v>
      </c>
      <c r="C15" s="146">
        <v>2</v>
      </c>
      <c r="D15" s="146">
        <v>2</v>
      </c>
      <c r="E15" s="146">
        <v>0</v>
      </c>
      <c r="F15" s="146">
        <v>0</v>
      </c>
      <c r="G15" s="31">
        <f>VLOOKUP(H15,Feuil2!$A$1:$B$3,2,0)</f>
        <v>0</v>
      </c>
      <c r="H15" s="32" t="s">
        <v>2</v>
      </c>
      <c r="I15" s="33">
        <v>4</v>
      </c>
      <c r="J15" s="33">
        <f t="shared" si="1"/>
        <v>4</v>
      </c>
      <c r="K15" s="35"/>
      <c r="L15" s="34"/>
      <c r="M15" s="44"/>
      <c r="N15" s="45"/>
      <c r="O15" s="35"/>
      <c r="P15" s="35"/>
      <c r="Q15" s="35"/>
      <c r="R15" s="36"/>
      <c r="S15" s="35"/>
      <c r="T15" s="35"/>
      <c r="U15" s="35"/>
      <c r="V15" s="36"/>
      <c r="W15" s="35"/>
      <c r="X15" s="35"/>
      <c r="Y15" s="35"/>
      <c r="Z15" s="36"/>
      <c r="AA15" s="37">
        <f t="shared" si="2"/>
        <v>0</v>
      </c>
      <c r="AB15" s="41"/>
    </row>
    <row r="16" spans="1:28" s="39" customFormat="1" ht="15.6" x14ac:dyDescent="0.3">
      <c r="A16" s="29">
        <v>7</v>
      </c>
      <c r="B16" s="43" t="s">
        <v>32</v>
      </c>
      <c r="C16" s="146">
        <v>2</v>
      </c>
      <c r="D16" s="146">
        <v>0</v>
      </c>
      <c r="E16" s="146">
        <v>0</v>
      </c>
      <c r="F16" s="146">
        <v>0</v>
      </c>
      <c r="G16" s="31">
        <f>VLOOKUP(H16,Feuil2!$A$1:$B$3,2,0)</f>
        <v>0</v>
      </c>
      <c r="H16" s="32" t="s">
        <v>2</v>
      </c>
      <c r="I16" s="33">
        <v>5</v>
      </c>
      <c r="J16" s="33">
        <f t="shared" si="1"/>
        <v>2</v>
      </c>
      <c r="K16" s="35"/>
      <c r="L16" s="35"/>
      <c r="M16" s="46"/>
      <c r="N16" s="46"/>
      <c r="O16" s="47"/>
      <c r="P16" s="47"/>
      <c r="Q16" s="47"/>
      <c r="R16" s="48"/>
      <c r="S16" s="47"/>
      <c r="T16" s="47"/>
      <c r="U16" s="49"/>
      <c r="V16" s="36"/>
      <c r="W16" s="35"/>
      <c r="X16" s="35"/>
      <c r="Y16" s="35"/>
      <c r="Z16" s="36"/>
      <c r="AA16" s="37">
        <f t="shared" si="2"/>
        <v>3</v>
      </c>
      <c r="AB16" s="41"/>
    </row>
    <row r="17" spans="1:28" s="39" customFormat="1" ht="15.6" x14ac:dyDescent="0.3">
      <c r="A17" s="29">
        <v>8</v>
      </c>
      <c r="B17" s="43" t="s">
        <v>33</v>
      </c>
      <c r="C17" s="146">
        <v>2</v>
      </c>
      <c r="D17" s="146">
        <v>2</v>
      </c>
      <c r="E17" s="146">
        <v>0</v>
      </c>
      <c r="F17" s="146">
        <v>0</v>
      </c>
      <c r="G17" s="31">
        <f>VLOOKUP(H17,Feuil2!$A$1:$B$3,2,0)</f>
        <v>0</v>
      </c>
      <c r="H17" s="32" t="s">
        <v>2</v>
      </c>
      <c r="I17" s="33">
        <v>4</v>
      </c>
      <c r="J17" s="33">
        <f t="shared" si="1"/>
        <v>4</v>
      </c>
      <c r="K17" s="35"/>
      <c r="L17" s="35"/>
      <c r="M17" s="46"/>
      <c r="N17" s="40"/>
      <c r="O17" s="47"/>
      <c r="P17" s="47"/>
      <c r="Q17" s="47"/>
      <c r="R17" s="48"/>
      <c r="S17" s="47"/>
      <c r="T17" s="47"/>
      <c r="U17" s="49"/>
      <c r="V17" s="36"/>
      <c r="W17" s="35"/>
      <c r="X17" s="35"/>
      <c r="Y17" s="35"/>
      <c r="Z17" s="50"/>
      <c r="AA17" s="37">
        <f t="shared" si="2"/>
        <v>0</v>
      </c>
      <c r="AB17" s="41"/>
    </row>
    <row r="18" spans="1:28" s="39" customFormat="1" ht="15.6" x14ac:dyDescent="0.3">
      <c r="A18" s="29">
        <v>9</v>
      </c>
      <c r="B18" s="43" t="s">
        <v>34</v>
      </c>
      <c r="C18" s="146">
        <v>2</v>
      </c>
      <c r="D18" s="146">
        <v>0</v>
      </c>
      <c r="E18" s="146">
        <v>0</v>
      </c>
      <c r="F18" s="146">
        <v>2</v>
      </c>
      <c r="G18" s="31">
        <f>VLOOKUP(H18,Feuil2!$A$1:$B$3,2,0)</f>
        <v>0</v>
      </c>
      <c r="H18" s="32" t="s">
        <v>2</v>
      </c>
      <c r="I18" s="33">
        <v>5</v>
      </c>
      <c r="J18" s="33">
        <f t="shared" si="1"/>
        <v>4</v>
      </c>
      <c r="K18" s="35"/>
      <c r="L18" s="51"/>
      <c r="M18" s="52"/>
      <c r="N18" s="53"/>
      <c r="O18" s="47"/>
      <c r="P18" s="47"/>
      <c r="Q18" s="47"/>
      <c r="R18" s="52"/>
      <c r="S18" s="47"/>
      <c r="T18" s="47"/>
      <c r="U18" s="49"/>
      <c r="V18" s="36"/>
      <c r="W18" s="35"/>
      <c r="X18" s="35"/>
      <c r="Y18" s="35"/>
      <c r="Z18" s="36"/>
      <c r="AA18" s="37">
        <f t="shared" si="2"/>
        <v>1</v>
      </c>
      <c r="AB18" s="41"/>
    </row>
    <row r="19" spans="1:28" s="39" customFormat="1" ht="15.6" x14ac:dyDescent="0.3">
      <c r="A19" s="29">
        <v>10</v>
      </c>
      <c r="B19" s="43" t="s">
        <v>35</v>
      </c>
      <c r="C19" s="146">
        <v>1.5</v>
      </c>
      <c r="D19" s="146">
        <v>6</v>
      </c>
      <c r="E19" s="146">
        <v>3</v>
      </c>
      <c r="F19" s="146">
        <v>0</v>
      </c>
      <c r="G19" s="31">
        <f>VLOOKUP(H19,Feuil2!$A$1:$B$3,2,0)</f>
        <v>0</v>
      </c>
      <c r="H19" s="32" t="s">
        <v>2</v>
      </c>
      <c r="I19" s="33">
        <v>12</v>
      </c>
      <c r="J19" s="33">
        <f t="shared" si="1"/>
        <v>10.5</v>
      </c>
      <c r="K19" s="35"/>
      <c r="L19" s="51"/>
      <c r="M19" s="34"/>
      <c r="N19" s="52"/>
      <c r="O19" s="47"/>
      <c r="P19" s="47"/>
      <c r="Q19" s="54"/>
      <c r="R19" s="48"/>
      <c r="S19" s="47"/>
      <c r="T19" s="47"/>
      <c r="U19" s="49"/>
      <c r="V19" s="36"/>
      <c r="W19" s="35"/>
      <c r="X19" s="35"/>
      <c r="Y19" s="35"/>
      <c r="Z19" s="36"/>
      <c r="AA19" s="37">
        <f t="shared" si="2"/>
        <v>1.5</v>
      </c>
      <c r="AB19" s="41"/>
    </row>
    <row r="20" spans="1:28" s="39" customFormat="1" ht="15.6" x14ac:dyDescent="0.3">
      <c r="A20" s="29">
        <v>11</v>
      </c>
      <c r="B20" s="43" t="s">
        <v>36</v>
      </c>
      <c r="C20" s="146">
        <v>0</v>
      </c>
      <c r="D20" s="146">
        <v>3</v>
      </c>
      <c r="E20" s="146">
        <v>0</v>
      </c>
      <c r="F20" s="146">
        <v>0</v>
      </c>
      <c r="G20" s="31">
        <f>VLOOKUP(H20,Feuil2!$A$1:$B$3,2,0)</f>
        <v>0</v>
      </c>
      <c r="H20" s="32" t="s">
        <v>2</v>
      </c>
      <c r="I20" s="33">
        <v>10</v>
      </c>
      <c r="J20" s="33">
        <f t="shared" si="1"/>
        <v>3</v>
      </c>
      <c r="K20" s="35"/>
      <c r="L20" s="51"/>
      <c r="M20" s="35"/>
      <c r="N20" s="40"/>
      <c r="O20" s="47"/>
      <c r="P20" s="47"/>
      <c r="Q20" s="47"/>
      <c r="R20" s="52"/>
      <c r="S20" s="47"/>
      <c r="T20" s="47"/>
      <c r="U20" s="49"/>
      <c r="V20" s="36"/>
      <c r="W20" s="35"/>
      <c r="X20" s="35"/>
      <c r="Y20" s="35"/>
      <c r="Z20" s="36"/>
      <c r="AA20" s="37">
        <f t="shared" si="2"/>
        <v>7</v>
      </c>
      <c r="AB20" s="41"/>
    </row>
    <row r="21" spans="1:28" s="39" customFormat="1" x14ac:dyDescent="0.3">
      <c r="A21" s="29">
        <v>12</v>
      </c>
      <c r="B21" s="43" t="s">
        <v>37</v>
      </c>
      <c r="C21" s="146">
        <v>3</v>
      </c>
      <c r="D21" s="146">
        <v>0</v>
      </c>
      <c r="E21" s="146">
        <v>0</v>
      </c>
      <c r="F21" s="146">
        <v>3</v>
      </c>
      <c r="G21" s="31">
        <f>VLOOKUP(H21,Feuil2!$A$1:$B$3,2,0)</f>
        <v>0</v>
      </c>
      <c r="H21" s="32" t="s">
        <v>2</v>
      </c>
      <c r="I21" s="33">
        <v>6</v>
      </c>
      <c r="J21" s="33">
        <f t="shared" si="1"/>
        <v>6</v>
      </c>
      <c r="K21" s="35"/>
      <c r="L21" s="51"/>
      <c r="M21" s="35"/>
      <c r="N21" s="40"/>
      <c r="O21" s="47"/>
      <c r="P21" s="47"/>
      <c r="Q21" s="47"/>
      <c r="R21" s="55"/>
      <c r="S21" s="56"/>
      <c r="T21" s="56"/>
      <c r="U21" s="49"/>
      <c r="V21" s="36"/>
      <c r="W21" s="35"/>
      <c r="X21" s="35"/>
      <c r="Y21" s="35"/>
      <c r="Z21" s="36"/>
      <c r="AA21" s="37">
        <f t="shared" si="2"/>
        <v>0</v>
      </c>
      <c r="AB21" s="41"/>
    </row>
    <row r="22" spans="1:28" s="39" customFormat="1" ht="15.6" x14ac:dyDescent="0.3">
      <c r="A22" s="29">
        <v>13</v>
      </c>
      <c r="B22" s="57" t="s">
        <v>38</v>
      </c>
      <c r="C22" s="146">
        <v>3</v>
      </c>
      <c r="D22" s="146">
        <v>3</v>
      </c>
      <c r="E22" s="146">
        <v>3</v>
      </c>
      <c r="F22" s="146">
        <v>3</v>
      </c>
      <c r="G22" s="31">
        <f>VLOOKUP(H22,Feuil2!$A$1:$B$3,2,0)</f>
        <v>0</v>
      </c>
      <c r="H22" s="32" t="s">
        <v>2</v>
      </c>
      <c r="I22" s="33">
        <v>30</v>
      </c>
      <c r="J22" s="33">
        <f t="shared" si="1"/>
        <v>12</v>
      </c>
      <c r="K22" s="58"/>
      <c r="L22" s="51"/>
      <c r="M22" s="34"/>
      <c r="N22" s="52"/>
      <c r="O22" s="58"/>
      <c r="P22" s="58"/>
      <c r="Q22" s="59"/>
      <c r="R22" s="55"/>
      <c r="S22" s="56"/>
      <c r="T22" s="56"/>
      <c r="U22" s="49"/>
      <c r="V22" s="36"/>
      <c r="W22" s="35"/>
      <c r="X22" s="35"/>
      <c r="Y22" s="35"/>
      <c r="Z22" s="36"/>
      <c r="AA22" s="37">
        <f t="shared" si="2"/>
        <v>18</v>
      </c>
      <c r="AB22" s="41"/>
    </row>
    <row r="23" spans="1:28" s="39" customFormat="1" ht="15.6" x14ac:dyDescent="0.3">
      <c r="A23" s="29">
        <v>14</v>
      </c>
      <c r="B23" s="57" t="s">
        <v>39</v>
      </c>
      <c r="C23" s="146">
        <v>0</v>
      </c>
      <c r="D23" s="146">
        <v>10</v>
      </c>
      <c r="E23" s="146">
        <v>0</v>
      </c>
      <c r="F23" s="146">
        <v>0</v>
      </c>
      <c r="G23" s="31">
        <f>VLOOKUP(H23,Feuil2!$A$1:$B$3,2,0)</f>
        <v>0</v>
      </c>
      <c r="H23" s="32" t="s">
        <v>2</v>
      </c>
      <c r="I23" s="33">
        <v>20</v>
      </c>
      <c r="J23" s="33">
        <f t="shared" si="1"/>
        <v>10</v>
      </c>
      <c r="K23" s="58"/>
      <c r="L23" s="51"/>
      <c r="M23" s="34"/>
      <c r="N23" s="34"/>
      <c r="O23" s="58"/>
      <c r="P23" s="58"/>
      <c r="Q23" s="59"/>
      <c r="R23" s="48"/>
      <c r="S23" s="56"/>
      <c r="T23" s="56"/>
      <c r="U23" s="49"/>
      <c r="V23" s="36"/>
      <c r="W23" s="35"/>
      <c r="X23" s="35"/>
      <c r="Y23" s="35"/>
      <c r="Z23" s="36"/>
      <c r="AA23" s="37">
        <f t="shared" si="2"/>
        <v>10</v>
      </c>
      <c r="AB23" s="41"/>
    </row>
    <row r="24" spans="1:28" s="39" customFormat="1" ht="15.6" x14ac:dyDescent="0.3">
      <c r="A24" s="29">
        <v>15</v>
      </c>
      <c r="B24" s="57" t="s">
        <v>40</v>
      </c>
      <c r="C24" s="146">
        <v>1</v>
      </c>
      <c r="D24" s="146">
        <v>10</v>
      </c>
      <c r="E24" s="146">
        <v>2</v>
      </c>
      <c r="F24" s="146">
        <v>0</v>
      </c>
      <c r="G24" s="31">
        <f>VLOOKUP(H24,Feuil2!$A$1:$B$3,2,0)</f>
        <v>0</v>
      </c>
      <c r="H24" s="32" t="s">
        <v>2</v>
      </c>
      <c r="I24" s="33">
        <v>20</v>
      </c>
      <c r="J24" s="33">
        <f t="shared" si="1"/>
        <v>13</v>
      </c>
      <c r="K24" s="58"/>
      <c r="L24" s="51"/>
      <c r="M24" s="34"/>
      <c r="N24" s="34"/>
      <c r="O24" s="34"/>
      <c r="P24" s="34"/>
      <c r="Q24" s="34"/>
      <c r="R24" s="46"/>
      <c r="S24" s="47"/>
      <c r="T24" s="47"/>
      <c r="U24" s="49"/>
      <c r="V24" s="36"/>
      <c r="W24" s="35"/>
      <c r="X24" s="35"/>
      <c r="Y24" s="35"/>
      <c r="Z24" s="36"/>
      <c r="AA24" s="37">
        <f t="shared" si="2"/>
        <v>7</v>
      </c>
      <c r="AB24" s="41"/>
    </row>
    <row r="25" spans="1:28" s="39" customFormat="1" ht="15.6" x14ac:dyDescent="0.3">
      <c r="A25" s="29">
        <v>16</v>
      </c>
      <c r="B25" s="57" t="s">
        <v>41</v>
      </c>
      <c r="C25" s="146">
        <v>10</v>
      </c>
      <c r="D25" s="146">
        <v>18</v>
      </c>
      <c r="E25" s="146">
        <v>3.5</v>
      </c>
      <c r="F25" s="146">
        <v>15</v>
      </c>
      <c r="G25" s="31">
        <f>VLOOKUP(H25,Feuil2!$A$1:$B$3,2,0)</f>
        <v>100</v>
      </c>
      <c r="H25" s="32" t="s">
        <v>5</v>
      </c>
      <c r="I25" s="33">
        <v>30</v>
      </c>
      <c r="J25" s="33">
        <f t="shared" si="1"/>
        <v>46.5</v>
      </c>
      <c r="K25" s="58"/>
      <c r="L25" s="51"/>
      <c r="M25" s="34"/>
      <c r="N25" s="34"/>
      <c r="O25" s="34"/>
      <c r="P25" s="60"/>
      <c r="Q25" s="34"/>
      <c r="R25" s="61"/>
      <c r="S25" s="47"/>
      <c r="T25" s="47"/>
      <c r="U25" s="61"/>
      <c r="V25" s="36"/>
      <c r="W25" s="35"/>
      <c r="X25" s="35"/>
      <c r="Y25" s="35"/>
      <c r="Z25" s="36"/>
      <c r="AA25" s="37">
        <f t="shared" si="2"/>
        <v>-16.5</v>
      </c>
      <c r="AB25" s="41"/>
    </row>
    <row r="26" spans="1:28" s="39" customFormat="1" ht="15.6" x14ac:dyDescent="0.3">
      <c r="A26" s="29">
        <v>17</v>
      </c>
      <c r="B26" s="62" t="s">
        <v>42</v>
      </c>
      <c r="C26" s="147">
        <v>2</v>
      </c>
      <c r="D26" s="147">
        <v>2</v>
      </c>
      <c r="E26" s="147">
        <v>2</v>
      </c>
      <c r="F26" s="147">
        <v>2</v>
      </c>
      <c r="G26" s="63">
        <f>VLOOKUP(H26,Feuil2!$A$1:$B$3,2,0)</f>
        <v>0</v>
      </c>
      <c r="H26" s="32" t="s">
        <v>2</v>
      </c>
      <c r="I26" s="64">
        <v>8</v>
      </c>
      <c r="J26" s="33">
        <f t="shared" si="1"/>
        <v>8</v>
      </c>
      <c r="K26" s="65"/>
      <c r="L26" s="65"/>
      <c r="M26" s="65"/>
      <c r="N26" s="45"/>
      <c r="O26" s="46"/>
      <c r="P26" s="35"/>
      <c r="Q26" s="35"/>
      <c r="R26" s="66"/>
      <c r="S26" s="67"/>
      <c r="T26" s="67"/>
      <c r="U26" s="65"/>
      <c r="V26" s="45"/>
      <c r="W26" s="65"/>
      <c r="X26" s="65"/>
      <c r="Y26" s="65"/>
      <c r="Z26" s="45"/>
      <c r="AA26" s="37">
        <f t="shared" si="2"/>
        <v>0</v>
      </c>
      <c r="AB26" s="68"/>
    </row>
    <row r="27" spans="1:28" s="71" customFormat="1" ht="15.6" x14ac:dyDescent="0.3">
      <c r="A27" s="29">
        <v>18</v>
      </c>
      <c r="B27" s="69" t="s">
        <v>43</v>
      </c>
      <c r="C27" s="146">
        <v>3</v>
      </c>
      <c r="D27" s="146">
        <v>1</v>
      </c>
      <c r="E27" s="146">
        <v>1</v>
      </c>
      <c r="F27" s="146">
        <v>0</v>
      </c>
      <c r="G27" s="63">
        <f>VLOOKUP(H27,Feuil2!$A$1:$B$3,2,0)</f>
        <v>0</v>
      </c>
      <c r="H27" s="32" t="s">
        <v>2</v>
      </c>
      <c r="I27" s="70">
        <v>21</v>
      </c>
      <c r="J27" s="33">
        <f t="shared" si="1"/>
        <v>5</v>
      </c>
      <c r="K27" s="35"/>
      <c r="L27" s="35"/>
      <c r="M27" s="35"/>
      <c r="N27" s="36"/>
      <c r="O27" s="46"/>
      <c r="P27" s="35"/>
      <c r="Q27" s="35"/>
      <c r="R27" s="36"/>
      <c r="S27" s="35"/>
      <c r="T27" s="35"/>
      <c r="U27" s="35"/>
      <c r="V27" s="36"/>
      <c r="W27" s="35"/>
      <c r="X27" s="35"/>
      <c r="Y27" s="35"/>
      <c r="Z27" s="36"/>
      <c r="AA27" s="37">
        <f t="shared" si="2"/>
        <v>16</v>
      </c>
      <c r="AB27" s="41"/>
    </row>
    <row r="28" spans="1:28" s="39" customFormat="1" ht="15.6" x14ac:dyDescent="0.3">
      <c r="A28" s="29">
        <v>19</v>
      </c>
      <c r="B28" s="72" t="s">
        <v>44</v>
      </c>
      <c r="C28" s="145">
        <v>2</v>
      </c>
      <c r="D28" s="145">
        <v>0</v>
      </c>
      <c r="E28" s="145">
        <v>0</v>
      </c>
      <c r="F28" s="145">
        <v>4</v>
      </c>
      <c r="G28" s="63">
        <f>VLOOKUP(H28,Feuil2!$A$1:$B$3,2,0)</f>
        <v>0</v>
      </c>
      <c r="H28" s="32" t="s">
        <v>2</v>
      </c>
      <c r="I28" s="33">
        <v>10</v>
      </c>
      <c r="J28" s="33">
        <f t="shared" si="1"/>
        <v>6</v>
      </c>
      <c r="K28" s="73"/>
      <c r="L28" s="73"/>
      <c r="M28" s="73"/>
      <c r="N28" s="74"/>
      <c r="O28" s="35"/>
      <c r="P28" s="46"/>
      <c r="Q28" s="35"/>
      <c r="R28" s="74"/>
      <c r="S28" s="73"/>
      <c r="T28" s="73"/>
      <c r="U28" s="73"/>
      <c r="V28" s="74"/>
      <c r="W28" s="73"/>
      <c r="X28" s="73"/>
      <c r="Y28" s="73"/>
      <c r="Z28" s="74"/>
      <c r="AA28" s="37">
        <f t="shared" si="2"/>
        <v>4</v>
      </c>
      <c r="AB28" s="41"/>
    </row>
    <row r="29" spans="1:28" s="39" customFormat="1" ht="15.6" x14ac:dyDescent="0.3">
      <c r="A29" s="29">
        <v>20</v>
      </c>
      <c r="B29" s="57" t="s">
        <v>45</v>
      </c>
      <c r="C29" s="146">
        <v>6</v>
      </c>
      <c r="D29" s="146">
        <v>0</v>
      </c>
      <c r="E29" s="146">
        <v>0</v>
      </c>
      <c r="F29" s="146">
        <v>10</v>
      </c>
      <c r="G29" s="63">
        <f>VLOOKUP(H29,Feuil2!$A$1:$B$3,2,0)</f>
        <v>0</v>
      </c>
      <c r="H29" s="32" t="s">
        <v>2</v>
      </c>
      <c r="I29" s="33">
        <v>5</v>
      </c>
      <c r="J29" s="33">
        <f t="shared" si="1"/>
        <v>16</v>
      </c>
      <c r="K29" s="35"/>
      <c r="L29" s="35"/>
      <c r="M29" s="35"/>
      <c r="N29" s="36"/>
      <c r="O29" s="35"/>
      <c r="P29" s="34"/>
      <c r="Q29" s="35"/>
      <c r="R29" s="36"/>
      <c r="S29" s="35"/>
      <c r="T29" s="35"/>
      <c r="U29" s="35"/>
      <c r="V29" s="36"/>
      <c r="W29" s="35"/>
      <c r="X29" s="35"/>
      <c r="Y29" s="35"/>
      <c r="Z29" s="36"/>
      <c r="AA29" s="37">
        <f t="shared" si="2"/>
        <v>-11</v>
      </c>
      <c r="AB29" s="41"/>
    </row>
    <row r="30" spans="1:28" s="39" customFormat="1" ht="15.6" x14ac:dyDescent="0.3">
      <c r="A30" s="29">
        <v>21</v>
      </c>
      <c r="B30" s="62" t="s">
        <v>46</v>
      </c>
      <c r="C30" s="147">
        <v>0</v>
      </c>
      <c r="D30" s="147">
        <v>9</v>
      </c>
      <c r="E30" s="147">
        <v>18.5</v>
      </c>
      <c r="F30" s="147">
        <v>0</v>
      </c>
      <c r="G30" s="63">
        <f>VLOOKUP(H30,Feuil2!$A$1:$B$3,2,0)</f>
        <v>0</v>
      </c>
      <c r="H30" s="32" t="s">
        <v>2</v>
      </c>
      <c r="I30" s="64">
        <v>25</v>
      </c>
      <c r="J30" s="33">
        <f t="shared" si="1"/>
        <v>27.5</v>
      </c>
      <c r="K30" s="65"/>
      <c r="L30" s="65"/>
      <c r="M30" s="65"/>
      <c r="N30" s="45"/>
      <c r="O30" s="35"/>
      <c r="P30" s="46"/>
      <c r="Q30" s="35"/>
      <c r="R30" s="52"/>
      <c r="S30" s="65"/>
      <c r="T30" s="65"/>
      <c r="U30" s="65"/>
      <c r="V30" s="45"/>
      <c r="W30" s="65"/>
      <c r="X30" s="65"/>
      <c r="Y30" s="65"/>
      <c r="Z30" s="45"/>
      <c r="AA30" s="37">
        <f t="shared" si="2"/>
        <v>-2.5</v>
      </c>
      <c r="AB30" s="41"/>
    </row>
    <row r="31" spans="1:28" s="71" customFormat="1" ht="15.6" x14ac:dyDescent="0.3">
      <c r="A31" s="29">
        <v>22</v>
      </c>
      <c r="B31" s="69" t="s">
        <v>47</v>
      </c>
      <c r="C31" s="146">
        <v>5</v>
      </c>
      <c r="D31" s="146">
        <v>0</v>
      </c>
      <c r="E31" s="146">
        <v>0</v>
      </c>
      <c r="F31" s="146">
        <v>0</v>
      </c>
      <c r="G31" s="63">
        <f>VLOOKUP(H31,Feuil2!$A$1:$B$3,2,0)</f>
        <v>0</v>
      </c>
      <c r="H31" s="32" t="s">
        <v>2</v>
      </c>
      <c r="I31" s="70">
        <v>12</v>
      </c>
      <c r="J31" s="33">
        <f t="shared" si="1"/>
        <v>5</v>
      </c>
      <c r="K31" s="35"/>
      <c r="L31" s="35"/>
      <c r="M31" s="35"/>
      <c r="N31" s="36"/>
      <c r="O31" s="35"/>
      <c r="P31" s="46"/>
      <c r="Q31" s="35"/>
      <c r="R31" s="36"/>
      <c r="S31" s="35"/>
      <c r="T31" s="35"/>
      <c r="U31" s="35"/>
      <c r="V31" s="36"/>
      <c r="W31" s="35"/>
      <c r="X31" s="35"/>
      <c r="Y31" s="35"/>
      <c r="Z31" s="36"/>
      <c r="AA31" s="37">
        <f t="shared" si="2"/>
        <v>7</v>
      </c>
      <c r="AB31" s="41"/>
    </row>
    <row r="32" spans="1:28" s="71" customFormat="1" ht="15.6" x14ac:dyDescent="0.3">
      <c r="A32" s="29">
        <v>23</v>
      </c>
      <c r="B32" s="69" t="s">
        <v>48</v>
      </c>
      <c r="C32" s="146">
        <v>3</v>
      </c>
      <c r="D32" s="146">
        <v>3</v>
      </c>
      <c r="E32" s="146">
        <v>3</v>
      </c>
      <c r="F32" s="146">
        <v>3</v>
      </c>
      <c r="G32" s="63">
        <f>VLOOKUP(H32,Feuil2!$A$1:$B$3,2,0)</f>
        <v>0</v>
      </c>
      <c r="H32" s="32" t="s">
        <v>2</v>
      </c>
      <c r="I32" s="70">
        <v>12</v>
      </c>
      <c r="J32" s="70">
        <f t="shared" si="1"/>
        <v>12</v>
      </c>
      <c r="K32" s="35"/>
      <c r="L32" s="35"/>
      <c r="M32" s="35"/>
      <c r="N32" s="36"/>
      <c r="O32" s="35"/>
      <c r="P32" s="46"/>
      <c r="Q32" s="35"/>
      <c r="R32" s="36"/>
      <c r="S32" s="35"/>
      <c r="T32" s="35"/>
      <c r="U32" s="35"/>
      <c r="V32" s="36"/>
      <c r="W32" s="35"/>
      <c r="X32" s="35"/>
      <c r="Y32" s="35"/>
      <c r="Z32" s="36"/>
      <c r="AA32" s="37">
        <f t="shared" si="2"/>
        <v>0</v>
      </c>
      <c r="AB32" s="41"/>
    </row>
    <row r="33" spans="1:28" s="39" customFormat="1" ht="15.6" x14ac:dyDescent="0.3">
      <c r="A33" s="29">
        <v>24</v>
      </c>
      <c r="B33" s="75" t="s">
        <v>49</v>
      </c>
      <c r="C33" s="145">
        <v>0</v>
      </c>
      <c r="D33" s="145">
        <v>0</v>
      </c>
      <c r="E33" s="145">
        <v>10</v>
      </c>
      <c r="F33" s="145">
        <v>0</v>
      </c>
      <c r="G33" s="63">
        <f>VLOOKUP(H33,Feuil2!$A$1:$B$3,2,0)</f>
        <v>0</v>
      </c>
      <c r="H33" s="32" t="s">
        <v>2</v>
      </c>
      <c r="I33" s="33">
        <v>10</v>
      </c>
      <c r="J33" s="33">
        <f t="shared" si="1"/>
        <v>10</v>
      </c>
      <c r="K33" s="67"/>
      <c r="L33" s="67"/>
      <c r="M33" s="67"/>
      <c r="N33" s="66"/>
      <c r="O33" s="35"/>
      <c r="P33" s="46"/>
      <c r="Q33" s="46"/>
      <c r="R33" s="46"/>
      <c r="S33" s="67"/>
      <c r="T33" s="67"/>
      <c r="U33" s="67"/>
      <c r="V33" s="66"/>
      <c r="W33" s="67"/>
      <c r="X33" s="67"/>
      <c r="Y33" s="67"/>
      <c r="Z33" s="66"/>
      <c r="AA33" s="37">
        <f t="shared" si="2"/>
        <v>0</v>
      </c>
      <c r="AB33" s="41"/>
    </row>
    <row r="34" spans="1:28" s="39" customFormat="1" ht="15.6" x14ac:dyDescent="0.3">
      <c r="A34" s="29">
        <v>25</v>
      </c>
      <c r="B34" s="62" t="s">
        <v>50</v>
      </c>
      <c r="C34" s="146">
        <v>0</v>
      </c>
      <c r="D34" s="146">
        <v>0</v>
      </c>
      <c r="E34" s="146">
        <v>0.5</v>
      </c>
      <c r="F34" s="146">
        <v>0</v>
      </c>
      <c r="G34" s="63">
        <f>VLOOKUP(H34,Feuil2!$A$1:$B$3,2,0)</f>
        <v>0</v>
      </c>
      <c r="H34" s="32" t="s">
        <v>2</v>
      </c>
      <c r="I34" s="33">
        <v>0</v>
      </c>
      <c r="J34" s="33">
        <f t="shared" si="1"/>
        <v>0.5</v>
      </c>
      <c r="K34" s="65"/>
      <c r="L34" s="65"/>
      <c r="M34" s="65"/>
      <c r="N34" s="45"/>
      <c r="O34" s="35"/>
      <c r="P34" s="35"/>
      <c r="Q34" s="46"/>
      <c r="R34" s="45"/>
      <c r="S34" s="65"/>
      <c r="T34" s="65"/>
      <c r="U34" s="65"/>
      <c r="V34" s="45"/>
      <c r="W34" s="65"/>
      <c r="X34" s="65"/>
      <c r="Y34" s="65"/>
      <c r="Z34" s="45"/>
      <c r="AA34" s="37">
        <f t="shared" si="2"/>
        <v>-0.5</v>
      </c>
      <c r="AB34" s="41"/>
    </row>
    <row r="35" spans="1:28" s="39" customFormat="1" ht="15.6" x14ac:dyDescent="0.3">
      <c r="A35" s="29">
        <v>27</v>
      </c>
      <c r="B35" s="62" t="s">
        <v>51</v>
      </c>
      <c r="C35" s="146">
        <v>0</v>
      </c>
      <c r="D35" s="146">
        <v>0</v>
      </c>
      <c r="E35" s="146">
        <v>0</v>
      </c>
      <c r="F35" s="146">
        <v>3</v>
      </c>
      <c r="G35" s="63">
        <f>VLOOKUP(H35,Feuil2!$A$1:$B$3,2,0)</f>
        <v>0</v>
      </c>
      <c r="H35" s="32" t="s">
        <v>2</v>
      </c>
      <c r="I35" s="33"/>
      <c r="J35" s="33">
        <f t="shared" si="1"/>
        <v>3</v>
      </c>
      <c r="K35" s="65"/>
      <c r="L35" s="65"/>
      <c r="M35" s="65"/>
      <c r="N35" s="45"/>
      <c r="O35" s="65"/>
      <c r="P35" s="65"/>
      <c r="Q35" s="46"/>
      <c r="R35" s="45"/>
      <c r="S35" s="65"/>
      <c r="T35" s="65"/>
      <c r="U35" s="65"/>
      <c r="V35" s="45"/>
      <c r="W35" s="65"/>
      <c r="X35" s="65"/>
      <c r="Y35" s="65"/>
      <c r="Z35" s="45"/>
      <c r="AA35" s="37">
        <f t="shared" si="2"/>
        <v>-3</v>
      </c>
      <c r="AB35" s="41"/>
    </row>
    <row r="36" spans="1:28" s="39" customFormat="1" ht="15.6" x14ac:dyDescent="0.3">
      <c r="A36" s="29">
        <v>28</v>
      </c>
      <c r="B36" s="62" t="s">
        <v>52</v>
      </c>
      <c r="C36" s="146">
        <v>2</v>
      </c>
      <c r="D36" s="146">
        <v>0</v>
      </c>
      <c r="E36" s="146">
        <v>0</v>
      </c>
      <c r="F36" s="146">
        <v>8</v>
      </c>
      <c r="G36" s="63">
        <f>VLOOKUP(H36,Feuil2!$A$1:$B$3,2,0)</f>
        <v>0</v>
      </c>
      <c r="H36" s="32" t="s">
        <v>2</v>
      </c>
      <c r="I36" s="33"/>
      <c r="J36" s="33">
        <f t="shared" si="1"/>
        <v>10</v>
      </c>
      <c r="K36" s="65"/>
      <c r="L36" s="65"/>
      <c r="M36" s="65"/>
      <c r="N36" s="45"/>
      <c r="O36" s="65"/>
      <c r="P36" s="65"/>
      <c r="Q36" s="46"/>
      <c r="R36" s="45"/>
      <c r="S36" s="65"/>
      <c r="T36" s="65"/>
      <c r="U36" s="65"/>
      <c r="V36" s="45"/>
      <c r="W36" s="65"/>
      <c r="X36" s="65"/>
      <c r="Y36" s="65"/>
      <c r="Z36" s="45"/>
      <c r="AA36" s="37">
        <f t="shared" si="2"/>
        <v>-10</v>
      </c>
      <c r="AB36" s="41"/>
    </row>
    <row r="37" spans="1:28" s="39" customFormat="1" ht="15.6" x14ac:dyDescent="0.3">
      <c r="A37" s="29">
        <v>29</v>
      </c>
      <c r="B37" s="62" t="s">
        <v>53</v>
      </c>
      <c r="C37" s="146">
        <v>0</v>
      </c>
      <c r="D37" s="146">
        <v>0</v>
      </c>
      <c r="E37" s="146">
        <v>0</v>
      </c>
      <c r="F37" s="146">
        <v>4</v>
      </c>
      <c r="G37" s="63">
        <f>VLOOKUP(H37,Feuil2!$A$1:$B$3,2,0)</f>
        <v>0</v>
      </c>
      <c r="H37" s="32" t="s">
        <v>2</v>
      </c>
      <c r="I37" s="33"/>
      <c r="J37" s="33">
        <f t="shared" si="1"/>
        <v>4</v>
      </c>
      <c r="K37" s="65"/>
      <c r="L37" s="65"/>
      <c r="M37" s="65"/>
      <c r="N37" s="45"/>
      <c r="O37" s="65"/>
      <c r="P37" s="65"/>
      <c r="Q37" s="46"/>
      <c r="R37" s="36"/>
      <c r="S37" s="65"/>
      <c r="T37" s="65"/>
      <c r="U37" s="65"/>
      <c r="V37" s="45"/>
      <c r="W37" s="65"/>
      <c r="X37" s="65"/>
      <c r="Y37" s="65"/>
      <c r="Z37" s="45"/>
      <c r="AA37" s="37">
        <f t="shared" si="2"/>
        <v>-4</v>
      </c>
      <c r="AB37" s="41"/>
    </row>
    <row r="38" spans="1:28" s="39" customFormat="1" ht="15.6" x14ac:dyDescent="0.3">
      <c r="A38" s="29">
        <v>30</v>
      </c>
      <c r="B38" s="62" t="s">
        <v>54</v>
      </c>
      <c r="C38" s="146">
        <v>5</v>
      </c>
      <c r="D38" s="146">
        <v>0</v>
      </c>
      <c r="E38" s="146">
        <v>0</v>
      </c>
      <c r="F38" s="146">
        <v>0</v>
      </c>
      <c r="G38" s="63">
        <f>VLOOKUP(H38,Feuil2!$A$1:$B$3,2,0)</f>
        <v>0</v>
      </c>
      <c r="H38" s="32" t="s">
        <v>2</v>
      </c>
      <c r="I38" s="33"/>
      <c r="J38" s="33">
        <f t="shared" si="1"/>
        <v>5</v>
      </c>
      <c r="K38" s="65"/>
      <c r="L38" s="65"/>
      <c r="M38" s="65"/>
      <c r="N38" s="45"/>
      <c r="O38" s="65"/>
      <c r="P38" s="65"/>
      <c r="Q38" s="46"/>
      <c r="R38" s="45"/>
      <c r="S38" s="35"/>
      <c r="T38" s="65"/>
      <c r="U38" s="65"/>
      <c r="V38" s="45"/>
      <c r="W38" s="65"/>
      <c r="X38" s="65"/>
      <c r="Y38" s="65"/>
      <c r="Z38" s="45"/>
      <c r="AA38" s="37">
        <f t="shared" si="2"/>
        <v>-5</v>
      </c>
      <c r="AB38" s="41"/>
    </row>
    <row r="39" spans="1:28" s="39" customFormat="1" ht="15.6" x14ac:dyDescent="0.3">
      <c r="A39" s="29">
        <v>31</v>
      </c>
      <c r="B39" s="62" t="s">
        <v>55</v>
      </c>
      <c r="C39" s="146">
        <v>0</v>
      </c>
      <c r="D39" s="146">
        <v>0</v>
      </c>
      <c r="E39" s="146">
        <v>0</v>
      </c>
      <c r="F39" s="146">
        <v>4</v>
      </c>
      <c r="G39" s="63">
        <f>VLOOKUP(H39,Feuil2!$A$1:$B$3,2,0)</f>
        <v>0</v>
      </c>
      <c r="H39" s="32" t="s">
        <v>2</v>
      </c>
      <c r="I39" s="33"/>
      <c r="J39" s="33">
        <f t="shared" si="1"/>
        <v>4</v>
      </c>
      <c r="K39" s="65"/>
      <c r="L39" s="65"/>
      <c r="M39" s="65"/>
      <c r="N39" s="45"/>
      <c r="O39" s="65"/>
      <c r="P39" s="65"/>
      <c r="Q39" s="65"/>
      <c r="R39" s="46"/>
      <c r="S39" s="35"/>
      <c r="T39" s="35"/>
      <c r="U39" s="65"/>
      <c r="V39" s="45"/>
      <c r="W39" s="65"/>
      <c r="X39" s="65"/>
      <c r="Y39" s="65"/>
      <c r="Z39" s="45"/>
      <c r="AA39" s="37">
        <f t="shared" si="2"/>
        <v>-4</v>
      </c>
      <c r="AB39" s="41"/>
    </row>
    <row r="40" spans="1:28" s="39" customFormat="1" ht="15.6" x14ac:dyDescent="0.3">
      <c r="A40" s="29">
        <v>32</v>
      </c>
      <c r="B40" s="62" t="s">
        <v>56</v>
      </c>
      <c r="C40" s="146">
        <v>0</v>
      </c>
      <c r="D40" s="146">
        <v>0</v>
      </c>
      <c r="E40" s="146">
        <v>0</v>
      </c>
      <c r="F40" s="146">
        <v>6</v>
      </c>
      <c r="G40" s="63">
        <f>VLOOKUP(H40,Feuil2!$A$1:$B$3,2,0)</f>
        <v>0</v>
      </c>
      <c r="H40" s="32" t="s">
        <v>2</v>
      </c>
      <c r="I40" s="33"/>
      <c r="J40" s="33">
        <f t="shared" si="1"/>
        <v>6</v>
      </c>
      <c r="K40" s="65"/>
      <c r="L40" s="65"/>
      <c r="M40" s="65"/>
      <c r="N40" s="45"/>
      <c r="O40" s="65"/>
      <c r="P40" s="65"/>
      <c r="Q40" s="65"/>
      <c r="R40" s="46"/>
      <c r="S40" s="65"/>
      <c r="T40" s="65"/>
      <c r="U40" s="35"/>
      <c r="V40" s="45"/>
      <c r="W40" s="65"/>
      <c r="X40" s="65"/>
      <c r="Y40" s="65"/>
      <c r="Z40" s="45"/>
      <c r="AA40" s="37">
        <f t="shared" si="2"/>
        <v>-6</v>
      </c>
      <c r="AB40" s="41"/>
    </row>
    <row r="41" spans="1:28" s="39" customFormat="1" ht="15.6" x14ac:dyDescent="0.3">
      <c r="A41" s="29">
        <v>33</v>
      </c>
      <c r="B41" s="62" t="s">
        <v>57</v>
      </c>
      <c r="C41" s="146">
        <v>2</v>
      </c>
      <c r="D41" s="146">
        <v>2</v>
      </c>
      <c r="E41" s="146">
        <v>2</v>
      </c>
      <c r="F41" s="146">
        <v>2</v>
      </c>
      <c r="G41" s="63">
        <f>VLOOKUP(H41,Feuil2!$A$1:$B$3,2,0)</f>
        <v>0</v>
      </c>
      <c r="H41" s="32" t="s">
        <v>2</v>
      </c>
      <c r="I41" s="33">
        <v>8</v>
      </c>
      <c r="J41" s="33">
        <f t="shared" si="1"/>
        <v>8</v>
      </c>
      <c r="K41" s="65"/>
      <c r="L41" s="65"/>
      <c r="M41" s="65"/>
      <c r="N41" s="45"/>
      <c r="O41" s="65"/>
      <c r="P41" s="65"/>
      <c r="Q41" s="35"/>
      <c r="R41" s="46"/>
      <c r="S41" s="65"/>
      <c r="T41" s="65"/>
      <c r="U41" s="65"/>
      <c r="V41" s="45"/>
      <c r="W41" s="65"/>
      <c r="X41" s="65"/>
      <c r="Y41" s="65"/>
      <c r="Z41" s="45"/>
      <c r="AA41" s="37">
        <f t="shared" si="2"/>
        <v>0</v>
      </c>
      <c r="AB41" s="41"/>
    </row>
    <row r="42" spans="1:28" s="39" customFormat="1" x14ac:dyDescent="0.3">
      <c r="A42" s="29">
        <v>34</v>
      </c>
      <c r="B42" s="62" t="s">
        <v>58</v>
      </c>
      <c r="C42" s="146">
        <v>0</v>
      </c>
      <c r="D42" s="146">
        <v>0</v>
      </c>
      <c r="E42" s="146">
        <v>0</v>
      </c>
      <c r="F42" s="146">
        <v>0</v>
      </c>
      <c r="G42" s="63">
        <f>VLOOKUP(H42,Feuil2!$A$1:$B$3,2,0)</f>
        <v>0</v>
      </c>
      <c r="H42" s="32" t="s">
        <v>2</v>
      </c>
      <c r="I42" s="33"/>
      <c r="J42" s="33">
        <f t="shared" si="1"/>
        <v>0</v>
      </c>
      <c r="K42" s="65"/>
      <c r="L42" s="65"/>
      <c r="M42" s="65"/>
      <c r="N42" s="45"/>
      <c r="O42" s="65"/>
      <c r="P42" s="65"/>
      <c r="Q42" s="65"/>
      <c r="R42" s="45"/>
      <c r="S42" s="65"/>
      <c r="T42" s="65"/>
      <c r="U42" s="65"/>
      <c r="V42" s="36"/>
      <c r="W42" s="65"/>
      <c r="X42" s="65"/>
      <c r="Y42" s="65"/>
      <c r="Z42" s="45"/>
      <c r="AA42" s="37">
        <f t="shared" si="2"/>
        <v>0</v>
      </c>
      <c r="AB42" s="41"/>
    </row>
    <row r="43" spans="1:28" s="39" customFormat="1" ht="15.6" x14ac:dyDescent="0.3">
      <c r="A43" s="29">
        <v>35</v>
      </c>
      <c r="B43" s="62" t="s">
        <v>59</v>
      </c>
      <c r="C43" s="146">
        <v>0</v>
      </c>
      <c r="D43" s="146">
        <v>1</v>
      </c>
      <c r="E43" s="146">
        <v>0</v>
      </c>
      <c r="F43" s="146">
        <v>0</v>
      </c>
      <c r="G43" s="63">
        <f>VLOOKUP(H43,Feuil2!$A$1:$B$3,2,0)</f>
        <v>0</v>
      </c>
      <c r="H43" s="32" t="s">
        <v>2</v>
      </c>
      <c r="I43" s="33">
        <v>2</v>
      </c>
      <c r="J43" s="33">
        <f t="shared" si="1"/>
        <v>1</v>
      </c>
      <c r="K43" s="65"/>
      <c r="L43" s="65"/>
      <c r="M43" s="65"/>
      <c r="N43" s="45"/>
      <c r="O43" s="65"/>
      <c r="P43" s="65"/>
      <c r="Q43" s="65"/>
      <c r="R43" s="46"/>
      <c r="S43" s="65"/>
      <c r="T43" s="65"/>
      <c r="U43" s="65"/>
      <c r="V43" s="36"/>
      <c r="W43" s="65"/>
      <c r="X43" s="65"/>
      <c r="Y43" s="65"/>
      <c r="Z43" s="45"/>
      <c r="AA43" s="37">
        <f t="shared" si="2"/>
        <v>1</v>
      </c>
      <c r="AB43" s="41"/>
    </row>
    <row r="44" spans="1:28" s="39" customFormat="1" x14ac:dyDescent="0.3">
      <c r="A44" s="29">
        <v>36</v>
      </c>
      <c r="B44" s="62" t="s">
        <v>60</v>
      </c>
      <c r="C44" s="146">
        <v>0</v>
      </c>
      <c r="D44" s="146">
        <v>0</v>
      </c>
      <c r="E44" s="146">
        <v>4</v>
      </c>
      <c r="F44" s="146">
        <v>0</v>
      </c>
      <c r="G44" s="63">
        <f>VLOOKUP(H44,Feuil2!$A$1:$B$3,2,0)</f>
        <v>0</v>
      </c>
      <c r="H44" s="32" t="s">
        <v>2</v>
      </c>
      <c r="I44" s="33">
        <v>5</v>
      </c>
      <c r="J44" s="33">
        <f t="shared" si="1"/>
        <v>4</v>
      </c>
      <c r="K44" s="65"/>
      <c r="L44" s="65"/>
      <c r="M44" s="65"/>
      <c r="N44" s="45"/>
      <c r="O44" s="65"/>
      <c r="P44" s="65"/>
      <c r="Q44" s="65"/>
      <c r="R44" s="45"/>
      <c r="S44" s="65"/>
      <c r="T44" s="65"/>
      <c r="U44" s="65"/>
      <c r="V44" s="45"/>
      <c r="W44" s="35"/>
      <c r="X44" s="65"/>
      <c r="Y44" s="65"/>
      <c r="Z44" s="45"/>
      <c r="AA44" s="37">
        <f t="shared" si="2"/>
        <v>1</v>
      </c>
      <c r="AB44" s="41"/>
    </row>
    <row r="45" spans="1:28" s="39" customFormat="1" ht="15.6" x14ac:dyDescent="0.3">
      <c r="A45" s="29">
        <v>37</v>
      </c>
      <c r="B45" s="62" t="s">
        <v>61</v>
      </c>
      <c r="C45" s="146">
        <v>7</v>
      </c>
      <c r="D45" s="146">
        <v>1</v>
      </c>
      <c r="E45" s="146">
        <v>0</v>
      </c>
      <c r="F45" s="146">
        <v>0</v>
      </c>
      <c r="G45" s="63">
        <f>VLOOKUP(H45,Feuil2!$A$1:$B$3,2,0)</f>
        <v>0</v>
      </c>
      <c r="H45" s="32" t="s">
        <v>2</v>
      </c>
      <c r="I45" s="33"/>
      <c r="J45" s="33">
        <f t="shared" si="1"/>
        <v>8</v>
      </c>
      <c r="K45" s="65"/>
      <c r="L45" s="65"/>
      <c r="M45" s="65"/>
      <c r="N45" s="45"/>
      <c r="O45" s="65"/>
      <c r="P45" s="65"/>
      <c r="Q45" s="65"/>
      <c r="R45" s="46"/>
      <c r="S45" s="65"/>
      <c r="T45" s="65"/>
      <c r="U45" s="65"/>
      <c r="V45" s="45"/>
      <c r="W45" s="35"/>
      <c r="X45" s="65"/>
      <c r="Y45" s="65"/>
      <c r="Z45" s="45"/>
      <c r="AA45" s="37">
        <f t="shared" si="2"/>
        <v>-8</v>
      </c>
      <c r="AB45" s="41"/>
    </row>
    <row r="46" spans="1:28" s="77" customFormat="1" x14ac:dyDescent="0.3">
      <c r="A46" s="29">
        <v>39</v>
      </c>
      <c r="B46" s="57" t="s">
        <v>62</v>
      </c>
      <c r="C46" s="146">
        <v>0</v>
      </c>
      <c r="D46" s="146">
        <v>0</v>
      </c>
      <c r="E46" s="146">
        <v>2.5</v>
      </c>
      <c r="F46" s="146">
        <v>0</v>
      </c>
      <c r="G46" s="63">
        <f>VLOOKUP(H46,Feuil2!$A$1:$B$3,2,0)</f>
        <v>0</v>
      </c>
      <c r="H46" s="32" t="s">
        <v>2</v>
      </c>
      <c r="I46" s="33">
        <v>8</v>
      </c>
      <c r="J46" s="33">
        <f t="shared" si="1"/>
        <v>2.5</v>
      </c>
      <c r="K46" s="35"/>
      <c r="L46" s="35"/>
      <c r="M46" s="35"/>
      <c r="N46" s="36"/>
      <c r="O46" s="35"/>
      <c r="P46" s="35"/>
      <c r="Q46" s="35"/>
      <c r="R46" s="108"/>
      <c r="S46" s="35"/>
      <c r="T46" s="35"/>
      <c r="U46" s="35"/>
      <c r="V46" s="36"/>
      <c r="W46" s="35"/>
      <c r="X46" s="35"/>
      <c r="Y46" s="35"/>
      <c r="Z46" s="36"/>
      <c r="AA46" s="37"/>
      <c r="AB46" s="41"/>
    </row>
    <row r="47" spans="1:28" s="77" customFormat="1" ht="15.6" x14ac:dyDescent="0.3">
      <c r="A47" s="29">
        <v>40</v>
      </c>
      <c r="B47" s="57" t="s">
        <v>63</v>
      </c>
      <c r="C47" s="146">
        <v>2</v>
      </c>
      <c r="D47" s="146">
        <v>0</v>
      </c>
      <c r="E47" s="146">
        <v>0</v>
      </c>
      <c r="F47" s="146">
        <v>0</v>
      </c>
      <c r="G47" s="63">
        <f>VLOOKUP(H47,Feuil2!$A$1:$B$3,2,0)</f>
        <v>0</v>
      </c>
      <c r="H47" s="32" t="s">
        <v>2</v>
      </c>
      <c r="I47" s="33">
        <v>8</v>
      </c>
      <c r="J47" s="33">
        <f t="shared" si="1"/>
        <v>2</v>
      </c>
      <c r="K47" s="35"/>
      <c r="L47" s="35"/>
      <c r="M47" s="35"/>
      <c r="N47" s="36"/>
      <c r="O47" s="35"/>
      <c r="P47" s="35"/>
      <c r="Q47" s="35"/>
      <c r="R47" s="76"/>
      <c r="S47" s="35"/>
      <c r="T47" s="35"/>
      <c r="U47" s="35"/>
      <c r="V47" s="36"/>
      <c r="W47" s="35"/>
      <c r="X47" s="35"/>
      <c r="Y47" s="35"/>
      <c r="Z47" s="36"/>
      <c r="AA47" s="37"/>
      <c r="AB47" s="41"/>
    </row>
    <row r="48" spans="1:28" s="39" customFormat="1" ht="18" x14ac:dyDescent="0.3">
      <c r="A48" s="78"/>
      <c r="B48" s="19" t="s">
        <v>64</v>
      </c>
      <c r="C48" s="145"/>
      <c r="D48" s="145"/>
      <c r="E48" s="145"/>
      <c r="F48" s="145"/>
      <c r="G48" s="63"/>
      <c r="H48" s="79"/>
      <c r="I48" s="33"/>
      <c r="J48" s="33"/>
      <c r="K48" s="73"/>
      <c r="L48" s="73"/>
      <c r="M48" s="67"/>
      <c r="N48" s="66"/>
      <c r="O48" s="67"/>
      <c r="P48" s="67"/>
      <c r="Q48" s="67"/>
      <c r="R48" s="80"/>
      <c r="S48" s="67"/>
      <c r="T48" s="35"/>
      <c r="U48" s="35"/>
      <c r="V48" s="36"/>
      <c r="W48" s="67"/>
      <c r="X48" s="67"/>
      <c r="Y48" s="67"/>
      <c r="Z48" s="66"/>
      <c r="AA48" s="81"/>
      <c r="AB48" s="82"/>
    </row>
    <row r="49" spans="1:28" s="39" customFormat="1" ht="15.6" x14ac:dyDescent="0.3">
      <c r="A49" s="29">
        <v>1</v>
      </c>
      <c r="B49" s="62" t="s">
        <v>65</v>
      </c>
      <c r="C49" s="146">
        <v>0</v>
      </c>
      <c r="D49" s="146">
        <v>0</v>
      </c>
      <c r="E49" s="146">
        <v>8.75</v>
      </c>
      <c r="F49" s="146">
        <v>0</v>
      </c>
      <c r="G49" s="63">
        <f>VLOOKUP(H49,Feuil2!$A$1:$B$3,2,0)</f>
        <v>0</v>
      </c>
      <c r="H49" s="32" t="s">
        <v>2</v>
      </c>
      <c r="I49" s="33">
        <v>7</v>
      </c>
      <c r="J49" s="33">
        <f t="shared" ref="J49:J62" si="3">SUM(C49:F49)</f>
        <v>8.75</v>
      </c>
      <c r="K49" s="65"/>
      <c r="L49" s="65"/>
      <c r="M49" s="65"/>
      <c r="N49" s="45"/>
      <c r="O49" s="65"/>
      <c r="P49" s="65"/>
      <c r="Q49" s="65"/>
      <c r="R49" s="46"/>
      <c r="S49" s="46"/>
      <c r="T49" s="35"/>
      <c r="U49" s="83"/>
      <c r="V49" s="105"/>
      <c r="W49" s="65"/>
      <c r="X49" s="103"/>
      <c r="Y49" s="65"/>
      <c r="Z49" s="45"/>
      <c r="AA49" s="37">
        <f>I49-J49</f>
        <v>-1.75</v>
      </c>
      <c r="AB49" s="41"/>
    </row>
    <row r="50" spans="1:28" s="39" customFormat="1" ht="15.6" x14ac:dyDescent="0.3">
      <c r="A50" s="29">
        <v>2</v>
      </c>
      <c r="B50" s="62" t="s">
        <v>56</v>
      </c>
      <c r="C50" s="146">
        <v>0</v>
      </c>
      <c r="D50" s="146">
        <v>0</v>
      </c>
      <c r="E50" s="146">
        <v>0</v>
      </c>
      <c r="F50" s="146">
        <v>5</v>
      </c>
      <c r="G50" s="63">
        <f>VLOOKUP(H50,Feuil2!$A$1:$B$3,2,0)</f>
        <v>0</v>
      </c>
      <c r="H50" s="32" t="s">
        <v>2</v>
      </c>
      <c r="I50" s="33"/>
      <c r="J50" s="33">
        <f t="shared" si="3"/>
        <v>5</v>
      </c>
      <c r="K50" s="65"/>
      <c r="L50" s="65"/>
      <c r="M50" s="65"/>
      <c r="N50" s="45"/>
      <c r="O50" s="65"/>
      <c r="P50" s="65"/>
      <c r="Q50" s="65"/>
      <c r="R50" s="46"/>
      <c r="S50" s="46"/>
      <c r="T50" s="35"/>
      <c r="U50" s="83"/>
      <c r="V50" s="105"/>
      <c r="W50" s="65"/>
      <c r="X50" s="104"/>
      <c r="Y50" s="65"/>
      <c r="Z50" s="45"/>
      <c r="AA50" s="37">
        <f>I50-J50</f>
        <v>-5</v>
      </c>
      <c r="AB50" s="41"/>
    </row>
    <row r="51" spans="1:28" s="39" customFormat="1" ht="15.6" x14ac:dyDescent="0.3">
      <c r="A51" s="29">
        <v>3</v>
      </c>
      <c r="B51" s="62" t="s">
        <v>66</v>
      </c>
      <c r="C51" s="146">
        <v>7</v>
      </c>
      <c r="D51" s="146">
        <v>0</v>
      </c>
      <c r="E51" s="146">
        <v>0</v>
      </c>
      <c r="F51" s="146">
        <v>0</v>
      </c>
      <c r="G51" s="63">
        <f>VLOOKUP(H51,Feuil2!$A$1:$B$3,2,0)</f>
        <v>0</v>
      </c>
      <c r="H51" s="32" t="s">
        <v>2</v>
      </c>
      <c r="I51" s="33"/>
      <c r="J51" s="33">
        <f t="shared" si="3"/>
        <v>7</v>
      </c>
      <c r="K51" s="35"/>
      <c r="L51" s="35"/>
      <c r="M51" s="65"/>
      <c r="N51" s="45"/>
      <c r="O51" s="65"/>
      <c r="P51" s="65"/>
      <c r="Q51" s="65"/>
      <c r="R51" s="84"/>
      <c r="S51" s="46"/>
      <c r="T51" s="35"/>
      <c r="U51" s="83"/>
      <c r="V51" s="105"/>
      <c r="W51" s="65"/>
      <c r="X51" s="104"/>
      <c r="Y51" s="65"/>
      <c r="Z51" s="45"/>
      <c r="AA51" s="85"/>
      <c r="AB51" s="68"/>
    </row>
    <row r="52" spans="1:28" s="39" customFormat="1" ht="15.6" x14ac:dyDescent="0.3">
      <c r="A52" s="29">
        <v>4</v>
      </c>
      <c r="B52" s="62" t="s">
        <v>67</v>
      </c>
      <c r="C52" s="146">
        <v>3</v>
      </c>
      <c r="D52" s="146">
        <v>5</v>
      </c>
      <c r="E52" s="146">
        <v>0</v>
      </c>
      <c r="F52" s="146">
        <v>0</v>
      </c>
      <c r="G52" s="63">
        <f>VLOOKUP(H52,Feuil2!$A$1:$B$3,2,0)</f>
        <v>0</v>
      </c>
      <c r="H52" s="32" t="s">
        <v>2</v>
      </c>
      <c r="I52" s="33">
        <v>8</v>
      </c>
      <c r="J52" s="33">
        <f t="shared" si="3"/>
        <v>8</v>
      </c>
      <c r="K52" s="35"/>
      <c r="L52" s="35"/>
      <c r="M52" s="65"/>
      <c r="N52" s="45"/>
      <c r="O52" s="65"/>
      <c r="P52" s="65"/>
      <c r="Q52" s="65"/>
      <c r="R52" s="84"/>
      <c r="S52" s="65"/>
      <c r="T52" s="61"/>
      <c r="U52" s="83"/>
      <c r="V52" s="105"/>
      <c r="W52" s="46"/>
      <c r="X52" s="61"/>
      <c r="Y52" s="65"/>
      <c r="Z52" s="45"/>
      <c r="AA52" s="85"/>
      <c r="AB52" s="68"/>
    </row>
    <row r="53" spans="1:28" s="39" customFormat="1" ht="15.6" x14ac:dyDescent="0.3">
      <c r="A53" s="117">
        <v>5</v>
      </c>
      <c r="B53" s="121" t="s">
        <v>79</v>
      </c>
      <c r="C53" s="146">
        <v>8</v>
      </c>
      <c r="D53" s="146">
        <v>0</v>
      </c>
      <c r="E53" s="146">
        <v>0</v>
      </c>
      <c r="F53" s="146">
        <v>0</v>
      </c>
      <c r="G53" s="63">
        <f>VLOOKUP(H53,Feuil2!$A$1:$B$3,2,0)</f>
        <v>75</v>
      </c>
      <c r="H53" s="32" t="s">
        <v>6</v>
      </c>
      <c r="I53" s="33">
        <v>16</v>
      </c>
      <c r="J53" s="33">
        <f t="shared" si="3"/>
        <v>8</v>
      </c>
      <c r="K53" s="35"/>
      <c r="L53" s="35"/>
      <c r="M53" s="65"/>
      <c r="N53" s="45"/>
      <c r="O53" s="65"/>
      <c r="P53" s="65"/>
      <c r="Q53" s="65"/>
      <c r="R53" s="84"/>
      <c r="S53" s="65"/>
      <c r="T53" s="35"/>
      <c r="U53" s="83"/>
      <c r="V53" s="105"/>
      <c r="W53" s="65"/>
      <c r="X53" s="104"/>
      <c r="Y53" s="65"/>
      <c r="Z53" s="45"/>
      <c r="AA53" s="85"/>
      <c r="AB53" s="68"/>
    </row>
    <row r="54" spans="1:28" s="39" customFormat="1" ht="15.6" x14ac:dyDescent="0.3">
      <c r="A54" s="29">
        <v>6</v>
      </c>
      <c r="B54" s="62" t="s">
        <v>74</v>
      </c>
      <c r="C54" s="146">
        <v>0</v>
      </c>
      <c r="D54" s="146">
        <v>0</v>
      </c>
      <c r="E54" s="146">
        <v>0</v>
      </c>
      <c r="F54" s="146">
        <v>10</v>
      </c>
      <c r="G54" s="63">
        <f>VLOOKUP(H54,Feuil2!$A$1:$B$3,2,0)</f>
        <v>0</v>
      </c>
      <c r="H54" s="32" t="s">
        <v>2</v>
      </c>
      <c r="I54" s="33">
        <v>8</v>
      </c>
      <c r="J54" s="33">
        <f t="shared" si="3"/>
        <v>10</v>
      </c>
      <c r="K54" s="35"/>
      <c r="L54" s="35"/>
      <c r="M54" s="65"/>
      <c r="N54" s="45"/>
      <c r="O54" s="65"/>
      <c r="P54" s="65"/>
      <c r="Q54" s="65"/>
      <c r="R54" s="84"/>
      <c r="S54" s="65"/>
      <c r="T54" s="35"/>
      <c r="U54" s="83"/>
      <c r="V54" s="105"/>
      <c r="W54" s="65"/>
      <c r="X54" s="104"/>
      <c r="Y54" s="65"/>
      <c r="Z54" s="45"/>
      <c r="AA54" s="85"/>
      <c r="AB54" s="68"/>
    </row>
    <row r="55" spans="1:28" s="39" customFormat="1" ht="15.6" x14ac:dyDescent="0.3">
      <c r="A55" s="29">
        <v>7</v>
      </c>
      <c r="B55" s="62" t="s">
        <v>76</v>
      </c>
      <c r="C55" s="146">
        <v>5</v>
      </c>
      <c r="D55" s="146">
        <v>0</v>
      </c>
      <c r="E55" s="146">
        <v>0</v>
      </c>
      <c r="F55" s="146">
        <v>0</v>
      </c>
      <c r="G55" s="63">
        <f>VLOOKUP(H55,Feuil2!$A$1:$B$3,2,0)</f>
        <v>0</v>
      </c>
      <c r="H55" s="32" t="s">
        <v>2</v>
      </c>
      <c r="I55" s="33">
        <v>8</v>
      </c>
      <c r="J55" s="33">
        <f t="shared" si="3"/>
        <v>5</v>
      </c>
      <c r="K55" s="35"/>
      <c r="L55" s="35"/>
      <c r="M55" s="65"/>
      <c r="N55" s="45"/>
      <c r="O55" s="65"/>
      <c r="P55" s="65"/>
      <c r="Q55" s="65"/>
      <c r="R55" s="84"/>
      <c r="S55" s="65"/>
      <c r="T55" s="65"/>
      <c r="U55" s="65"/>
      <c r="V55" s="45"/>
      <c r="W55" s="65"/>
      <c r="X55" s="65"/>
      <c r="Y55" s="65"/>
      <c r="Z55" s="45"/>
      <c r="AA55" s="85"/>
      <c r="AB55" s="68"/>
    </row>
    <row r="56" spans="1:28" s="39" customFormat="1" ht="15.6" x14ac:dyDescent="0.3">
      <c r="A56" s="29">
        <v>8</v>
      </c>
      <c r="B56" s="62" t="s">
        <v>75</v>
      </c>
      <c r="C56" s="146">
        <v>0</v>
      </c>
      <c r="D56" s="146">
        <v>0</v>
      </c>
      <c r="E56" s="146">
        <v>0</v>
      </c>
      <c r="F56" s="146">
        <v>8</v>
      </c>
      <c r="G56" s="63">
        <f>VLOOKUP(H56,Feuil2!$A$1:$B$3,2,0)</f>
        <v>0</v>
      </c>
      <c r="H56" s="32" t="s">
        <v>2</v>
      </c>
      <c r="I56" s="33">
        <v>8</v>
      </c>
      <c r="J56" s="33">
        <f t="shared" si="3"/>
        <v>8</v>
      </c>
      <c r="K56" s="35"/>
      <c r="L56" s="35"/>
      <c r="M56" s="65"/>
      <c r="N56" s="45"/>
      <c r="O56" s="65"/>
      <c r="P56" s="65"/>
      <c r="Q56" s="65"/>
      <c r="R56" s="84"/>
      <c r="S56" s="65"/>
      <c r="T56" s="65"/>
      <c r="U56" s="65"/>
      <c r="V56" s="106"/>
      <c r="W56" s="65"/>
      <c r="X56" s="65"/>
      <c r="Y56" s="65"/>
      <c r="Z56" s="45"/>
      <c r="AA56" s="85"/>
      <c r="AB56" s="68"/>
    </row>
    <row r="57" spans="1:28" s="39" customFormat="1" ht="15.6" x14ac:dyDescent="0.3">
      <c r="A57" s="29">
        <v>9</v>
      </c>
      <c r="B57" s="113" t="s">
        <v>81</v>
      </c>
      <c r="C57" s="146">
        <v>0</v>
      </c>
      <c r="D57" s="146">
        <v>0</v>
      </c>
      <c r="E57" s="146">
        <v>11.5</v>
      </c>
      <c r="F57" s="146">
        <v>0</v>
      </c>
      <c r="G57" s="63">
        <f>VLOOKUP(H57,Feuil2!$A$1:$B$3,2,0)</f>
        <v>100</v>
      </c>
      <c r="H57" s="32" t="s">
        <v>5</v>
      </c>
      <c r="I57" s="33">
        <v>12</v>
      </c>
      <c r="J57" s="33">
        <f t="shared" si="3"/>
        <v>11.5</v>
      </c>
      <c r="K57" s="35"/>
      <c r="L57" s="35"/>
      <c r="M57" s="65"/>
      <c r="N57" s="45"/>
      <c r="O57" s="65"/>
      <c r="P57" s="65"/>
      <c r="Q57" s="65"/>
      <c r="R57" s="84"/>
      <c r="S57" s="65"/>
      <c r="T57" s="65"/>
      <c r="U57" s="65"/>
      <c r="V57" s="45"/>
      <c r="W57" s="109"/>
      <c r="X57" s="110"/>
      <c r="Y57" s="65"/>
      <c r="Z57" s="45"/>
      <c r="AA57" s="85"/>
      <c r="AB57" s="68"/>
    </row>
    <row r="58" spans="1:28" s="39" customFormat="1" ht="15.6" x14ac:dyDescent="0.3">
      <c r="A58" s="29">
        <v>10</v>
      </c>
      <c r="B58" s="113" t="s">
        <v>82</v>
      </c>
      <c r="C58" s="146">
        <v>0</v>
      </c>
      <c r="D58" s="146">
        <v>0</v>
      </c>
      <c r="E58" s="146">
        <v>0.75</v>
      </c>
      <c r="F58" s="146">
        <v>0</v>
      </c>
      <c r="G58" s="63">
        <f>VLOOKUP(H58,Feuil2!$A$1:$B$3,2,0)</f>
        <v>0</v>
      </c>
      <c r="H58" s="32" t="s">
        <v>2</v>
      </c>
      <c r="I58" s="33">
        <v>1</v>
      </c>
      <c r="J58" s="33">
        <f t="shared" si="3"/>
        <v>0.75</v>
      </c>
      <c r="K58" s="35"/>
      <c r="L58" s="35"/>
      <c r="M58" s="65"/>
      <c r="N58" s="45"/>
      <c r="O58" s="65"/>
      <c r="P58" s="65"/>
      <c r="Q58" s="65"/>
      <c r="R58" s="84"/>
      <c r="S58" s="65"/>
      <c r="T58" s="65"/>
      <c r="U58" s="65"/>
      <c r="V58" s="45"/>
      <c r="W58" s="112"/>
      <c r="X58" s="107"/>
      <c r="Y58" s="65"/>
      <c r="Z58" s="45"/>
      <c r="AA58" s="85"/>
      <c r="AB58" s="68"/>
    </row>
    <row r="59" spans="1:28" s="39" customFormat="1" ht="15.6" x14ac:dyDescent="0.3">
      <c r="A59" s="29">
        <v>11</v>
      </c>
      <c r="B59" s="113" t="s">
        <v>77</v>
      </c>
      <c r="C59" s="146">
        <v>0</v>
      </c>
      <c r="D59" s="146">
        <v>0</v>
      </c>
      <c r="E59" s="146">
        <v>4</v>
      </c>
      <c r="F59" s="146">
        <v>0</v>
      </c>
      <c r="G59" s="63">
        <f>VLOOKUP(H59,Feuil2!$A$1:$B$3,2,0)</f>
        <v>0</v>
      </c>
      <c r="H59" s="32" t="s">
        <v>2</v>
      </c>
      <c r="I59" s="33">
        <v>3</v>
      </c>
      <c r="J59" s="33">
        <f t="shared" si="3"/>
        <v>4</v>
      </c>
      <c r="K59" s="35"/>
      <c r="L59" s="35"/>
      <c r="M59" s="65"/>
      <c r="N59" s="45"/>
      <c r="O59" s="65"/>
      <c r="P59" s="65"/>
      <c r="Q59" s="65"/>
      <c r="R59" s="84"/>
      <c r="S59" s="65"/>
      <c r="T59" s="65"/>
      <c r="U59" s="65"/>
      <c r="V59" s="45"/>
      <c r="W59" s="111"/>
      <c r="X59" s="107"/>
      <c r="Y59" s="65"/>
      <c r="Z59" s="45"/>
      <c r="AA59" s="85"/>
      <c r="AB59" s="68"/>
    </row>
    <row r="60" spans="1:28" s="39" customFormat="1" ht="15.6" x14ac:dyDescent="0.3">
      <c r="A60" s="29">
        <v>12</v>
      </c>
      <c r="B60" s="113" t="s">
        <v>83</v>
      </c>
      <c r="C60" s="146">
        <v>0</v>
      </c>
      <c r="D60" s="146">
        <v>0</v>
      </c>
      <c r="E60" s="146">
        <v>0.25</v>
      </c>
      <c r="F60" s="146">
        <v>0</v>
      </c>
      <c r="G60" s="63">
        <f>VLOOKUP(H60,Feuil2!$A$1:$B$3,2,0)</f>
        <v>0</v>
      </c>
      <c r="H60" s="32" t="s">
        <v>2</v>
      </c>
      <c r="I60" s="33">
        <v>0.25</v>
      </c>
      <c r="J60" s="33">
        <f t="shared" si="3"/>
        <v>0.25</v>
      </c>
      <c r="K60" s="35"/>
      <c r="L60" s="35"/>
      <c r="M60" s="65"/>
      <c r="N60" s="45"/>
      <c r="O60" s="65"/>
      <c r="P60" s="65"/>
      <c r="Q60" s="65"/>
      <c r="R60" s="84"/>
      <c r="S60" s="65"/>
      <c r="T60" s="65"/>
      <c r="U60" s="65"/>
      <c r="V60" s="45"/>
      <c r="W60" s="107"/>
      <c r="X60" s="107"/>
      <c r="Y60" s="65"/>
      <c r="Z60" s="45"/>
      <c r="AA60" s="85"/>
      <c r="AB60" s="68"/>
    </row>
    <row r="61" spans="1:28" s="39" customFormat="1" ht="15.6" x14ac:dyDescent="0.3">
      <c r="A61" s="29">
        <v>13</v>
      </c>
      <c r="B61" s="113" t="s">
        <v>87</v>
      </c>
      <c r="C61" s="146">
        <v>0</v>
      </c>
      <c r="D61" s="146">
        <v>0</v>
      </c>
      <c r="E61" s="146">
        <v>2.75</v>
      </c>
      <c r="F61" s="146">
        <v>0</v>
      </c>
      <c r="G61" s="63">
        <f>VLOOKUP(H61,Feuil2!$A$1:$B$3,2,0)</f>
        <v>0</v>
      </c>
      <c r="H61" s="32" t="s">
        <v>2</v>
      </c>
      <c r="I61" s="33">
        <v>3</v>
      </c>
      <c r="J61" s="33">
        <f t="shared" si="3"/>
        <v>2.75</v>
      </c>
      <c r="K61" s="35"/>
      <c r="L61" s="35"/>
      <c r="M61" s="65"/>
      <c r="N61" s="45"/>
      <c r="O61" s="65"/>
      <c r="P61" s="65"/>
      <c r="Q61" s="65"/>
      <c r="R61" s="84"/>
      <c r="S61" s="65"/>
      <c r="T61" s="65"/>
      <c r="U61" s="65"/>
      <c r="V61" s="45"/>
      <c r="W61" s="107"/>
      <c r="X61" s="107"/>
      <c r="Y61" s="65"/>
      <c r="Z61" s="45"/>
      <c r="AA61" s="85"/>
      <c r="AB61" s="68"/>
    </row>
    <row r="62" spans="1:28" s="39" customFormat="1" ht="15.6" x14ac:dyDescent="0.3">
      <c r="A62" s="29">
        <v>14</v>
      </c>
      <c r="B62" s="62" t="s">
        <v>78</v>
      </c>
      <c r="C62" s="146">
        <v>8</v>
      </c>
      <c r="D62" s="146">
        <v>0</v>
      </c>
      <c r="E62" s="146">
        <v>0</v>
      </c>
      <c r="F62" s="146">
        <v>0</v>
      </c>
      <c r="G62" s="63">
        <f>VLOOKUP(H62,Feuil2!$A$1:$B$3,2,0)</f>
        <v>0</v>
      </c>
      <c r="H62" s="32" t="s">
        <v>2</v>
      </c>
      <c r="I62" s="33">
        <v>0</v>
      </c>
      <c r="J62" s="33">
        <f t="shared" si="3"/>
        <v>8</v>
      </c>
      <c r="K62" s="35"/>
      <c r="L62" s="35"/>
      <c r="M62" s="65"/>
      <c r="N62" s="45"/>
      <c r="O62" s="65"/>
      <c r="P62" s="65"/>
      <c r="Q62" s="65"/>
      <c r="R62" s="84"/>
      <c r="S62" s="65"/>
      <c r="T62" s="65"/>
      <c r="U62" s="65"/>
      <c r="V62" s="45"/>
      <c r="W62" s="65"/>
      <c r="X62" s="107"/>
      <c r="Y62" s="65"/>
      <c r="Z62" s="45"/>
      <c r="AA62" s="85"/>
      <c r="AB62" s="68"/>
    </row>
    <row r="63" spans="1:28" s="39" customFormat="1" ht="15.6" x14ac:dyDescent="0.3">
      <c r="A63" s="29">
        <v>15</v>
      </c>
      <c r="B63" s="62" t="s">
        <v>80</v>
      </c>
      <c r="C63" s="146">
        <v>2</v>
      </c>
      <c r="D63" s="146">
        <v>0</v>
      </c>
      <c r="E63" s="146">
        <v>0</v>
      </c>
      <c r="F63" s="146">
        <v>5</v>
      </c>
      <c r="G63" s="63">
        <f>VLOOKUP(H63,Feuil2!$A$1:$B$3,2,0)</f>
        <v>0</v>
      </c>
      <c r="H63" s="32" t="s">
        <v>2</v>
      </c>
      <c r="I63" s="33">
        <v>1</v>
      </c>
      <c r="J63" s="33">
        <f t="shared" ref="J63:J64" si="4">SUM(C63:F63)</f>
        <v>7</v>
      </c>
      <c r="K63" s="35"/>
      <c r="L63" s="35"/>
      <c r="M63" s="65"/>
      <c r="N63" s="45"/>
      <c r="O63" s="65"/>
      <c r="P63" s="65"/>
      <c r="Q63" s="65"/>
      <c r="R63" s="84"/>
      <c r="S63" s="65"/>
      <c r="T63" s="65"/>
      <c r="U63" s="65"/>
      <c r="V63" s="45"/>
      <c r="W63" s="65"/>
      <c r="X63" s="107"/>
      <c r="Y63" s="65"/>
      <c r="Z63" s="45"/>
      <c r="AA63" s="85"/>
      <c r="AB63" s="68"/>
    </row>
    <row r="64" spans="1:28" s="39" customFormat="1" ht="15.6" x14ac:dyDescent="0.3">
      <c r="A64" s="117">
        <v>16</v>
      </c>
      <c r="B64" s="118" t="s">
        <v>85</v>
      </c>
      <c r="C64" s="146">
        <v>0</v>
      </c>
      <c r="D64" s="146">
        <v>0</v>
      </c>
      <c r="E64" s="146">
        <v>0</v>
      </c>
      <c r="F64" s="146">
        <v>0</v>
      </c>
      <c r="G64" s="63"/>
      <c r="H64" s="32" t="s">
        <v>6</v>
      </c>
      <c r="I64" s="33"/>
      <c r="J64" s="33">
        <f t="shared" si="4"/>
        <v>0</v>
      </c>
      <c r="K64" s="65"/>
      <c r="L64" s="65"/>
      <c r="M64" s="65"/>
      <c r="N64" s="45"/>
      <c r="O64" s="65"/>
      <c r="P64" s="65"/>
      <c r="Q64" s="65"/>
      <c r="R64" s="84"/>
      <c r="S64" s="65"/>
      <c r="T64" s="65"/>
      <c r="U64" s="65"/>
      <c r="V64" s="45"/>
      <c r="W64" s="65"/>
      <c r="X64" s="107"/>
      <c r="Y64" s="65"/>
      <c r="Z64" s="45"/>
      <c r="AA64" s="85"/>
      <c r="AB64" s="68"/>
    </row>
    <row r="65" spans="1:28" s="39" customFormat="1" ht="15.6" x14ac:dyDescent="0.3">
      <c r="A65" s="29">
        <v>17</v>
      </c>
      <c r="B65" s="62" t="s">
        <v>84</v>
      </c>
      <c r="C65" s="146">
        <v>1.5</v>
      </c>
      <c r="D65" s="146">
        <v>0.5</v>
      </c>
      <c r="E65" s="146">
        <v>1.5</v>
      </c>
      <c r="F65" s="146">
        <v>0</v>
      </c>
      <c r="G65" s="63"/>
      <c r="H65" s="32" t="s">
        <v>2</v>
      </c>
      <c r="I65" s="33">
        <v>3</v>
      </c>
      <c r="J65" s="33">
        <f t="shared" ref="J65" si="5">SUM(C65:F65)</f>
        <v>3.5</v>
      </c>
      <c r="K65" s="65"/>
      <c r="L65" s="65"/>
      <c r="M65" s="65"/>
      <c r="N65" s="45"/>
      <c r="O65" s="65"/>
      <c r="P65" s="65"/>
      <c r="Q65" s="65"/>
      <c r="R65" s="84"/>
      <c r="S65" s="65"/>
      <c r="T65" s="65"/>
      <c r="U65" s="65"/>
      <c r="V65" s="45"/>
      <c r="W65" s="65"/>
      <c r="X65" s="110"/>
      <c r="Y65" s="65"/>
      <c r="Z65" s="45"/>
      <c r="AA65" s="85"/>
      <c r="AB65" s="68"/>
    </row>
    <row r="66" spans="1:28" s="39" customFormat="1" ht="15.6" x14ac:dyDescent="0.3">
      <c r="A66" s="29">
        <v>18</v>
      </c>
      <c r="B66" s="69" t="s">
        <v>86</v>
      </c>
      <c r="C66" s="146">
        <v>0</v>
      </c>
      <c r="D66" s="146">
        <v>1</v>
      </c>
      <c r="E66" s="146">
        <v>0</v>
      </c>
      <c r="F66" s="146">
        <v>0</v>
      </c>
      <c r="G66" s="63"/>
      <c r="H66" s="32" t="s">
        <v>5</v>
      </c>
      <c r="I66" s="33">
        <v>5</v>
      </c>
      <c r="J66" s="33">
        <f t="shared" ref="J66" si="6">SUM(C66:F66)</f>
        <v>1</v>
      </c>
      <c r="K66" s="65"/>
      <c r="L66" s="65"/>
      <c r="M66" s="65"/>
      <c r="N66" s="45"/>
      <c r="O66" s="65"/>
      <c r="P66" s="65"/>
      <c r="Q66" s="65"/>
      <c r="R66" s="84"/>
      <c r="S66" s="65"/>
      <c r="T66" s="65"/>
      <c r="U66" s="65"/>
      <c r="V66" s="45"/>
      <c r="W66" s="65"/>
      <c r="X66" s="110"/>
      <c r="Y66" s="65"/>
      <c r="Z66" s="45"/>
      <c r="AA66" s="85"/>
      <c r="AB66" s="68"/>
    </row>
    <row r="67" spans="1:28" s="39" customFormat="1" ht="18" x14ac:dyDescent="0.3">
      <c r="A67" s="29"/>
      <c r="B67" s="19" t="s">
        <v>89</v>
      </c>
      <c r="C67" s="146"/>
      <c r="D67" s="146"/>
      <c r="E67" s="146"/>
      <c r="F67" s="146"/>
      <c r="G67" s="63"/>
      <c r="H67" s="32"/>
      <c r="I67" s="33"/>
      <c r="J67" s="33"/>
      <c r="K67" s="65"/>
      <c r="L67" s="65"/>
      <c r="M67" s="65"/>
      <c r="N67" s="45"/>
      <c r="O67" s="65"/>
      <c r="P67" s="65"/>
      <c r="Q67" s="65"/>
      <c r="R67" s="84"/>
      <c r="S67" s="65"/>
      <c r="T67" s="65"/>
      <c r="U67" s="65"/>
      <c r="V67" s="45"/>
      <c r="W67" s="65"/>
      <c r="X67" s="116"/>
      <c r="Y67" s="65"/>
      <c r="Z67" s="45"/>
      <c r="AA67" s="85"/>
      <c r="AB67" s="68"/>
    </row>
    <row r="68" spans="1:28" s="77" customFormat="1" x14ac:dyDescent="0.3">
      <c r="A68" s="29">
        <v>1</v>
      </c>
      <c r="B68" s="57" t="s">
        <v>90</v>
      </c>
      <c r="C68" s="146">
        <v>3</v>
      </c>
      <c r="D68" s="146">
        <v>3</v>
      </c>
      <c r="E68" s="146">
        <v>3</v>
      </c>
      <c r="F68" s="146">
        <v>3</v>
      </c>
      <c r="G68" s="63">
        <f>VLOOKUP(H68,Feuil2!$A$1:$B$3,2,0)</f>
        <v>0</v>
      </c>
      <c r="H68" s="32" t="s">
        <v>2</v>
      </c>
      <c r="I68" s="33">
        <v>12</v>
      </c>
      <c r="J68" s="33">
        <f t="shared" ref="J68:J88" si="7">SUM(C68:F68)</f>
        <v>12</v>
      </c>
      <c r="K68" s="35"/>
      <c r="L68" s="35"/>
      <c r="M68" s="35"/>
      <c r="N68" s="36"/>
      <c r="O68" s="35"/>
      <c r="P68" s="35"/>
      <c r="Q68" s="35"/>
      <c r="R68" s="35"/>
      <c r="S68" s="35"/>
      <c r="T68" s="35"/>
      <c r="U68" s="35"/>
      <c r="V68" s="36"/>
      <c r="W68" s="35"/>
      <c r="X68" s="107"/>
      <c r="Y68" s="35"/>
      <c r="Z68" s="36"/>
      <c r="AA68" s="37"/>
      <c r="AB68" s="41"/>
    </row>
    <row r="69" spans="1:28" s="77" customFormat="1" x14ac:dyDescent="0.3">
      <c r="A69" s="29">
        <v>2</v>
      </c>
      <c r="B69" s="57" t="s">
        <v>91</v>
      </c>
      <c r="C69" s="146">
        <v>0</v>
      </c>
      <c r="D69" s="146">
        <v>7</v>
      </c>
      <c r="E69" s="146">
        <v>0</v>
      </c>
      <c r="F69" s="146">
        <v>0</v>
      </c>
      <c r="G69" s="63">
        <f>VLOOKUP(H69,Feuil2!$A$1:$B$3,2,0)</f>
        <v>0</v>
      </c>
      <c r="H69" s="32" t="s">
        <v>2</v>
      </c>
      <c r="I69" s="33">
        <v>5</v>
      </c>
      <c r="J69" s="33">
        <f t="shared" si="7"/>
        <v>7</v>
      </c>
      <c r="K69" s="35"/>
      <c r="L69" s="35"/>
      <c r="M69" s="35"/>
      <c r="N69" s="36"/>
      <c r="O69" s="35"/>
      <c r="P69" s="35"/>
      <c r="Q69" s="35"/>
      <c r="R69" s="35"/>
      <c r="S69" s="35"/>
      <c r="T69" s="35"/>
      <c r="U69" s="35"/>
      <c r="V69" s="36"/>
      <c r="W69" s="35"/>
      <c r="X69" s="110"/>
      <c r="Y69" s="119"/>
      <c r="Z69" s="36"/>
      <c r="AA69" s="37"/>
      <c r="AB69" s="41"/>
    </row>
    <row r="70" spans="1:28" s="77" customFormat="1" x14ac:dyDescent="0.3">
      <c r="A70" s="29">
        <v>3</v>
      </c>
      <c r="B70" s="57" t="s">
        <v>92</v>
      </c>
      <c r="C70" s="146">
        <v>0</v>
      </c>
      <c r="D70" s="146">
        <v>0</v>
      </c>
      <c r="E70" s="146">
        <v>0.75</v>
      </c>
      <c r="F70" s="146">
        <v>0</v>
      </c>
      <c r="G70" s="63">
        <f>VLOOKUP(H70,Feuil2!$A$1:$B$3,2,0)</f>
        <v>0</v>
      </c>
      <c r="H70" s="32" t="s">
        <v>2</v>
      </c>
      <c r="I70" s="33">
        <v>1</v>
      </c>
      <c r="J70" s="33">
        <f t="shared" si="7"/>
        <v>0.75</v>
      </c>
      <c r="K70" s="35"/>
      <c r="L70" s="35"/>
      <c r="M70" s="35"/>
      <c r="N70" s="36"/>
      <c r="O70" s="35"/>
      <c r="P70" s="35"/>
      <c r="Q70" s="35"/>
      <c r="R70" s="35"/>
      <c r="S70" s="35"/>
      <c r="T70" s="35"/>
      <c r="U70" s="35"/>
      <c r="V70" s="36"/>
      <c r="W70" s="35"/>
      <c r="X70" s="120"/>
      <c r="Y70" s="119"/>
      <c r="Z70" s="36"/>
      <c r="AA70" s="37"/>
      <c r="AB70" s="41"/>
    </row>
    <row r="71" spans="1:28" s="77" customFormat="1" x14ac:dyDescent="0.3">
      <c r="A71" s="29">
        <v>4</v>
      </c>
      <c r="B71" s="57" t="s">
        <v>94</v>
      </c>
      <c r="C71" s="146">
        <v>0</v>
      </c>
      <c r="D71" s="146">
        <v>0</v>
      </c>
      <c r="E71" s="146">
        <v>1.25</v>
      </c>
      <c r="F71" s="146">
        <v>0</v>
      </c>
      <c r="G71" s="63">
        <f>VLOOKUP(H71,Feuil2!$A$1:$B$3,2,0)</f>
        <v>0</v>
      </c>
      <c r="H71" s="32" t="s">
        <v>2</v>
      </c>
      <c r="I71" s="33">
        <v>2</v>
      </c>
      <c r="J71" s="33">
        <f t="shared" si="7"/>
        <v>1.25</v>
      </c>
      <c r="K71" s="35"/>
      <c r="L71" s="35"/>
      <c r="M71" s="35"/>
      <c r="N71" s="36"/>
      <c r="O71" s="35"/>
      <c r="P71" s="35"/>
      <c r="Q71" s="35"/>
      <c r="R71" s="35"/>
      <c r="S71" s="35"/>
      <c r="T71" s="35"/>
      <c r="U71" s="35"/>
      <c r="V71" s="36"/>
      <c r="W71" s="35"/>
      <c r="X71" s="120"/>
      <c r="Y71" s="119"/>
      <c r="Z71" s="36"/>
      <c r="AA71" s="37"/>
      <c r="AB71" s="41"/>
    </row>
    <row r="72" spans="1:28" s="77" customFormat="1" x14ac:dyDescent="0.3">
      <c r="A72" s="29">
        <v>5</v>
      </c>
      <c r="B72" s="57" t="s">
        <v>95</v>
      </c>
      <c r="C72" s="146">
        <v>0</v>
      </c>
      <c r="D72" s="146">
        <v>0</v>
      </c>
      <c r="E72" s="146">
        <v>1</v>
      </c>
      <c r="F72" s="146">
        <v>0</v>
      </c>
      <c r="G72" s="63">
        <f>VLOOKUP(H72,Feuil2!$A$1:$B$3,2,0)</f>
        <v>0</v>
      </c>
      <c r="H72" s="32" t="s">
        <v>2</v>
      </c>
      <c r="I72" s="33">
        <v>1</v>
      </c>
      <c r="J72" s="33">
        <f t="shared" si="7"/>
        <v>1</v>
      </c>
      <c r="K72" s="35"/>
      <c r="L72" s="35"/>
      <c r="M72" s="35"/>
      <c r="N72" s="36"/>
      <c r="O72" s="35"/>
      <c r="P72" s="35"/>
      <c r="Q72" s="35"/>
      <c r="R72" s="35"/>
      <c r="S72" s="35"/>
      <c r="T72" s="35"/>
      <c r="U72" s="35"/>
      <c r="V72" s="36"/>
      <c r="W72" s="35"/>
      <c r="X72" s="120"/>
      <c r="Y72" s="119"/>
      <c r="Z72" s="36"/>
      <c r="AA72" s="37"/>
      <c r="AB72" s="41"/>
    </row>
    <row r="73" spans="1:28" s="77" customFormat="1" x14ac:dyDescent="0.3">
      <c r="A73" s="29">
        <v>6</v>
      </c>
      <c r="B73" s="57" t="s">
        <v>96</v>
      </c>
      <c r="C73" s="146">
        <v>0</v>
      </c>
      <c r="D73" s="146">
        <v>0</v>
      </c>
      <c r="E73" s="146">
        <v>2</v>
      </c>
      <c r="F73" s="146">
        <v>0</v>
      </c>
      <c r="G73" s="63">
        <f>VLOOKUP(H73,Feuil2!$A$1:$B$3,2,0)</f>
        <v>0</v>
      </c>
      <c r="H73" s="32" t="s">
        <v>2</v>
      </c>
      <c r="I73" s="33">
        <v>0</v>
      </c>
      <c r="J73" s="33">
        <f t="shared" si="7"/>
        <v>2</v>
      </c>
      <c r="K73" s="35"/>
      <c r="L73" s="35"/>
      <c r="M73" s="35"/>
      <c r="N73" s="36"/>
      <c r="O73" s="35"/>
      <c r="P73" s="35"/>
      <c r="Q73" s="35"/>
      <c r="R73" s="35"/>
      <c r="S73" s="35"/>
      <c r="T73" s="35"/>
      <c r="U73" s="35"/>
      <c r="V73" s="36"/>
      <c r="W73" s="35"/>
      <c r="X73" s="120"/>
      <c r="Y73" s="119"/>
      <c r="Z73" s="36"/>
      <c r="AA73" s="37"/>
      <c r="AB73" s="41"/>
    </row>
    <row r="74" spans="1:28" s="77" customFormat="1" x14ac:dyDescent="0.3">
      <c r="A74" s="29">
        <v>7</v>
      </c>
      <c r="B74" s="57" t="s">
        <v>97</v>
      </c>
      <c r="C74" s="146">
        <v>2</v>
      </c>
      <c r="D74" s="146">
        <v>0</v>
      </c>
      <c r="E74" s="146">
        <v>0</v>
      </c>
      <c r="F74" s="146">
        <v>1</v>
      </c>
      <c r="G74" s="63">
        <f>VLOOKUP(H74,Feuil2!$A$1:$B$3,2,0)</f>
        <v>0</v>
      </c>
      <c r="H74" s="32" t="s">
        <v>2</v>
      </c>
      <c r="I74" s="33">
        <v>1</v>
      </c>
      <c r="J74" s="33">
        <f t="shared" si="7"/>
        <v>3</v>
      </c>
      <c r="K74" s="35"/>
      <c r="L74" s="35"/>
      <c r="M74" s="35"/>
      <c r="N74" s="36"/>
      <c r="O74" s="35"/>
      <c r="P74" s="35"/>
      <c r="Q74" s="35"/>
      <c r="R74" s="35"/>
      <c r="S74" s="35"/>
      <c r="T74" s="35"/>
      <c r="U74" s="35"/>
      <c r="V74" s="36"/>
      <c r="W74" s="35"/>
      <c r="X74" s="120"/>
      <c r="Y74" s="35"/>
      <c r="Z74" s="36"/>
      <c r="AA74" s="37"/>
      <c r="AB74" s="41"/>
    </row>
    <row r="75" spans="1:28" s="77" customFormat="1" x14ac:dyDescent="0.3">
      <c r="A75" s="29" t="s">
        <v>101</v>
      </c>
      <c r="B75" s="57" t="s">
        <v>102</v>
      </c>
      <c r="C75" s="146">
        <v>4</v>
      </c>
      <c r="D75" s="146">
        <v>0</v>
      </c>
      <c r="E75" s="146">
        <v>0</v>
      </c>
      <c r="F75" s="146">
        <v>0</v>
      </c>
      <c r="G75" s="63">
        <f>VLOOKUP(H75,Feuil2!$A$1:$B$3,2,0)</f>
        <v>0</v>
      </c>
      <c r="H75" s="32" t="s">
        <v>2</v>
      </c>
      <c r="I75" s="33">
        <v>2</v>
      </c>
      <c r="J75" s="33">
        <f t="shared" si="7"/>
        <v>4</v>
      </c>
      <c r="K75" s="35"/>
      <c r="L75" s="35"/>
      <c r="M75" s="35"/>
      <c r="N75" s="36"/>
      <c r="O75" s="35"/>
      <c r="P75" s="35"/>
      <c r="Q75" s="35"/>
      <c r="R75" s="35"/>
      <c r="S75" s="35"/>
      <c r="T75" s="35"/>
      <c r="U75" s="35"/>
      <c r="V75" s="36"/>
      <c r="W75" s="35"/>
      <c r="X75" s="120"/>
      <c r="Y75" s="35"/>
      <c r="Z75" s="36"/>
      <c r="AA75" s="37"/>
      <c r="AB75" s="41"/>
    </row>
    <row r="76" spans="1:28" s="77" customFormat="1" x14ac:dyDescent="0.3">
      <c r="A76" s="29">
        <v>10</v>
      </c>
      <c r="B76" s="57" t="s">
        <v>98</v>
      </c>
      <c r="C76" s="146">
        <v>2</v>
      </c>
      <c r="D76" s="146">
        <v>0</v>
      </c>
      <c r="E76" s="146">
        <v>0</v>
      </c>
      <c r="F76" s="146">
        <v>0</v>
      </c>
      <c r="G76" s="63">
        <f>VLOOKUP(H76,Feuil2!$A$1:$B$3,2,0)</f>
        <v>0</v>
      </c>
      <c r="H76" s="32" t="s">
        <v>2</v>
      </c>
      <c r="I76" s="33">
        <v>4</v>
      </c>
      <c r="J76" s="33">
        <f t="shared" si="7"/>
        <v>2</v>
      </c>
      <c r="K76" s="35"/>
      <c r="L76" s="35"/>
      <c r="M76" s="35"/>
      <c r="N76" s="36"/>
      <c r="O76" s="35"/>
      <c r="P76" s="35"/>
      <c r="Q76" s="35"/>
      <c r="R76" s="35"/>
      <c r="S76" s="35"/>
      <c r="T76" s="35"/>
      <c r="U76" s="35"/>
      <c r="V76" s="36"/>
      <c r="W76" s="35"/>
      <c r="X76" s="120"/>
      <c r="Y76" s="35"/>
      <c r="Z76" s="36"/>
      <c r="AA76" s="37"/>
      <c r="AB76" s="41"/>
    </row>
    <row r="77" spans="1:28" s="77" customFormat="1" x14ac:dyDescent="0.3">
      <c r="A77" s="29">
        <v>11</v>
      </c>
      <c r="B77" s="57" t="s">
        <v>99</v>
      </c>
      <c r="C77" s="146">
        <v>2</v>
      </c>
      <c r="D77" s="146">
        <v>0</v>
      </c>
      <c r="E77" s="146">
        <v>0</v>
      </c>
      <c r="F77" s="146">
        <v>0</v>
      </c>
      <c r="G77" s="63">
        <f>VLOOKUP(H77,Feuil2!$A$1:$B$3,2,0)</f>
        <v>0</v>
      </c>
      <c r="H77" s="32" t="s">
        <v>2</v>
      </c>
      <c r="I77" s="33">
        <v>5</v>
      </c>
      <c r="J77" s="33">
        <f t="shared" si="7"/>
        <v>2</v>
      </c>
      <c r="K77" s="35"/>
      <c r="L77" s="35"/>
      <c r="M77" s="35"/>
      <c r="N77" s="36"/>
      <c r="O77" s="35"/>
      <c r="P77" s="35"/>
      <c r="Q77" s="35"/>
      <c r="R77" s="35"/>
      <c r="S77" s="35"/>
      <c r="T77" s="35"/>
      <c r="U77" s="35"/>
      <c r="V77" s="36"/>
      <c r="W77" s="35"/>
      <c r="X77" s="120"/>
      <c r="Y77" s="35"/>
      <c r="Z77" s="36"/>
      <c r="AA77" s="37"/>
      <c r="AB77" s="41"/>
    </row>
    <row r="78" spans="1:28" s="77" customFormat="1" x14ac:dyDescent="0.3">
      <c r="A78" s="29">
        <v>12</v>
      </c>
      <c r="B78" s="57" t="s">
        <v>105</v>
      </c>
      <c r="C78" s="146">
        <v>2</v>
      </c>
      <c r="D78" s="146">
        <v>0</v>
      </c>
      <c r="E78" s="146">
        <v>0</v>
      </c>
      <c r="F78" s="146">
        <v>0</v>
      </c>
      <c r="G78" s="63">
        <f>VLOOKUP(H78,Feuil2!$A$1:$B$3,2,0)</f>
        <v>0</v>
      </c>
      <c r="H78" s="32" t="s">
        <v>2</v>
      </c>
      <c r="I78" s="33">
        <v>6</v>
      </c>
      <c r="J78" s="33">
        <f t="shared" si="7"/>
        <v>2</v>
      </c>
      <c r="K78" s="35"/>
      <c r="L78" s="35"/>
      <c r="M78" s="35"/>
      <c r="N78" s="36"/>
      <c r="O78" s="35"/>
      <c r="P78" s="35"/>
      <c r="Q78" s="35"/>
      <c r="R78" s="35"/>
      <c r="S78" s="35"/>
      <c r="T78" s="35"/>
      <c r="U78" s="35"/>
      <c r="V78" s="36"/>
      <c r="W78" s="35"/>
      <c r="X78" s="120"/>
      <c r="Y78" s="35"/>
      <c r="Z78" s="36"/>
      <c r="AA78" s="37"/>
      <c r="AB78" s="41"/>
    </row>
    <row r="79" spans="1:28" s="77" customFormat="1" x14ac:dyDescent="0.3">
      <c r="A79" s="29">
        <v>13</v>
      </c>
      <c r="B79" s="57" t="s">
        <v>100</v>
      </c>
      <c r="C79" s="146">
        <v>2</v>
      </c>
      <c r="D79" s="146">
        <v>0</v>
      </c>
      <c r="E79" s="146">
        <v>0</v>
      </c>
      <c r="F79" s="146">
        <v>2</v>
      </c>
      <c r="G79" s="63">
        <f>VLOOKUP(H79,Feuil2!$A$1:$B$3,2,0)</f>
        <v>0</v>
      </c>
      <c r="H79" s="32" t="s">
        <v>2</v>
      </c>
      <c r="I79" s="33">
        <v>7</v>
      </c>
      <c r="J79" s="33">
        <f t="shared" si="7"/>
        <v>4</v>
      </c>
      <c r="K79" s="35"/>
      <c r="L79" s="35"/>
      <c r="M79" s="35"/>
      <c r="N79" s="36"/>
      <c r="O79" s="35"/>
      <c r="P79" s="35"/>
      <c r="Q79" s="35"/>
      <c r="R79" s="35"/>
      <c r="S79" s="35"/>
      <c r="T79" s="35"/>
      <c r="U79" s="35"/>
      <c r="V79" s="36"/>
      <c r="W79" s="35"/>
      <c r="X79" s="120"/>
      <c r="Y79" s="35"/>
      <c r="Z79" s="36"/>
      <c r="AA79" s="37"/>
      <c r="AB79" s="41"/>
    </row>
    <row r="80" spans="1:28" s="77" customFormat="1" x14ac:dyDescent="0.3">
      <c r="A80" s="29">
        <v>14</v>
      </c>
      <c r="B80" s="57" t="s">
        <v>103</v>
      </c>
      <c r="C80" s="146">
        <v>0.5</v>
      </c>
      <c r="D80" s="146">
        <v>0</v>
      </c>
      <c r="E80" s="146">
        <v>0</v>
      </c>
      <c r="F80" s="146">
        <v>0</v>
      </c>
      <c r="G80" s="63">
        <f>VLOOKUP(H80,Feuil2!$A$1:$B$3,2,0)</f>
        <v>0</v>
      </c>
      <c r="H80" s="32" t="s">
        <v>2</v>
      </c>
      <c r="I80" s="33">
        <v>8</v>
      </c>
      <c r="J80" s="33">
        <f t="shared" si="7"/>
        <v>0.5</v>
      </c>
      <c r="K80" s="35"/>
      <c r="L80" s="35"/>
      <c r="M80" s="35"/>
      <c r="N80" s="36"/>
      <c r="O80" s="35"/>
      <c r="P80" s="35"/>
      <c r="Q80" s="35"/>
      <c r="R80" s="35"/>
      <c r="S80" s="35"/>
      <c r="T80" s="35"/>
      <c r="U80" s="35"/>
      <c r="V80" s="36"/>
      <c r="W80" s="35"/>
      <c r="X80" s="120"/>
      <c r="Y80" s="35"/>
      <c r="Z80" s="36"/>
      <c r="AA80" s="37"/>
      <c r="AB80" s="41"/>
    </row>
    <row r="81" spans="1:28" s="77" customFormat="1" x14ac:dyDescent="0.3">
      <c r="A81" s="29">
        <v>15</v>
      </c>
      <c r="B81" s="57" t="s">
        <v>104</v>
      </c>
      <c r="C81" s="146">
        <v>2</v>
      </c>
      <c r="D81" s="146">
        <v>0</v>
      </c>
      <c r="E81" s="146">
        <v>0</v>
      </c>
      <c r="F81" s="146">
        <v>0</v>
      </c>
      <c r="G81" s="63">
        <f>VLOOKUP(H81,Feuil2!$A$1:$B$3,2,0)</f>
        <v>0</v>
      </c>
      <c r="H81" s="32" t="s">
        <v>2</v>
      </c>
      <c r="I81" s="33">
        <v>8</v>
      </c>
      <c r="J81" s="33">
        <f t="shared" si="7"/>
        <v>2</v>
      </c>
      <c r="K81" s="35"/>
      <c r="L81" s="35"/>
      <c r="M81" s="35"/>
      <c r="N81" s="36"/>
      <c r="O81" s="35"/>
      <c r="P81" s="35"/>
      <c r="Q81" s="35"/>
      <c r="R81" s="35"/>
      <c r="S81" s="35"/>
      <c r="T81" s="35"/>
      <c r="U81" s="35"/>
      <c r="V81" s="36"/>
      <c r="W81" s="35"/>
      <c r="X81" s="120"/>
      <c r="Y81" s="35"/>
      <c r="Z81" s="36"/>
      <c r="AA81" s="37"/>
      <c r="AB81" s="41"/>
    </row>
    <row r="82" spans="1:28" s="77" customFormat="1" x14ac:dyDescent="0.3">
      <c r="A82" s="29">
        <v>16</v>
      </c>
      <c r="B82" s="57" t="s">
        <v>106</v>
      </c>
      <c r="C82" s="146">
        <v>0</v>
      </c>
      <c r="D82" s="146">
        <v>0</v>
      </c>
      <c r="E82" s="146">
        <v>3.25</v>
      </c>
      <c r="F82" s="146">
        <v>0</v>
      </c>
      <c r="G82" s="63">
        <f>VLOOKUP(H82,Feuil2!$A$1:$B$3,2,0)</f>
        <v>0</v>
      </c>
      <c r="H82" s="32" t="s">
        <v>2</v>
      </c>
      <c r="I82" s="33">
        <v>2</v>
      </c>
      <c r="J82" s="33">
        <f t="shared" si="7"/>
        <v>3.25</v>
      </c>
      <c r="K82" s="35"/>
      <c r="L82" s="35"/>
      <c r="M82" s="35"/>
      <c r="N82" s="36"/>
      <c r="O82" s="35"/>
      <c r="P82" s="35"/>
      <c r="Q82" s="35"/>
      <c r="R82" s="35"/>
      <c r="S82" s="35"/>
      <c r="T82" s="35"/>
      <c r="U82" s="35"/>
      <c r="V82" s="36"/>
      <c r="W82" s="35"/>
      <c r="X82" s="120"/>
      <c r="Y82" s="35"/>
      <c r="Z82" s="36"/>
      <c r="AA82" s="37"/>
      <c r="AB82" s="41"/>
    </row>
    <row r="83" spans="1:28" s="77" customFormat="1" x14ac:dyDescent="0.3">
      <c r="A83" s="29">
        <v>17</v>
      </c>
      <c r="B83" s="57" t="s">
        <v>107</v>
      </c>
      <c r="C83" s="146">
        <v>0</v>
      </c>
      <c r="D83" s="146">
        <v>2</v>
      </c>
      <c r="E83" s="146">
        <v>0</v>
      </c>
      <c r="F83" s="146">
        <v>0</v>
      </c>
      <c r="G83" s="63">
        <f>VLOOKUP(H83,Feuil2!$A$1:$B$3,2,0)</f>
        <v>100</v>
      </c>
      <c r="H83" s="32" t="s">
        <v>5</v>
      </c>
      <c r="I83" s="33">
        <v>2</v>
      </c>
      <c r="J83" s="33">
        <f t="shared" si="7"/>
        <v>2</v>
      </c>
      <c r="K83" s="35"/>
      <c r="L83" s="35"/>
      <c r="M83" s="35"/>
      <c r="N83" s="36"/>
      <c r="O83" s="35"/>
      <c r="P83" s="35"/>
      <c r="Q83" s="35"/>
      <c r="R83" s="35"/>
      <c r="S83" s="35"/>
      <c r="T83" s="35"/>
      <c r="U83" s="35"/>
      <c r="V83" s="36"/>
      <c r="W83" s="35"/>
      <c r="X83" s="120"/>
      <c r="Y83" s="110"/>
      <c r="Z83" s="36"/>
      <c r="AA83" s="37"/>
      <c r="AB83" s="41"/>
    </row>
    <row r="84" spans="1:28" s="77" customFormat="1" x14ac:dyDescent="0.3">
      <c r="A84" s="29">
        <v>18</v>
      </c>
      <c r="B84" s="57" t="s">
        <v>110</v>
      </c>
      <c r="C84" s="146">
        <v>0</v>
      </c>
      <c r="D84" s="146">
        <v>0</v>
      </c>
      <c r="E84" s="146">
        <v>1</v>
      </c>
      <c r="F84" s="146">
        <v>0</v>
      </c>
      <c r="G84" s="63">
        <f>VLOOKUP(H84,Feuil2!$A$1:$B$3,2,0)</f>
        <v>0</v>
      </c>
      <c r="H84" s="32" t="s">
        <v>2</v>
      </c>
      <c r="I84" s="33">
        <v>1</v>
      </c>
      <c r="J84" s="33">
        <f t="shared" si="7"/>
        <v>1</v>
      </c>
      <c r="K84" s="35"/>
      <c r="L84" s="35"/>
      <c r="M84" s="35"/>
      <c r="N84" s="36"/>
      <c r="O84" s="35"/>
      <c r="P84" s="35"/>
      <c r="Q84" s="35"/>
      <c r="R84" s="35"/>
      <c r="S84" s="35"/>
      <c r="T84" s="35"/>
      <c r="U84" s="35"/>
      <c r="V84" s="36"/>
      <c r="W84" s="35"/>
      <c r="X84" s="120"/>
      <c r="Y84" s="119"/>
      <c r="Z84" s="36"/>
      <c r="AA84" s="37"/>
      <c r="AB84" s="41"/>
    </row>
    <row r="85" spans="1:28" s="77" customFormat="1" x14ac:dyDescent="0.3">
      <c r="A85" s="29"/>
      <c r="B85" s="57"/>
      <c r="C85" s="146"/>
      <c r="D85" s="146"/>
      <c r="E85" s="146"/>
      <c r="F85" s="146"/>
      <c r="G85" s="63" t="e">
        <f>VLOOKUP(H85,Feuil2!$A$1:$B$3,2,0)</f>
        <v>#N/A</v>
      </c>
      <c r="H85" s="32"/>
      <c r="I85" s="33"/>
      <c r="J85" s="33">
        <f t="shared" si="7"/>
        <v>0</v>
      </c>
      <c r="K85" s="35"/>
      <c r="L85" s="35"/>
      <c r="M85" s="35"/>
      <c r="N85" s="36"/>
      <c r="O85" s="35"/>
      <c r="P85" s="35"/>
      <c r="Q85" s="35"/>
      <c r="R85" s="35"/>
      <c r="S85" s="35"/>
      <c r="T85" s="35"/>
      <c r="U85" s="35"/>
      <c r="V85" s="36"/>
      <c r="W85" s="35"/>
      <c r="X85" s="120"/>
      <c r="Y85" s="35"/>
      <c r="Z85" s="36"/>
      <c r="AA85" s="37"/>
      <c r="AB85" s="41"/>
    </row>
    <row r="86" spans="1:28" s="77" customFormat="1" x14ac:dyDescent="0.3">
      <c r="A86" s="29"/>
      <c r="B86" s="57"/>
      <c r="C86" s="146"/>
      <c r="D86" s="146"/>
      <c r="E86" s="146"/>
      <c r="F86" s="146"/>
      <c r="G86" s="63" t="e">
        <f>VLOOKUP(H86,Feuil2!$A$1:$B$3,2,0)</f>
        <v>#N/A</v>
      </c>
      <c r="H86" s="32"/>
      <c r="I86" s="33"/>
      <c r="J86" s="33">
        <f t="shared" si="7"/>
        <v>0</v>
      </c>
      <c r="K86" s="35"/>
      <c r="L86" s="35"/>
      <c r="M86" s="35"/>
      <c r="N86" s="36"/>
      <c r="O86" s="35"/>
      <c r="P86" s="35"/>
      <c r="Q86" s="35"/>
      <c r="R86" s="35"/>
      <c r="S86" s="35"/>
      <c r="T86" s="35"/>
      <c r="U86" s="35"/>
      <c r="V86" s="36"/>
      <c r="W86" s="35"/>
      <c r="X86" s="120"/>
      <c r="Y86" s="35"/>
      <c r="Z86" s="36"/>
      <c r="AA86" s="37"/>
      <c r="AB86" s="41"/>
    </row>
    <row r="87" spans="1:28" s="77" customFormat="1" x14ac:dyDescent="0.3">
      <c r="A87" s="29"/>
      <c r="B87" s="57"/>
      <c r="C87" s="146"/>
      <c r="D87" s="146"/>
      <c r="E87" s="146"/>
      <c r="F87" s="146"/>
      <c r="G87" s="63" t="e">
        <f>VLOOKUP(H87,Feuil2!$A$1:$B$3,2,0)</f>
        <v>#N/A</v>
      </c>
      <c r="H87" s="32"/>
      <c r="I87" s="33"/>
      <c r="J87" s="33">
        <f t="shared" si="7"/>
        <v>0</v>
      </c>
      <c r="K87" s="35"/>
      <c r="L87" s="35"/>
      <c r="M87" s="35"/>
      <c r="N87" s="36"/>
      <c r="O87" s="35"/>
      <c r="P87" s="35"/>
      <c r="Q87" s="35"/>
      <c r="R87" s="35"/>
      <c r="S87" s="35"/>
      <c r="T87" s="35"/>
      <c r="U87" s="35"/>
      <c r="V87" s="36"/>
      <c r="W87" s="35"/>
      <c r="X87" s="120"/>
      <c r="Y87" s="35"/>
      <c r="Z87" s="36"/>
      <c r="AA87" s="37"/>
      <c r="AB87" s="41"/>
    </row>
    <row r="88" spans="1:28" s="77" customFormat="1" x14ac:dyDescent="0.3">
      <c r="A88" s="29" t="s">
        <v>108</v>
      </c>
      <c r="B88" s="57" t="s">
        <v>109</v>
      </c>
      <c r="C88" s="146">
        <v>0</v>
      </c>
      <c r="D88" s="146">
        <v>0</v>
      </c>
      <c r="E88" s="146">
        <v>0.75</v>
      </c>
      <c r="F88" s="146">
        <v>0</v>
      </c>
      <c r="G88" s="63">
        <f>VLOOKUP(H88,Feuil2!$A$1:$B$3,2,0)</f>
        <v>100</v>
      </c>
      <c r="H88" s="32" t="s">
        <v>5</v>
      </c>
      <c r="I88" s="33">
        <v>12</v>
      </c>
      <c r="J88" s="33">
        <f t="shared" si="7"/>
        <v>0.75</v>
      </c>
      <c r="K88" s="35"/>
      <c r="L88" s="35"/>
      <c r="M88" s="35"/>
      <c r="N88" s="36"/>
      <c r="O88" s="35"/>
      <c r="P88" s="35"/>
      <c r="Q88" s="35"/>
      <c r="R88" s="35"/>
      <c r="S88" s="35"/>
      <c r="T88" s="35"/>
      <c r="U88" s="35"/>
      <c r="V88" s="36"/>
      <c r="W88" s="35"/>
      <c r="X88" s="120"/>
      <c r="Y88" s="122"/>
      <c r="Z88" s="36"/>
      <c r="AA88" s="37"/>
      <c r="AB88" s="41"/>
    </row>
    <row r="89" spans="1:28" s="77" customFormat="1" ht="15" thickBot="1" x14ac:dyDescent="0.35">
      <c r="A89" s="29"/>
      <c r="B89" s="57"/>
      <c r="C89" s="146"/>
      <c r="D89" s="146"/>
      <c r="E89" s="146"/>
      <c r="F89" s="146"/>
      <c r="G89" s="63"/>
      <c r="H89" s="32"/>
      <c r="I89" s="33"/>
      <c r="J89" s="33"/>
      <c r="K89" s="35"/>
      <c r="L89" s="35"/>
      <c r="M89" s="35"/>
      <c r="N89" s="36"/>
      <c r="O89" s="35"/>
      <c r="P89" s="35"/>
      <c r="Q89" s="35"/>
      <c r="R89" s="35"/>
      <c r="S89" s="35"/>
      <c r="T89" s="35"/>
      <c r="U89" s="35"/>
      <c r="V89" s="36"/>
      <c r="W89" s="35"/>
      <c r="X89" s="120"/>
      <c r="Y89" s="35"/>
      <c r="Z89" s="36"/>
      <c r="AA89" s="37"/>
      <c r="AB89" s="41"/>
    </row>
    <row r="90" spans="1:28" ht="16.5" customHeight="1" thickBot="1" x14ac:dyDescent="0.35">
      <c r="A90" s="128" t="s">
        <v>68</v>
      </c>
      <c r="B90" s="128"/>
      <c r="C90" s="144">
        <f>SUM(C10:C89)</f>
        <v>130.5</v>
      </c>
      <c r="D90" s="144">
        <f>SUM(D10:D89)</f>
        <v>102.5</v>
      </c>
      <c r="E90" s="144">
        <f>SUM(E10:E89)</f>
        <v>105.5</v>
      </c>
      <c r="F90" s="144">
        <f>SUM(F10:F89)</f>
        <v>114</v>
      </c>
      <c r="G90" s="87"/>
      <c r="H90" s="86"/>
      <c r="I90" s="88"/>
      <c r="J90" s="86">
        <f>SUM(C90:F90)</f>
        <v>452.5</v>
      </c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114">
        <f>SUM(AA10:AA89)</f>
        <v>-0.75</v>
      </c>
      <c r="AB90" s="115"/>
    </row>
    <row r="91" spans="1:28" ht="16.95" customHeight="1" thickBot="1" x14ac:dyDescent="0.35">
      <c r="A91" s="123" t="s">
        <v>69</v>
      </c>
      <c r="B91" s="123"/>
      <c r="C91" s="144">
        <f>117-C90</f>
        <v>-13.5</v>
      </c>
      <c r="D91" s="144">
        <f>117-D90</f>
        <v>14.5</v>
      </c>
      <c r="E91" s="144">
        <f>117-E90</f>
        <v>11.5</v>
      </c>
      <c r="F91" s="144">
        <f>117-F90</f>
        <v>3</v>
      </c>
      <c r="G91" s="87"/>
      <c r="H91" s="86"/>
      <c r="I91" s="86"/>
      <c r="J91" s="86">
        <f>SUM(C91:F91)</f>
        <v>15.5</v>
      </c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</row>
    <row r="92" spans="1:28" ht="16.95" customHeight="1" thickBot="1" x14ac:dyDescent="0.35">
      <c r="A92" s="124" t="s">
        <v>70</v>
      </c>
      <c r="B92" s="124"/>
      <c r="C92" s="144"/>
      <c r="D92" s="144"/>
      <c r="E92" s="144"/>
      <c r="F92" s="144"/>
      <c r="G92" s="86"/>
      <c r="H92" s="86"/>
      <c r="I92" s="86"/>
      <c r="J92" s="86">
        <f>C92+D92+F92+E92</f>
        <v>0</v>
      </c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</row>
    <row r="93" spans="1:28" ht="16.95" customHeight="1" thickBot="1" x14ac:dyDescent="0.35">
      <c r="A93" s="123" t="s">
        <v>71</v>
      </c>
      <c r="B93" s="123"/>
      <c r="C93" s="144"/>
      <c r="D93" s="144"/>
      <c r="E93" s="148"/>
      <c r="F93" s="144"/>
      <c r="G93" s="86"/>
      <c r="H93" s="86"/>
      <c r="I93" s="90">
        <f>SUM(I10:I89)</f>
        <v>483.25</v>
      </c>
      <c r="J93" s="86">
        <f>SUM(J10:J89)</f>
        <v>452.5</v>
      </c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</row>
    <row r="94" spans="1:28" ht="13.95" customHeight="1" thickBot="1" x14ac:dyDescent="0.35">
      <c r="A94" s="91"/>
      <c r="B94" s="91"/>
      <c r="D94" s="129" t="s">
        <v>88</v>
      </c>
      <c r="E94" s="129"/>
      <c r="F94" s="129"/>
      <c r="G94" s="129"/>
      <c r="H94" s="92"/>
      <c r="I94" s="92"/>
      <c r="J94" s="92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</row>
    <row r="95" spans="1:28" ht="16.2" customHeight="1" thickBot="1" x14ac:dyDescent="0.35">
      <c r="A95" s="124" t="s">
        <v>72</v>
      </c>
      <c r="B95" s="124"/>
      <c r="C95" s="149">
        <f>135*4</f>
        <v>540</v>
      </c>
      <c r="D95" s="150">
        <v>468</v>
      </c>
      <c r="G95" s="92"/>
      <c r="H95" s="92"/>
      <c r="I95" s="92"/>
      <c r="J95" s="92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</row>
    <row r="96" spans="1:28" ht="16.2" thickBot="1" x14ac:dyDescent="0.35">
      <c r="A96" s="125" t="s">
        <v>73</v>
      </c>
      <c r="B96" s="125"/>
      <c r="C96" s="149">
        <f>C95-J93</f>
        <v>87.5</v>
      </c>
      <c r="D96" s="151">
        <v>66</v>
      </c>
      <c r="G96" s="92"/>
      <c r="H96" s="92"/>
      <c r="I96" s="92"/>
      <c r="J96" s="92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</row>
    <row r="97" spans="1:27" ht="15.6" x14ac:dyDescent="0.3">
      <c r="A97" s="93"/>
      <c r="B97" s="91"/>
      <c r="G97" s="91"/>
      <c r="H97" s="94"/>
      <c r="I97" s="95"/>
      <c r="J97" s="95"/>
      <c r="AA97" s="89"/>
    </row>
    <row r="99" spans="1:27" s="97" customFormat="1" ht="13.8" x14ac:dyDescent="0.3">
      <c r="A99" s="96"/>
      <c r="C99" s="142"/>
      <c r="D99" s="142"/>
      <c r="E99" s="142"/>
      <c r="F99" s="142"/>
      <c r="H99" s="98"/>
      <c r="I99" s="99"/>
      <c r="J99" s="99"/>
      <c r="N99" s="100"/>
      <c r="R99" s="100"/>
      <c r="V99" s="100"/>
      <c r="Z99" s="100"/>
      <c r="AA99" s="101"/>
    </row>
    <row r="100" spans="1:27" s="97" customFormat="1" ht="13.8" x14ac:dyDescent="0.3">
      <c r="C100" s="142"/>
      <c r="D100" s="142"/>
      <c r="E100" s="142"/>
      <c r="F100" s="142"/>
      <c r="H100" s="98"/>
      <c r="I100" s="99"/>
      <c r="J100" s="99"/>
      <c r="N100" s="100"/>
      <c r="R100" s="100"/>
      <c r="V100" s="100"/>
      <c r="Z100" s="100"/>
      <c r="AA100" s="101"/>
    </row>
    <row r="101" spans="1:27" s="97" customFormat="1" ht="13.8" x14ac:dyDescent="0.3">
      <c r="C101" s="142"/>
      <c r="D101" s="142"/>
      <c r="E101" s="142"/>
      <c r="F101" s="142"/>
      <c r="H101" s="98"/>
      <c r="I101" s="99"/>
      <c r="J101" s="99"/>
      <c r="N101" s="100"/>
      <c r="R101" s="100"/>
      <c r="V101" s="100"/>
      <c r="Z101" s="100"/>
      <c r="AA101" s="101"/>
    </row>
  </sheetData>
  <mergeCells count="24">
    <mergeCell ref="A1:B1"/>
    <mergeCell ref="D1:L1"/>
    <mergeCell ref="A2:B2"/>
    <mergeCell ref="F2:J2"/>
    <mergeCell ref="K6:R6"/>
    <mergeCell ref="S6:V6"/>
    <mergeCell ref="A7:A8"/>
    <mergeCell ref="B7:B8"/>
    <mergeCell ref="C7:F7"/>
    <mergeCell ref="G7:G8"/>
    <mergeCell ref="H7:H8"/>
    <mergeCell ref="I7:I8"/>
    <mergeCell ref="J7:J8"/>
    <mergeCell ref="K7:Z7"/>
    <mergeCell ref="W6:Z6"/>
    <mergeCell ref="A93:B93"/>
    <mergeCell ref="A95:B95"/>
    <mergeCell ref="A96:B96"/>
    <mergeCell ref="AA7:AA8"/>
    <mergeCell ref="AB7:AB8"/>
    <mergeCell ref="A90:B90"/>
    <mergeCell ref="A91:B91"/>
    <mergeCell ref="A92:B92"/>
    <mergeCell ref="D94:G94"/>
  </mergeCells>
  <conditionalFormatting sqref="H19">
    <cfRule type="containsText" dxfId="62" priority="75" operator="containsText" text="En cours">
      <formula>NOT(ISERROR(SEARCH("En cours",H19)))</formula>
    </cfRule>
  </conditionalFormatting>
  <conditionalFormatting sqref="H9:H68 H70:H80 H82:H89">
    <cfRule type="containsText" dxfId="61" priority="76" operator="containsText" text="En attente">
      <formula>NOT(ISERROR(SEARCH("En attente",H9)))</formula>
    </cfRule>
    <cfRule type="containsText" dxfId="60" priority="77" operator="containsText" text="En cours">
      <formula>NOT(ISERROR(SEARCH("En cours",H9)))</formula>
    </cfRule>
    <cfRule type="containsText" dxfId="59" priority="78" operator="containsText" text="Terminé">
      <formula>NOT(ISERROR(SEARCH("Terminé",H9)))</formula>
    </cfRule>
  </conditionalFormatting>
  <conditionalFormatting sqref="C9:F45 C47:F47 C56:F64 C49:F54 C66:F68 C70:F80 C82:F89">
    <cfRule type="cellIs" dxfId="58" priority="79" operator="equal">
      <formula>0</formula>
    </cfRule>
    <cfRule type="expression" dxfId="57" priority="80">
      <formula>$H9="Terminé"</formula>
    </cfRule>
  </conditionalFormatting>
  <conditionalFormatting sqref="C9:F45 C47:F47 C56:F64 C49:F54 C66:F68 C70:F80 C82:F89">
    <cfRule type="expression" dxfId="56" priority="81">
      <formula>$H9="En cours"</formula>
    </cfRule>
    <cfRule type="expression" dxfId="55" priority="82">
      <formula>$H9="En attente"</formula>
    </cfRule>
  </conditionalFormatting>
  <conditionalFormatting sqref="C48:F48">
    <cfRule type="cellIs" dxfId="54" priority="86" operator="equal">
      <formula>0</formula>
    </cfRule>
    <cfRule type="expression" dxfId="53" priority="87">
      <formula>$H48="Terminé"</formula>
    </cfRule>
  </conditionalFormatting>
  <conditionalFormatting sqref="C48:F48">
    <cfRule type="expression" dxfId="52" priority="88">
      <formula>$H48="En cours"</formula>
    </cfRule>
    <cfRule type="expression" dxfId="51" priority="89">
      <formula>$H48="En attente"</formula>
    </cfRule>
  </conditionalFormatting>
  <conditionalFormatting sqref="C46:F46">
    <cfRule type="cellIs" dxfId="50" priority="100" operator="equal">
      <formula>0</formula>
    </cfRule>
    <cfRule type="expression" dxfId="49" priority="101">
      <formula>$H46="Terminé"</formula>
    </cfRule>
  </conditionalFormatting>
  <conditionalFormatting sqref="C46:F46">
    <cfRule type="expression" dxfId="48" priority="102">
      <formula>$H46="En cours"</formula>
    </cfRule>
    <cfRule type="expression" dxfId="47" priority="103">
      <formula>$H46="En attente"</formula>
    </cfRule>
  </conditionalFormatting>
  <conditionalFormatting sqref="C55:F55">
    <cfRule type="cellIs" dxfId="46" priority="70" operator="equal">
      <formula>0</formula>
    </cfRule>
    <cfRule type="expression" dxfId="45" priority="71">
      <formula>$H55="Terminé"</formula>
    </cfRule>
  </conditionalFormatting>
  <conditionalFormatting sqref="C55:F55">
    <cfRule type="expression" dxfId="44" priority="72">
      <formula>$H55="En cours"</formula>
    </cfRule>
    <cfRule type="expression" dxfId="43" priority="73">
      <formula>$H55="En attente"</formula>
    </cfRule>
  </conditionalFormatting>
  <conditionalFormatting sqref="C65:F65">
    <cfRule type="cellIs" dxfId="42" priority="53" operator="equal">
      <formula>0</formula>
    </cfRule>
    <cfRule type="expression" dxfId="41" priority="54">
      <formula>$H65="Terminé"</formula>
    </cfRule>
  </conditionalFormatting>
  <conditionalFormatting sqref="C65:F65">
    <cfRule type="expression" dxfId="40" priority="55">
      <formula>$H65="En cours"</formula>
    </cfRule>
    <cfRule type="expression" dxfId="39" priority="56">
      <formula>$H65="En attente"</formula>
    </cfRule>
  </conditionalFormatting>
  <conditionalFormatting sqref="C66:F66">
    <cfRule type="cellIs" dxfId="38" priority="48" operator="equal">
      <formula>0</formula>
    </cfRule>
    <cfRule type="expression" dxfId="37" priority="49">
      <formula>$H66="Terminé"</formula>
    </cfRule>
  </conditionalFormatting>
  <conditionalFormatting sqref="C66:F66">
    <cfRule type="expression" dxfId="36" priority="46">
      <formula>$H66="En cours"</formula>
    </cfRule>
    <cfRule type="expression" dxfId="35" priority="47">
      <formula>$H66="En attente"</formula>
    </cfRule>
  </conditionalFormatting>
  <conditionalFormatting sqref="C89:F89">
    <cfRule type="expression" dxfId="34" priority="36">
      <formula>$H89="En cours"</formula>
    </cfRule>
    <cfRule type="expression" dxfId="33" priority="37">
      <formula>$H89="En attente"</formula>
    </cfRule>
  </conditionalFormatting>
  <conditionalFormatting sqref="H89">
    <cfRule type="containsText" dxfId="32" priority="40" operator="containsText" text="En attente">
      <formula>NOT(ISERROR(SEARCH("En attente",H89)))</formula>
    </cfRule>
    <cfRule type="containsText" dxfId="31" priority="41" operator="containsText" text="En cours">
      <formula>NOT(ISERROR(SEARCH("En cours",H89)))</formula>
    </cfRule>
    <cfRule type="containsText" dxfId="30" priority="42" operator="containsText" text="Terminé">
      <formula>NOT(ISERROR(SEARCH("Terminé",H89)))</formula>
    </cfRule>
  </conditionalFormatting>
  <conditionalFormatting sqref="C89:F89">
    <cfRule type="cellIs" dxfId="29" priority="38" operator="equal">
      <formula>0</formula>
    </cfRule>
    <cfRule type="expression" dxfId="28" priority="39">
      <formula>$H89="Terminé"</formula>
    </cfRule>
  </conditionalFormatting>
  <conditionalFormatting sqref="H69">
    <cfRule type="containsText" dxfId="27" priority="22" operator="containsText" text="En attente">
      <formula>NOT(ISERROR(SEARCH("En attente",H69)))</formula>
    </cfRule>
    <cfRule type="containsText" dxfId="26" priority="23" operator="containsText" text="En cours">
      <formula>NOT(ISERROR(SEARCH("En cours",H69)))</formula>
    </cfRule>
    <cfRule type="containsText" dxfId="25" priority="24" operator="containsText" text="Terminé">
      <formula>NOT(ISERROR(SEARCH("Terminé",H69)))</formula>
    </cfRule>
  </conditionalFormatting>
  <conditionalFormatting sqref="C69:F69">
    <cfRule type="cellIs" dxfId="24" priority="25" operator="equal">
      <formula>0</formula>
    </cfRule>
    <cfRule type="expression" dxfId="23" priority="26">
      <formula>$H69="Terminé"</formula>
    </cfRule>
  </conditionalFormatting>
  <conditionalFormatting sqref="C69:F69">
    <cfRule type="expression" dxfId="22" priority="27">
      <formula>$H69="En cours"</formula>
    </cfRule>
    <cfRule type="expression" dxfId="21" priority="28">
      <formula>$H69="En attente"</formula>
    </cfRule>
  </conditionalFormatting>
  <conditionalFormatting sqref="C69:F69">
    <cfRule type="expression" dxfId="20" priority="15">
      <formula>$H69="En cours"</formula>
    </cfRule>
    <cfRule type="expression" dxfId="19" priority="16">
      <formula>$H69="En attente"</formula>
    </cfRule>
  </conditionalFormatting>
  <conditionalFormatting sqref="H69">
    <cfRule type="containsText" dxfId="18" priority="19" operator="containsText" text="En attente">
      <formula>NOT(ISERROR(SEARCH("En attente",H69)))</formula>
    </cfRule>
    <cfRule type="containsText" dxfId="17" priority="20" operator="containsText" text="En cours">
      <formula>NOT(ISERROR(SEARCH("En cours",H69)))</formula>
    </cfRule>
    <cfRule type="containsText" dxfId="16" priority="21" operator="containsText" text="Terminé">
      <formula>NOT(ISERROR(SEARCH("Terminé",H69)))</formula>
    </cfRule>
  </conditionalFormatting>
  <conditionalFormatting sqref="C69:F69">
    <cfRule type="cellIs" dxfId="15" priority="17" operator="equal">
      <formula>0</formula>
    </cfRule>
    <cfRule type="expression" dxfId="14" priority="18">
      <formula>$H69="Terminé"</formula>
    </cfRule>
  </conditionalFormatting>
  <conditionalFormatting sqref="H81">
    <cfRule type="containsText" dxfId="13" priority="8" operator="containsText" text="En attente">
      <formula>NOT(ISERROR(SEARCH("En attente",H81)))</formula>
    </cfRule>
    <cfRule type="containsText" dxfId="12" priority="9" operator="containsText" text="En cours">
      <formula>NOT(ISERROR(SEARCH("En cours",H81)))</formula>
    </cfRule>
    <cfRule type="containsText" dxfId="11" priority="10" operator="containsText" text="Terminé">
      <formula>NOT(ISERROR(SEARCH("Terminé",H81)))</formula>
    </cfRule>
  </conditionalFormatting>
  <conditionalFormatting sqref="C81:F81">
    <cfRule type="cellIs" dxfId="10" priority="11" operator="equal">
      <formula>0</formula>
    </cfRule>
    <cfRule type="expression" dxfId="9" priority="12">
      <formula>$H81="Terminé"</formula>
    </cfRule>
  </conditionalFormatting>
  <conditionalFormatting sqref="C81:F81">
    <cfRule type="expression" dxfId="8" priority="13">
      <formula>$H81="En cours"</formula>
    </cfRule>
    <cfRule type="expression" dxfId="7" priority="14">
      <formula>$H81="En attente"</formula>
    </cfRule>
  </conditionalFormatting>
  <conditionalFormatting sqref="H83">
    <cfRule type="containsText" dxfId="6" priority="5" operator="containsText" text="En attente">
      <formula>NOT(ISERROR(SEARCH("En attente",H83)))</formula>
    </cfRule>
    <cfRule type="containsText" dxfId="5" priority="6" operator="containsText" text="En cours">
      <formula>NOT(ISERROR(SEARCH("En cours",H83)))</formula>
    </cfRule>
    <cfRule type="containsText" dxfId="4" priority="7" operator="containsText" text="Terminé">
      <formula>NOT(ISERROR(SEARCH("Terminé",H83)))</formula>
    </cfRule>
  </conditionalFormatting>
  <conditionalFormatting sqref="C83:F83">
    <cfRule type="cellIs" dxfId="3" priority="3" operator="equal">
      <formula>0</formula>
    </cfRule>
    <cfRule type="expression" dxfId="2" priority="4">
      <formula>$H83="Terminé"</formula>
    </cfRule>
  </conditionalFormatting>
  <conditionalFormatting sqref="C83:F83">
    <cfRule type="expression" dxfId="1" priority="1">
      <formula>$H83="En cours"</formula>
    </cfRule>
    <cfRule type="expression" dxfId="0" priority="2">
      <formula>$H83="En attente"</formula>
    </cfRule>
  </conditionalFormatting>
  <dataValidations count="1">
    <dataValidation type="list" allowBlank="1" showErrorMessage="1" sqref="H9:H89" xr:uid="{00000000-0002-0000-0000-000000000000}">
      <formula1>"En attente,En cours,Terminé"</formula1>
      <formula2>0</formula2>
    </dataValidation>
  </dataValidations>
  <printOptions horizontalCentered="1"/>
  <pageMargins left="0.31527777777777799" right="0.31527777777777799" top="0.74791666666666701" bottom="0.55138888888888904" header="0.51180555555555496" footer="0.51180555555555496"/>
  <pageSetup scale="37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"/>
  <sheetViews>
    <sheetView zoomScale="110" zoomScaleNormal="110" workbookViewId="0">
      <selection activeCell="A3" sqref="A3"/>
    </sheetView>
  </sheetViews>
  <sheetFormatPr baseColWidth="10" defaultColWidth="10.6640625" defaultRowHeight="14.4" x14ac:dyDescent="0.3"/>
  <cols>
    <col min="1" max="1025" width="10.6640625" style="1"/>
  </cols>
  <sheetData>
    <row r="1" spans="1:2" x14ac:dyDescent="0.3">
      <c r="A1" s="102" t="s">
        <v>6</v>
      </c>
      <c r="B1" s="102">
        <v>75</v>
      </c>
    </row>
    <row r="2" spans="1:2" x14ac:dyDescent="0.3">
      <c r="A2" s="1" t="s">
        <v>5</v>
      </c>
      <c r="B2" s="1">
        <v>100</v>
      </c>
    </row>
    <row r="3" spans="1:2" x14ac:dyDescent="0.3">
      <c r="A3" s="1" t="s">
        <v>2</v>
      </c>
      <c r="B3" s="1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zoomScale="110" zoomScaleNormal="110" workbookViewId="0"/>
  </sheetViews>
  <sheetFormatPr baseColWidth="10" defaultColWidth="10.6640625" defaultRowHeight="14.4" x14ac:dyDescent="0.3"/>
  <cols>
    <col min="1" max="1025" width="10.6640625" style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Abdoulaye Diallo</dc:creator>
  <dc:description/>
  <cp:lastModifiedBy>Alexandre Bourdeau</cp:lastModifiedBy>
  <cp:revision>6</cp:revision>
  <cp:lastPrinted>2020-04-09T00:11:04Z</cp:lastPrinted>
  <dcterms:created xsi:type="dcterms:W3CDTF">2014-10-15T22:31:15Z</dcterms:created>
  <dcterms:modified xsi:type="dcterms:W3CDTF">2020-04-21T01:59:56Z</dcterms:modified>
  <dc:language>fr-CA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