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<sst xmlns="http://schemas.openxmlformats.org/spreadsheetml/2006/main" count="9" uniqueCount="9">
  <si>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Digite el nombre de su PDF:</t>
  </si>
  <si>
    <t xml:space="preserve">-----------&gt;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</si>
  <si>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Recuerde que el nombre consta de las primeras cuatro letras de su primer apellido y los seis últimos dígitos de su carné. Basta que copie el nombre de su archivo PDF de la prueba y lo pegue en la celda de la izquierda. Pero debe agregar al final "_", en caso que su segundo apellido tenga menos de 4 letras.</t>
    </r>
  </si>
  <si>
    <t xml:space="preserve">Puntos obtenidos:</t>
  </si>
  <si>
    <t xml:space="preserve">Nota</t>
  </si>
  <si>
    <t xml:space="preserve">Pregunta:</t>
  </si>
  <si>
    <t xml:space="preserve">Respuesta del estudiante</t>
  </si>
  <si>
    <t xml:space="preserve">Respuesta correcta</t>
  </si>
  <si>
    <t xml:space="preserve">Puntaje obtenido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</si>
</sst>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206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16" min="3" style="0" width="12.22"/>
  </cols>
  <sheetData>
    <row r="1" customFormat="false" ht="70.85" hidden="false" customHeight="true" outlineLevel="0" collapsed="false">
      <c r="A1" s="1" t="s">
        <v>0</v>
      </c>
      <c r="B1" s="1"/>
      <c r="C1" s="2"/>
      <c r="D1" s="2"/>
      <c r="E1" s="3" t="s">
        <v>1</v>
      </c>
      <c r="F1" s="4" t="s">
        <v>2</v>
      </c>
      <c r="G1" s="4"/>
      <c r="H1" s="4"/>
      <c r="I1" s="4"/>
    </row>
    <row r="2" customFormat="false" ht="13.8" hidden="false" customHeight="false" outlineLevel="0" collapsed="false">
      <c r="A2" s="5" t="s">
        <v>3</v>
      </c>
      <c r="B2" s="5"/>
      <c r="C2" s="6" t="str">
        <f aca="false">IFERROR(INDEX(Respuestas!A1:Z400,MATCH(C1,Respuestas!A1:A400,0)+1,16),"")</f>
        <v/>
      </c>
      <c r="D2" s="6"/>
      <c r="E2" s="7"/>
      <c r="F2" s="4"/>
      <c r="G2" s="4"/>
      <c r="H2" s="4"/>
      <c r="I2" s="4"/>
    </row>
    <row r="3" customFormat="false" ht="20.1" hidden="false" customHeight="true" outlineLevel="0" collapsed="false">
      <c r="A3" s="8" t="s">
        <v>4</v>
      </c>
      <c r="B3" s="8"/>
      <c r="C3" s="9" t="str">
        <f aca="false">IFERROR(INDEX(Respuestas!A1:Z400,MATCH(C1,Respuestas!A1:A400,0)+1,17),"persona no encontrada")</f>
        <v>persona no encontrada</v>
      </c>
      <c r="D3" s="9"/>
    </row>
    <row r="4" customFormat="false" ht="20.1" hidden="false" customHeight="true" outlineLevel="0" collapsed="false">
      <c r="A4" s="10" t="s">
        <v>5</v>
      </c>
      <c r="B4" s="10"/>
      <c r="C4" s="11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1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13</v>
      </c>
      <c r="P4" s="12" t="n">
        <v>14</v>
      </c>
    </row>
    <row r="5" customFormat="false" ht="20.1" hidden="false" customHeight="true" outlineLevel="0" collapsed="false">
      <c r="A5" s="10" t="s">
        <v>6</v>
      </c>
      <c r="B5" s="10"/>
      <c r="C5" s="11" t="str">
        <f aca="false">IFERROR(INDEX(Respuestas!A$1:Z$400,MATCH(C$1,Respuestas!A$1:A$400,0),2),"")</f>
        <v/>
      </c>
      <c r="D5" s="12" t="str">
        <f aca="false">IFERROR(INDEX(Respuestas!A$1:Z$400,MATCH(C$1,Respuestas!A$1:A$400,0),3),"")</f>
        <v/>
      </c>
      <c r="E5" s="12" t="str">
        <f aca="false">IFERROR(INDEX(Respuestas!A$1:Z$400,MATCH(C$1,Respuestas!A$1:A$400,0),4),"")</f>
        <v/>
      </c>
      <c r="F5" s="12" t="str">
        <f aca="false">IFERROR(INDEX(Respuestas!A$1:Z$400,MATCH(C$1,Respuestas!A$1:A$400,0),5),"")</f>
        <v/>
      </c>
      <c r="G5" s="12" t="str">
        <f aca="false">IFERROR(INDEX(Respuestas!A$1:Z$400,MATCH(C$1,Respuestas!A$1:A$400,0),6),"")</f>
        <v/>
      </c>
      <c r="H5" s="12" t="str">
        <f aca="false">IFERROR(INDEX(Respuestas!A$1:Z$400,MATCH(C$1,Respuestas!A$1:A$400,0),7),"")</f>
        <v/>
      </c>
      <c r="I5" s="12" t="str">
        <f aca="false">IFERROR(INDEX(Respuestas!A$1:Z$400,MATCH(C$1,Respuestas!A$1:A$400,0),8),"")</f>
        <v/>
      </c>
      <c r="J5" s="11" t="str">
        <f aca="false">IFERROR(INDEX(Respuestas!A$1:Z$400,MATCH(C$1,Respuestas!A$1:A$400,0),9),"")</f>
        <v/>
      </c>
      <c r="K5" s="12" t="str">
        <f aca="false">IFERROR(INDEX(Respuestas!A$1:Z$400,MATCH(C$1,Respuestas!A$1:A$400,0),10),"")</f>
        <v/>
      </c>
      <c r="L5" s="12" t="str">
        <f aca="false">IFERROR(INDEX(Respuestas!A$1:Z$400,MATCH(C$1,Respuestas!A$1:A$400,0),11),"")</f>
        <v/>
      </c>
      <c r="M5" s="12" t="str">
        <f aca="false">IFERROR(INDEX(Respuestas!A$1:Z$400,MATCH(C$1,Respuestas!A$1:A$400,0),12),"")</f>
        <v/>
      </c>
      <c r="N5" s="12" t="str">
        <f aca="false">IFERROR(INDEX(Respuestas!A$1:Z$400,MATCH(C$1,Respuestas!A$1:A$400,0),13),"")</f>
        <v/>
      </c>
      <c r="O5" s="12" t="str">
        <f aca="false">IFERROR(INDEX(Respuestas!A$1:Z$400,MATCH(C$1,Respuestas!A$1:A$400,0),14),"")</f>
        <v/>
      </c>
      <c r="P5" s="12" t="str">
        <f aca="false">IFERROR(INDEX(Respuestas!A$1:Z$400,MATCH(C$1,Respuestas!A$1:A$400,0),15),"")</f>
        <v/>
      </c>
    </row>
    <row r="6" customFormat="false" ht="20.1" hidden="false" customHeight="true" outlineLevel="0" collapsed="false">
      <c r="A6" s="10" t="s">
        <v>7</v>
      </c>
      <c r="B6" s="10"/>
      <c r="C6" s="11" t="str">
        <f aca="false" t="array" ref="C6:C6">IFERROR(INDEX(Respuestas!A$1:Z$400,MATCH(C$1,Respuestas!A$1:A$400,0)+2,2),"")</f>
        <v/>
      </c>
      <c r="D6" s="11" t="str">
        <f aca="false" t="array" ref="D6:D6">IFERROR(INDEX(Respuestas!A$1:Z$400,MATCH(C$1,Respuestas!A$1:A$400,0)+2,3),"")</f>
        <v/>
      </c>
      <c r="E6" s="12" t="str">
        <f aca="false" t="array" ref="E6:E6">IFERROR(INDEX(Respuestas!A$1:Z$400,MATCH(C$1,Respuestas!A$1:A$400,0)+2,4),"")</f>
        <v/>
      </c>
      <c r="F6" s="12" t="str">
        <f aca="false" t="array" ref="F6:F6">IFERROR(INDEX(Respuestas!A$1:Z$400,MATCH(C$1,Respuestas!A$1:A$400,0)+2,5),"")</f>
        <v/>
      </c>
      <c r="G6" s="12" t="str">
        <f aca="false" t="array" ref="G6:G6">IFERROR(INDEX(Respuestas!A$1:Z$400,MATCH(C$1,Respuestas!A$1:A$400,0)+2,6),"")</f>
        <v/>
      </c>
      <c r="H6" s="12" t="str">
        <f aca="false" t="array" ref="H6:H6">IFERROR(INDEX(Respuestas!A$1:Z$400,MATCH(C$1,Respuestas!A$1:A$400,0)+2,7),"")</f>
        <v/>
      </c>
      <c r="I6" s="12" t="str">
        <f aca="false" t="array" ref="I6:I6">IFERROR(INDEX(Respuestas!A$1:Z$400,MATCH(C$1,Respuestas!A$1:A$400,0)+2,8),"")</f>
        <v/>
      </c>
      <c r="J6" s="13" t="str">
        <f aca="false">IFERROR(INDEX(Respuestas!A$1:Z$400,MATCH(C$1,Respuestas!A$1:A$400,0)+2,9),"")</f>
        <v/>
      </c>
      <c r="K6" s="11" t="str">
        <f aca="false">IFERROR(INDEX(Respuestas!A$1:Z$400,MATCH(C$1,Respuestas!A$1:A$400,0)+2,10),"")</f>
        <v/>
      </c>
      <c r="L6" s="14" t="str">
        <f aca="false">IFERROR(INDEX(Respuestas!A$1:Z$400,MATCH(C$1,Respuestas!A$1:A$400,0)+2,11),"")</f>
        <v/>
      </c>
      <c r="M6" s="14" t="str">
        <f aca="false">IFERROR(INDEX(Respuestas!A$1:Z$400,MATCH(C$1,Respuestas!A$1:A$400,0)+2,12),"")</f>
        <v/>
      </c>
      <c r="N6" s="14" t="str">
        <f aca="false">IFERROR(INDEX(Respuestas!A$1:Z$400,MATCH(C$1,Respuestas!A$1:A$400,0)+2,13),"")</f>
        <v/>
      </c>
      <c r="O6" s="14" t="str">
        <f aca="false">IFERROR(INDEX(Respuestas!A$1:Z$400,MATCH(C$1,Respuestas!A$1:A$400,0)+2,14),"")</f>
        <v/>
      </c>
      <c r="P6" s="14" t="str">
        <f aca="false">IFERROR(INDEX(Respuestas!A$1:Z$400,MATCH(C$1,Respuestas!A$1:A$400,0)+2,15),"")</f>
        <v/>
      </c>
    </row>
    <row r="7" customFormat="false" ht="20.1" hidden="false" customHeight="true" outlineLevel="0" collapsed="false">
      <c r="A7" s="15" t="s">
        <v>8</v>
      </c>
      <c r="B7" s="15"/>
      <c r="C7" s="16" t="str">
        <f aca="false">IFERROR(INDEX(Respuestas!A$1:Z$400,MATCH(C$1,Respuestas!A$1:A$400,0)+1,2),"")</f>
        <v/>
      </c>
      <c r="D7" s="16" t="str">
        <f aca="false">IFERROR(INDEX(Respuestas!A$1:Z$400,MATCH(C$1,Respuestas!A$1:A$400,0)+1,3),"")</f>
        <v/>
      </c>
      <c r="E7" s="16" t="str">
        <f aca="false">IFERROR(INDEX(Respuestas!A$1:Z$400,MATCH(C$1,Respuestas!A$1:A$400,0)+1,4),"")</f>
        <v/>
      </c>
      <c r="F7" s="16" t="str">
        <f aca="false">IFERROR(INDEX(Respuestas!A$1:Z$400,MATCH(C$1,Respuestas!A$1:A$400,0)+1,5),"")</f>
        <v/>
      </c>
      <c r="G7" s="16" t="str">
        <f aca="false">IFERROR(INDEX(Respuestas!A$1:Z$400,MATCH(C$1,Respuestas!A$1:A$400,0)+1,6),"")</f>
        <v/>
      </c>
      <c r="H7" s="16" t="str">
        <f aca="false">IFERROR(INDEX(Respuestas!A$1:Z$400,MATCH(C$1,Respuestas!A$1:A$400,0)+1,7),"")</f>
        <v/>
      </c>
      <c r="I7" s="16" t="str">
        <f aca="false">IFERROR(INDEX(Respuestas!A$1:Z$400,MATCH(C$1,Respuestas!A$1:A$400,0)+1,8),"")</f>
        <v/>
      </c>
      <c r="J7" s="16" t="str">
        <f aca="false">IFERROR(INDEX(Respuestas!A$1:Z$400,MATCH(C$1,Respuestas!A$1:A$400,0)+1,9),"")</f>
        <v/>
      </c>
      <c r="K7" s="16" t="str">
        <f aca="false">IFERROR(INDEX(Respuestas!A$1:Z$400,MATCH(C$1,Respuestas!A$1:A$400,0)+1,10),"")</f>
        <v/>
      </c>
      <c r="L7" s="16" t="str">
        <f aca="false">IFERROR(INDEX(Respuestas!A$1:Z$400,MATCH(C$1,Respuestas!A$1:A$400,0)+1,11),"")</f>
        <v/>
      </c>
      <c r="M7" s="16" t="str">
        <f aca="false">IFERROR(INDEX(Respuestas!A$1:Z$400,MATCH(C$1,Respuestas!A$1:A$400,0)+1,12),"")</f>
        <v/>
      </c>
      <c r="N7" s="16" t="str">
        <f aca="false">IFERROR(INDEX(Respuestas!A$1:Z$400,MATCH(C$1,Respuestas!A$1:A$400,0)+1,13),"")</f>
        <v/>
      </c>
      <c r="O7" s="16" t="str">
        <f aca="false">IFERROR(INDEX(Respuestas!A$1:Z$400,MATCH(C$1,Respuestas!A$1:A$400,0)+1,14),"")</f>
        <v/>
      </c>
      <c r="P7" s="16" t="str">
        <f aca="false">IFERROR(INDEX(Respuestas!A$1:Z$400,MATCH(C$1,Respuestas!A$1:A$400,0)+1,15),"")</f>
        <v/>
      </c>
    </row>
    <row r="8" customFormat="false" ht="13.8" hidden="false" customHeight="false" outlineLevel="0" collapsed="false">
      <c r="C8" s="17"/>
      <c r="D8" s="17"/>
      <c r="E8" s="17"/>
      <c r="F8" s="17"/>
      <c r="G8" s="17"/>
      <c r="H8" s="17"/>
      <c r="I8" s="17"/>
    </row>
    <row r="9" customFormat="false" ht="15" hidden="false" customHeight="false" outlineLevel="0" collapsed="false">
      <c r="C9" s="17"/>
      <c r="D9" s="17"/>
      <c r="E9" s="17"/>
      <c r="F9" s="17"/>
      <c r="G9" s="17"/>
      <c r="H9" s="17"/>
      <c r="I9" s="17"/>
    </row>
    <row r="10" customFormat="false" ht="15" hidden="false" customHeight="false" outlineLevel="0" collapsed="false">
      <c r="C10" s="17"/>
      <c r="D10" s="17"/>
      <c r="E10" s="17"/>
      <c r="F10" s="17"/>
      <c r="G10" s="17"/>
      <c r="H10" s="17"/>
      <c r="I10" s="17"/>
    </row>
  </sheetData>
  <mergeCells count="11">
    <mergeCell ref="A1:B1"/>
    <mergeCell ref="C1:D1"/>
    <mergeCell ref="F1:I2"/>
    <mergeCell ref="A2:B2"/>
    <mergeCell ref="C2:D2"/>
    <mergeCell ref="A3:B3"/>
    <mergeCell ref="C3:D3"/>
    <mergeCell ref="A4:B4"/>
    <mergeCell ref="A5:B5"/>
    <mergeCell ref="A6:B6"/>
    <mergeCell ref="A7:B7"/>
  </mergeCells>
  <conditionalFormatting sqref="C3:D3">
    <cfRule type="cellIs" priority="2" operator="lessThan" aboveAverage="0" equalAverage="0" bottom="0" percent="0" rank="0" text="" dxfId="0">
      <formula>70</formula>
    </cfRule>
    <cfRule type="cellIs" priority="3" operator="greaterThan" aboveAverage="0" equalAverage="0" bottom="0" percent="0" rank="0" text="" dxfId="1">
      <formula>70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Q2:Q18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52" min="1" style="18" width="10.71"/>
    <col collapsed="false" customWidth="false" hidden="false" outlineLevel="0" max="1024" min="53" style="18" width="8.67"/>
  </cols>
  <sheetData>
    <row r="2" customFormat="false" ht="13.8" hidden="false" customHeight="false" outlineLevel="0" collapsed="false">
      <c r="Q2" s="19"/>
    </row>
    <row r="7" customFormat="false" ht="13.8" hidden="false" customHeight="false" outlineLevel="0" collapsed="false">
      <c r="Q7" s="19"/>
    </row>
    <row r="12" customFormat="false" ht="13.8" hidden="false" customHeight="false" outlineLevel="0" collapsed="false">
      <c r="Q12" s="19"/>
    </row>
    <row r="17" customFormat="false" ht="13.8" hidden="false" customHeight="false" outlineLevel="0" collapsed="false">
      <c r="Q17" s="19"/>
    </row>
    <row r="22" customFormat="false" ht="13.8" hidden="false" customHeight="false" outlineLevel="0" collapsed="false">
      <c r="Q22" s="19"/>
    </row>
    <row r="27" customFormat="false" ht="13.8" hidden="false" customHeight="false" outlineLevel="0" collapsed="false">
      <c r="Q27" s="19"/>
    </row>
    <row r="32" customFormat="false" ht="13.8" hidden="false" customHeight="false" outlineLevel="0" collapsed="false">
      <c r="Q32" s="19"/>
    </row>
    <row r="37" customFormat="false" ht="13.8" hidden="false" customHeight="false" outlineLevel="0" collapsed="false">
      <c r="Q37" s="19"/>
    </row>
    <row r="42" customFormat="false" ht="13.8" hidden="false" customHeight="false" outlineLevel="0" collapsed="false">
      <c r="Q42" s="19"/>
    </row>
    <row r="47" customFormat="false" ht="13.8" hidden="false" customHeight="false" outlineLevel="0" collapsed="false">
      <c r="Q47" s="19"/>
    </row>
    <row r="52" customFormat="false" ht="13.8" hidden="false" customHeight="false" outlineLevel="0" collapsed="false">
      <c r="Q52" s="19"/>
    </row>
    <row r="57" customFormat="false" ht="13.8" hidden="false" customHeight="false" outlineLevel="0" collapsed="false">
      <c r="Q57" s="19"/>
    </row>
    <row r="62" customFormat="false" ht="13.8" hidden="false" customHeight="false" outlineLevel="0" collapsed="false">
      <c r="Q62" s="19"/>
    </row>
    <row r="67" customFormat="false" ht="13.8" hidden="false" customHeight="false" outlineLevel="0" collapsed="false">
      <c r="Q67" s="19"/>
    </row>
    <row r="72" customFormat="false" ht="13.8" hidden="false" customHeight="false" outlineLevel="0" collapsed="false">
      <c r="Q72" s="19"/>
    </row>
    <row r="77" customFormat="false" ht="13.8" hidden="false" customHeight="false" outlineLevel="0" collapsed="false">
      <c r="Q77" s="19"/>
    </row>
    <row r="82" customFormat="false" ht="13.8" hidden="false" customHeight="false" outlineLevel="0" collapsed="false">
      <c r="Q82" s="19"/>
    </row>
    <row r="87" customFormat="false" ht="13.8" hidden="false" customHeight="false" outlineLevel="0" collapsed="false">
      <c r="Q87" s="19"/>
    </row>
    <row r="92" customFormat="false" ht="13.8" hidden="false" customHeight="false" outlineLevel="0" collapsed="false">
      <c r="Q92" s="19"/>
    </row>
    <row r="97" customFormat="false" ht="13.8" hidden="false" customHeight="false" outlineLevel="0" collapsed="false">
      <c r="Q97" s="19"/>
    </row>
    <row r="102" customFormat="false" ht="13.8" hidden="false" customHeight="false" outlineLevel="0" collapsed="false">
      <c r="Q102" s="19"/>
    </row>
    <row r="107" customFormat="false" ht="13.8" hidden="false" customHeight="false" outlineLevel="0" collapsed="false">
      <c r="Q107" s="19"/>
    </row>
    <row r="112" customFormat="false" ht="13.8" hidden="false" customHeight="false" outlineLevel="0" collapsed="false">
      <c r="Q112" s="19"/>
    </row>
    <row r="117" customFormat="false" ht="13.8" hidden="false" customHeight="false" outlineLevel="0" collapsed="false">
      <c r="Q117" s="19"/>
    </row>
    <row r="122" customFormat="false" ht="13.8" hidden="false" customHeight="false" outlineLevel="0" collapsed="false">
      <c r="Q122" s="19"/>
    </row>
    <row r="127" customFormat="false" ht="13.8" hidden="false" customHeight="false" outlineLevel="0" collapsed="false">
      <c r="Q127" s="19"/>
    </row>
    <row r="132" customFormat="false" ht="13.8" hidden="false" customHeight="false" outlineLevel="0" collapsed="false">
      <c r="Q132" s="19"/>
    </row>
    <row r="137" customFormat="false" ht="13.8" hidden="false" customHeight="false" outlineLevel="0" collapsed="false">
      <c r="Q137" s="19"/>
    </row>
    <row r="142" customFormat="false" ht="13.8" hidden="false" customHeight="false" outlineLevel="0" collapsed="false">
      <c r="Q142" s="19"/>
    </row>
    <row r="147" customFormat="false" ht="13.8" hidden="false" customHeight="false" outlineLevel="0" collapsed="false">
      <c r="Q147" s="19"/>
    </row>
    <row r="152" customFormat="false" ht="13.8" hidden="false" customHeight="false" outlineLevel="0" collapsed="false">
      <c r="Q152" s="19"/>
    </row>
    <row r="157" customFormat="false" ht="13.8" hidden="false" customHeight="false" outlineLevel="0" collapsed="false">
      <c r="Q157" s="19"/>
    </row>
    <row r="162" customFormat="false" ht="13.8" hidden="false" customHeight="false" outlineLevel="0" collapsed="false">
      <c r="Q162" s="19"/>
    </row>
    <row r="167" customFormat="false" ht="13.8" hidden="false" customHeight="false" outlineLevel="0" collapsed="false">
      <c r="Q167" s="19"/>
    </row>
    <row r="172" customFormat="false" ht="13.8" hidden="false" customHeight="false" outlineLevel="0" collapsed="false">
      <c r="Q172" s="19"/>
    </row>
    <row r="177" customFormat="false" ht="13.8" hidden="false" customHeight="false" outlineLevel="0" collapsed="false">
      <c r="Q177" s="19"/>
    </row>
    <row r="182" customFormat="false" ht="13.8" hidden="false" customHeight="false" outlineLevel="0" collapsed="false">
      <c r="Q182" s="19"/>
    </row>
    <row r="187" customFormat="false" ht="13.8" hidden="false" customHeight="false" outlineLevel="0" collapsed="false">
      <c r="Q187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2020-10-13T13:19:53Z</dcterms:created>
  <dc:creator>Carlos Enrique Guillén Pérez</dc:creator>
  <dc:description/>
  <dc:language>en-US</dc:language>
  <cp:lastModifiedBy/>
  <dcterms:modified xsi:type="dcterms:W3CDTF">2020-12-11T12:06:45Z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