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2001_{52242A7C-DBCB-4613-BA24-23E1F66FC165}" xr6:coauthVersionLast="47" xr6:coauthVersionMax="47" xr10:uidLastSave="{00000000-0000-0000-0000-000000000000}"/>
  <bookViews>
    <workbookView xWindow="-120" yWindow="-120" windowWidth="38640" windowHeight="21120" tabRatio="858" firstSheet="1" activeTab="7" xr2:uid="{00000000-000D-0000-FFFF-FFFF00000000}"/>
  </bookViews>
  <sheets>
    <sheet name="Local and Global" sheetId="27" r:id="rId1"/>
    <sheet name="Global Only" sheetId="20" r:id="rId2"/>
    <sheet name="Global Only_test" sheetId="35" r:id="rId3"/>
    <sheet name="Global Only I" sheetId="32" r:id="rId4"/>
    <sheet name="Global Only H" sheetId="34" r:id="rId5"/>
    <sheet name="HR_Local and Global" sheetId="22" r:id="rId6"/>
    <sheet name="HR_Global Only" sheetId="23" r:id="rId7"/>
    <sheet name="HR_Global Only_test" sheetId="38" r:id="rId8"/>
    <sheet name="Local" sheetId="24" r:id="rId9"/>
    <sheet name="curves" sheetId="26" r:id="rId10"/>
    <sheet name="Welded shape" sheetId="33" r:id="rId11"/>
    <sheet name="Sheet3" sheetId="28" r:id="rId12"/>
    <sheet name="Sheet4" sheetId="36" r:id="rId13"/>
    <sheet name="HR_Sheet5" sheetId="39" r:id="rId14"/>
    <sheet name="HR_Shape" sheetId="37" r:id="rId15"/>
  </sheets>
  <definedNames>
    <definedName name="_xlnm._FilterDatabase" localSheetId="1" hidden="1">'Global Only'!$A$1:$AT$293</definedName>
    <definedName name="_xlnm._FilterDatabase" localSheetId="4" hidden="1">'Global Only H'!$A$1:$AM$149</definedName>
    <definedName name="_xlnm._FilterDatabase" localSheetId="3" hidden="1">'Global Only I'!$A$1:$AM$149</definedName>
    <definedName name="_xlnm._FilterDatabase" localSheetId="2" hidden="1">'Global Only_test'!$A$1:$AZ$293</definedName>
    <definedName name="_xlnm._FilterDatabase" localSheetId="6" hidden="1">'HR_Global Only'!$AP$4:$AR$293</definedName>
    <definedName name="_xlnm._FilterDatabase" localSheetId="7" hidden="1">'HR_Global Only_test'!$A$1:$AL$293</definedName>
    <definedName name="_xlnm._FilterDatabase" localSheetId="14" hidden="1">HR_Shape!$L$2:$O$50</definedName>
    <definedName name="_xlnm._FilterDatabase" localSheetId="12" hidden="1">Sheet4!$A$1:$X$37</definedName>
  </definedNames>
  <calcPr calcId="191029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7" i="38" l="1"/>
  <c r="AR7" i="38"/>
  <c r="BE7" i="38"/>
  <c r="BD8" i="38"/>
  <c r="AR8" i="38"/>
  <c r="BE8" i="38"/>
  <c r="BD9" i="38"/>
  <c r="AR9" i="38"/>
  <c r="BE9" i="38"/>
  <c r="BD10" i="38"/>
  <c r="AR10" i="38"/>
  <c r="BE10" i="38"/>
  <c r="BD11" i="38"/>
  <c r="AR11" i="38"/>
  <c r="BE11" i="38"/>
  <c r="BD12" i="38"/>
  <c r="AR12" i="38"/>
  <c r="BE12" i="38"/>
  <c r="BD13" i="38"/>
  <c r="AR13" i="38"/>
  <c r="BE13" i="38"/>
  <c r="BD14" i="38"/>
  <c r="AR14" i="38"/>
  <c r="BE14" i="38"/>
  <c r="BD15" i="38"/>
  <c r="AR15" i="38"/>
  <c r="BE15" i="38"/>
  <c r="BD16" i="38"/>
  <c r="AR16" i="38"/>
  <c r="BE16" i="38"/>
  <c r="BD17" i="38"/>
  <c r="AR17" i="38"/>
  <c r="BE17" i="38"/>
  <c r="BD18" i="38"/>
  <c r="AR18" i="38"/>
  <c r="BE18" i="38"/>
  <c r="BD19" i="38"/>
  <c r="AR19" i="38"/>
  <c r="BE19" i="38"/>
  <c r="BD20" i="38"/>
  <c r="AR20" i="38"/>
  <c r="BE20" i="38"/>
  <c r="BD21" i="38"/>
  <c r="AR21" i="38"/>
  <c r="BE21" i="38"/>
  <c r="BD22" i="38"/>
  <c r="AR22" i="38"/>
  <c r="BE22" i="38"/>
  <c r="BD23" i="38"/>
  <c r="AR23" i="38"/>
  <c r="BE23" i="38"/>
  <c r="BD24" i="38"/>
  <c r="AR24" i="38"/>
  <c r="BE24" i="38"/>
  <c r="BD25" i="38"/>
  <c r="AR25" i="38"/>
  <c r="BE25" i="38"/>
  <c r="BD26" i="38"/>
  <c r="AR26" i="38"/>
  <c r="BE26" i="38"/>
  <c r="BD27" i="38"/>
  <c r="AR27" i="38"/>
  <c r="BE27" i="38"/>
  <c r="BD28" i="38"/>
  <c r="AR28" i="38"/>
  <c r="BE28" i="38"/>
  <c r="BD29" i="38"/>
  <c r="AR29" i="38"/>
  <c r="BE29" i="38"/>
  <c r="BD30" i="38"/>
  <c r="AR30" i="38"/>
  <c r="BE30" i="38"/>
  <c r="BD31" i="38"/>
  <c r="AR31" i="38"/>
  <c r="BE31" i="38"/>
  <c r="BD32" i="38"/>
  <c r="AR32" i="38"/>
  <c r="BE32" i="38"/>
  <c r="BD33" i="38"/>
  <c r="AR33" i="38"/>
  <c r="BE33" i="38"/>
  <c r="BD34" i="38"/>
  <c r="AR34" i="38"/>
  <c r="BE34" i="38"/>
  <c r="BD35" i="38"/>
  <c r="AR35" i="38"/>
  <c r="BE35" i="38"/>
  <c r="BD36" i="38"/>
  <c r="AR36" i="38"/>
  <c r="BE36" i="38"/>
  <c r="BD37" i="38"/>
  <c r="AR37" i="38"/>
  <c r="BE37" i="38"/>
  <c r="BD38" i="38"/>
  <c r="AR38" i="38"/>
  <c r="BE38" i="38"/>
  <c r="BD39" i="38"/>
  <c r="AR39" i="38"/>
  <c r="BE39" i="38"/>
  <c r="BD40" i="38"/>
  <c r="AR40" i="38"/>
  <c r="BE40" i="38"/>
  <c r="BD41" i="38"/>
  <c r="AR41" i="38"/>
  <c r="BE41" i="38"/>
  <c r="BD42" i="38"/>
  <c r="AR42" i="38"/>
  <c r="BE42" i="38"/>
  <c r="BD43" i="38"/>
  <c r="AR43" i="38"/>
  <c r="BE43" i="38"/>
  <c r="BD44" i="38"/>
  <c r="AR44" i="38"/>
  <c r="BE44" i="38"/>
  <c r="BD45" i="38"/>
  <c r="AR45" i="38"/>
  <c r="BE45" i="38"/>
  <c r="BD46" i="38"/>
  <c r="AR46" i="38"/>
  <c r="BE46" i="38"/>
  <c r="BD47" i="38"/>
  <c r="AR47" i="38"/>
  <c r="BE47" i="38"/>
  <c r="BD48" i="38"/>
  <c r="AR48" i="38"/>
  <c r="BE48" i="38"/>
  <c r="BD49" i="38"/>
  <c r="AR49" i="38"/>
  <c r="BE49" i="38"/>
  <c r="BD50" i="38"/>
  <c r="AR50" i="38"/>
  <c r="BE50" i="38"/>
  <c r="BD51" i="38"/>
  <c r="AR51" i="38"/>
  <c r="BE51" i="38"/>
  <c r="BD52" i="38"/>
  <c r="AR52" i="38"/>
  <c r="BE52" i="38"/>
  <c r="BD53" i="38"/>
  <c r="AR53" i="38"/>
  <c r="BE53" i="38"/>
  <c r="BD54" i="38"/>
  <c r="AR54" i="38"/>
  <c r="BE54" i="38"/>
  <c r="BD55" i="38"/>
  <c r="AR55" i="38"/>
  <c r="BE55" i="38"/>
  <c r="BD56" i="38"/>
  <c r="AR56" i="38"/>
  <c r="BE56" i="38"/>
  <c r="BD57" i="38"/>
  <c r="AR57" i="38"/>
  <c r="BE57" i="38"/>
  <c r="BD58" i="38"/>
  <c r="AR58" i="38"/>
  <c r="BE58" i="38"/>
  <c r="BD59" i="38"/>
  <c r="AR59" i="38"/>
  <c r="BE59" i="38"/>
  <c r="BD60" i="38"/>
  <c r="AR60" i="38"/>
  <c r="BE60" i="38"/>
  <c r="BD61" i="38"/>
  <c r="AR61" i="38"/>
  <c r="BE61" i="38"/>
  <c r="BD62" i="38"/>
  <c r="AR62" i="38"/>
  <c r="BE62" i="38"/>
  <c r="BD63" i="38"/>
  <c r="AR63" i="38"/>
  <c r="BE63" i="38"/>
  <c r="BD64" i="38"/>
  <c r="AR64" i="38"/>
  <c r="BE64" i="38"/>
  <c r="BD65" i="38"/>
  <c r="AR65" i="38"/>
  <c r="BE65" i="38"/>
  <c r="BD66" i="38"/>
  <c r="AR66" i="38"/>
  <c r="BE66" i="38"/>
  <c r="BD67" i="38"/>
  <c r="AR67" i="38"/>
  <c r="BE67" i="38"/>
  <c r="BD68" i="38"/>
  <c r="AR68" i="38"/>
  <c r="BE68" i="38"/>
  <c r="BD69" i="38"/>
  <c r="AR69" i="38"/>
  <c r="BE69" i="38"/>
  <c r="BD70" i="38"/>
  <c r="AR70" i="38"/>
  <c r="BE70" i="38"/>
  <c r="BD71" i="38"/>
  <c r="AR71" i="38"/>
  <c r="BE71" i="38"/>
  <c r="BD72" i="38"/>
  <c r="AR72" i="38"/>
  <c r="BE72" i="38"/>
  <c r="BD73" i="38"/>
  <c r="AR73" i="38"/>
  <c r="BE73" i="38"/>
  <c r="BD74" i="38"/>
  <c r="AR74" i="38"/>
  <c r="BE74" i="38"/>
  <c r="BD75" i="38"/>
  <c r="AR75" i="38"/>
  <c r="BE75" i="38"/>
  <c r="BD76" i="38"/>
  <c r="AR76" i="38"/>
  <c r="BE76" i="38"/>
  <c r="BD77" i="38"/>
  <c r="AR77" i="38"/>
  <c r="BE77" i="38"/>
  <c r="BD78" i="38"/>
  <c r="AR78" i="38"/>
  <c r="BE78" i="38"/>
  <c r="BD79" i="38"/>
  <c r="AR79" i="38"/>
  <c r="BE79" i="38"/>
  <c r="BD80" i="38"/>
  <c r="AR80" i="38"/>
  <c r="BE80" i="38"/>
  <c r="BD81" i="38"/>
  <c r="AR81" i="38"/>
  <c r="BE81" i="38"/>
  <c r="BD82" i="38"/>
  <c r="AR82" i="38"/>
  <c r="BE82" i="38"/>
  <c r="BD83" i="38"/>
  <c r="AR83" i="38"/>
  <c r="BE83" i="38"/>
  <c r="BD84" i="38"/>
  <c r="AR84" i="38"/>
  <c r="BE84" i="38"/>
  <c r="BD85" i="38"/>
  <c r="AR85" i="38"/>
  <c r="BE85" i="38"/>
  <c r="BD86" i="38"/>
  <c r="AR86" i="38"/>
  <c r="BE86" i="38"/>
  <c r="BD87" i="38"/>
  <c r="AR87" i="38"/>
  <c r="BE87" i="38"/>
  <c r="BD88" i="38"/>
  <c r="AR88" i="38"/>
  <c r="BE88" i="38"/>
  <c r="BD89" i="38"/>
  <c r="AR89" i="38"/>
  <c r="BE89" i="38"/>
  <c r="BD90" i="38"/>
  <c r="AR90" i="38"/>
  <c r="BE90" i="38"/>
  <c r="BD91" i="38"/>
  <c r="AR91" i="38"/>
  <c r="BE91" i="38"/>
  <c r="BD92" i="38"/>
  <c r="AR92" i="38"/>
  <c r="BE92" i="38"/>
  <c r="BD93" i="38"/>
  <c r="AR93" i="38"/>
  <c r="BE93" i="38"/>
  <c r="BD94" i="38"/>
  <c r="AR94" i="38"/>
  <c r="BE94" i="38"/>
  <c r="BD95" i="38"/>
  <c r="AR95" i="38"/>
  <c r="BE95" i="38"/>
  <c r="BD96" i="38"/>
  <c r="AR96" i="38"/>
  <c r="BE96" i="38"/>
  <c r="BD97" i="38"/>
  <c r="AR97" i="38"/>
  <c r="BE97" i="38"/>
  <c r="BD98" i="38"/>
  <c r="AR98" i="38"/>
  <c r="BE98" i="38"/>
  <c r="BD99" i="38"/>
  <c r="AR99" i="38"/>
  <c r="BE99" i="38"/>
  <c r="BD100" i="38"/>
  <c r="AR100" i="38"/>
  <c r="BE100" i="38"/>
  <c r="BD101" i="38"/>
  <c r="AR101" i="38"/>
  <c r="BE101" i="38"/>
  <c r="BD102" i="38"/>
  <c r="AR102" i="38"/>
  <c r="BE102" i="38"/>
  <c r="BD103" i="38"/>
  <c r="AR103" i="38"/>
  <c r="BE103" i="38"/>
  <c r="BD104" i="38"/>
  <c r="AR104" i="38"/>
  <c r="BE104" i="38"/>
  <c r="BD105" i="38"/>
  <c r="AR105" i="38"/>
  <c r="BE105" i="38"/>
  <c r="BD106" i="38"/>
  <c r="AR106" i="38"/>
  <c r="BE106" i="38"/>
  <c r="BD107" i="38"/>
  <c r="AR107" i="38"/>
  <c r="BE107" i="38"/>
  <c r="BD108" i="38"/>
  <c r="AR108" i="38"/>
  <c r="BE108" i="38"/>
  <c r="BD109" i="38"/>
  <c r="AR109" i="38"/>
  <c r="BE109" i="38"/>
  <c r="BD110" i="38"/>
  <c r="AR110" i="38"/>
  <c r="BE110" i="38"/>
  <c r="BD111" i="38"/>
  <c r="AR111" i="38"/>
  <c r="BE111" i="38"/>
  <c r="BD112" i="38"/>
  <c r="AR112" i="38"/>
  <c r="BE112" i="38"/>
  <c r="BD113" i="38"/>
  <c r="AR113" i="38"/>
  <c r="BE113" i="38"/>
  <c r="BD114" i="38"/>
  <c r="AR114" i="38"/>
  <c r="BE114" i="38"/>
  <c r="BD115" i="38"/>
  <c r="AR115" i="38"/>
  <c r="BE115" i="38"/>
  <c r="BD116" i="38"/>
  <c r="AR116" i="38"/>
  <c r="BE116" i="38"/>
  <c r="BD117" i="38"/>
  <c r="AR117" i="38"/>
  <c r="BE117" i="38"/>
  <c r="BD118" i="38"/>
  <c r="AR118" i="38"/>
  <c r="BE118" i="38"/>
  <c r="BD119" i="38"/>
  <c r="AR119" i="38"/>
  <c r="BE119" i="38"/>
  <c r="BD120" i="38"/>
  <c r="AR120" i="38"/>
  <c r="BE120" i="38"/>
  <c r="BD121" i="38"/>
  <c r="AR121" i="38"/>
  <c r="BE121" i="38"/>
  <c r="BD122" i="38"/>
  <c r="AR122" i="38"/>
  <c r="BE122" i="38"/>
  <c r="BD123" i="38"/>
  <c r="AR123" i="38"/>
  <c r="BE123" i="38"/>
  <c r="BD124" i="38"/>
  <c r="AR124" i="38"/>
  <c r="BE124" i="38"/>
  <c r="BD125" i="38"/>
  <c r="AR125" i="38"/>
  <c r="BE125" i="38"/>
  <c r="BD126" i="38"/>
  <c r="AR126" i="38"/>
  <c r="BE126" i="38"/>
  <c r="BD127" i="38"/>
  <c r="AR127" i="38"/>
  <c r="BE127" i="38"/>
  <c r="BD128" i="38"/>
  <c r="AR128" i="38"/>
  <c r="BE128" i="38"/>
  <c r="BD129" i="38"/>
  <c r="AR129" i="38"/>
  <c r="BE129" i="38"/>
  <c r="BD130" i="38"/>
  <c r="AR130" i="38"/>
  <c r="BE130" i="38"/>
  <c r="BD131" i="38"/>
  <c r="AR131" i="38"/>
  <c r="BE131" i="38"/>
  <c r="BD132" i="38"/>
  <c r="AR132" i="38"/>
  <c r="BE132" i="38"/>
  <c r="BD133" i="38"/>
  <c r="AR133" i="38"/>
  <c r="BE133" i="38"/>
  <c r="BD134" i="38"/>
  <c r="AR134" i="38"/>
  <c r="BE134" i="38"/>
  <c r="BD135" i="38"/>
  <c r="AR135" i="38"/>
  <c r="BE135" i="38"/>
  <c r="BD136" i="38"/>
  <c r="AR136" i="38"/>
  <c r="BE136" i="38"/>
  <c r="BD137" i="38"/>
  <c r="AR137" i="38"/>
  <c r="BE137" i="38"/>
  <c r="BD138" i="38"/>
  <c r="AR138" i="38"/>
  <c r="BE138" i="38"/>
  <c r="BD139" i="38"/>
  <c r="AR139" i="38"/>
  <c r="BE139" i="38"/>
  <c r="BD140" i="38"/>
  <c r="AR140" i="38"/>
  <c r="BE140" i="38"/>
  <c r="BD141" i="38"/>
  <c r="AR141" i="38"/>
  <c r="BE141" i="38"/>
  <c r="BD142" i="38"/>
  <c r="AR142" i="38"/>
  <c r="BE142" i="38"/>
  <c r="BD143" i="38"/>
  <c r="AR143" i="38"/>
  <c r="BE143" i="38"/>
  <c r="BD144" i="38"/>
  <c r="AR144" i="38"/>
  <c r="BE144" i="38"/>
  <c r="BD145" i="38"/>
  <c r="AR145" i="38"/>
  <c r="BE145" i="38"/>
  <c r="BD146" i="38"/>
  <c r="AR146" i="38"/>
  <c r="BE146" i="38"/>
  <c r="BD147" i="38"/>
  <c r="AR147" i="38"/>
  <c r="BE147" i="38"/>
  <c r="BD148" i="38"/>
  <c r="AR148" i="38"/>
  <c r="BE148" i="38"/>
  <c r="BD149" i="38"/>
  <c r="AR149" i="38"/>
  <c r="BE149" i="38"/>
  <c r="BD150" i="38"/>
  <c r="AR150" i="38"/>
  <c r="BE150" i="38"/>
  <c r="BD151" i="38"/>
  <c r="AR151" i="38"/>
  <c r="BE151" i="38"/>
  <c r="BD152" i="38"/>
  <c r="AR152" i="38"/>
  <c r="BE152" i="38"/>
  <c r="BD153" i="38"/>
  <c r="AR153" i="38"/>
  <c r="BE153" i="38"/>
  <c r="BD154" i="38"/>
  <c r="AR154" i="38"/>
  <c r="BE154" i="38"/>
  <c r="BD155" i="38"/>
  <c r="AR155" i="38"/>
  <c r="BE155" i="38"/>
  <c r="BD156" i="38"/>
  <c r="AR156" i="38"/>
  <c r="BE156" i="38"/>
  <c r="BD157" i="38"/>
  <c r="AR157" i="38"/>
  <c r="BE157" i="38"/>
  <c r="BD158" i="38"/>
  <c r="AR158" i="38"/>
  <c r="BE158" i="38"/>
  <c r="BD159" i="38"/>
  <c r="AR159" i="38"/>
  <c r="BE159" i="38"/>
  <c r="BD160" i="38"/>
  <c r="AR160" i="38"/>
  <c r="BE160" i="38"/>
  <c r="BD161" i="38"/>
  <c r="AR161" i="38"/>
  <c r="BE161" i="38"/>
  <c r="BD162" i="38"/>
  <c r="AR162" i="38"/>
  <c r="BE162" i="38"/>
  <c r="BD163" i="38"/>
  <c r="AR163" i="38"/>
  <c r="BE163" i="38"/>
  <c r="BD164" i="38"/>
  <c r="AR164" i="38"/>
  <c r="BE164" i="38"/>
  <c r="BD165" i="38"/>
  <c r="AR165" i="38"/>
  <c r="BE165" i="38"/>
  <c r="BD166" i="38"/>
  <c r="AR166" i="38"/>
  <c r="BE166" i="38"/>
  <c r="BD167" i="38"/>
  <c r="AR167" i="38"/>
  <c r="BE167" i="38"/>
  <c r="BD168" i="38"/>
  <c r="AR168" i="38"/>
  <c r="BE168" i="38"/>
  <c r="BD169" i="38"/>
  <c r="AR169" i="38"/>
  <c r="BE169" i="38"/>
  <c r="BD170" i="38"/>
  <c r="AR170" i="38"/>
  <c r="BE170" i="38"/>
  <c r="BD171" i="38"/>
  <c r="AR171" i="38"/>
  <c r="BE171" i="38"/>
  <c r="BD172" i="38"/>
  <c r="AR172" i="38"/>
  <c r="BE172" i="38"/>
  <c r="BD173" i="38"/>
  <c r="AR173" i="38"/>
  <c r="BE173" i="38"/>
  <c r="BD174" i="38"/>
  <c r="AR174" i="38"/>
  <c r="BE174" i="38"/>
  <c r="BD175" i="38"/>
  <c r="AR175" i="38"/>
  <c r="BE175" i="38"/>
  <c r="BD176" i="38"/>
  <c r="AR176" i="38"/>
  <c r="BE176" i="38"/>
  <c r="BD177" i="38"/>
  <c r="AR177" i="38"/>
  <c r="BE177" i="38"/>
  <c r="BD178" i="38"/>
  <c r="AR178" i="38"/>
  <c r="BE178" i="38"/>
  <c r="BD179" i="38"/>
  <c r="AR179" i="38"/>
  <c r="BE179" i="38"/>
  <c r="BD180" i="38"/>
  <c r="AR180" i="38"/>
  <c r="BE180" i="38"/>
  <c r="BD181" i="38"/>
  <c r="AR181" i="38"/>
  <c r="BE181" i="38"/>
  <c r="BD182" i="38"/>
  <c r="AR182" i="38"/>
  <c r="BE182" i="38"/>
  <c r="BD183" i="38"/>
  <c r="AR183" i="38"/>
  <c r="BE183" i="38"/>
  <c r="BD184" i="38"/>
  <c r="AR184" i="38"/>
  <c r="BE184" i="38"/>
  <c r="BD185" i="38"/>
  <c r="AR185" i="38"/>
  <c r="BE185" i="38"/>
  <c r="BD186" i="38"/>
  <c r="AR186" i="38"/>
  <c r="BE186" i="38"/>
  <c r="BD187" i="38"/>
  <c r="AR187" i="38"/>
  <c r="BE187" i="38"/>
  <c r="BD188" i="38"/>
  <c r="AR188" i="38"/>
  <c r="BE188" i="38"/>
  <c r="BD189" i="38"/>
  <c r="AR189" i="38"/>
  <c r="BE189" i="38"/>
  <c r="BD190" i="38"/>
  <c r="AR190" i="38"/>
  <c r="BE190" i="38"/>
  <c r="BD191" i="38"/>
  <c r="AR191" i="38"/>
  <c r="BE191" i="38"/>
  <c r="BD192" i="38"/>
  <c r="AR192" i="38"/>
  <c r="BE192" i="38"/>
  <c r="BD193" i="38"/>
  <c r="AR193" i="38"/>
  <c r="BE193" i="38"/>
  <c r="BD194" i="38"/>
  <c r="AR194" i="38"/>
  <c r="BE194" i="38"/>
  <c r="BD195" i="38"/>
  <c r="AR195" i="38"/>
  <c r="BE195" i="38"/>
  <c r="BD196" i="38"/>
  <c r="AR196" i="38"/>
  <c r="BE196" i="38"/>
  <c r="BD197" i="38"/>
  <c r="AR197" i="38"/>
  <c r="BE197" i="38"/>
  <c r="BD198" i="38"/>
  <c r="AR198" i="38"/>
  <c r="BE198" i="38"/>
  <c r="BD199" i="38"/>
  <c r="AR199" i="38"/>
  <c r="BE199" i="38"/>
  <c r="BD200" i="38"/>
  <c r="AR200" i="38"/>
  <c r="BE200" i="38"/>
  <c r="BD201" i="38"/>
  <c r="AR201" i="38"/>
  <c r="BE201" i="38"/>
  <c r="BD202" i="38"/>
  <c r="AR202" i="38"/>
  <c r="BE202" i="38"/>
  <c r="BD203" i="38"/>
  <c r="AR203" i="38"/>
  <c r="BE203" i="38"/>
  <c r="BD204" i="38"/>
  <c r="AR204" i="38"/>
  <c r="BE204" i="38"/>
  <c r="BD205" i="38"/>
  <c r="AR205" i="38"/>
  <c r="BE205" i="38"/>
  <c r="BD206" i="38"/>
  <c r="AR206" i="38"/>
  <c r="BE206" i="38"/>
  <c r="BD207" i="38"/>
  <c r="AR207" i="38"/>
  <c r="BE207" i="38"/>
  <c r="BD208" i="38"/>
  <c r="AR208" i="38"/>
  <c r="BE208" i="38"/>
  <c r="BD209" i="38"/>
  <c r="AR209" i="38"/>
  <c r="BE209" i="38"/>
  <c r="BD210" i="38"/>
  <c r="AR210" i="38"/>
  <c r="BE210" i="38"/>
  <c r="BD211" i="38"/>
  <c r="AR211" i="38"/>
  <c r="BE211" i="38"/>
  <c r="BD212" i="38"/>
  <c r="AR212" i="38"/>
  <c r="BE212" i="38"/>
  <c r="BD213" i="38"/>
  <c r="AR213" i="38"/>
  <c r="BE213" i="38"/>
  <c r="BD214" i="38"/>
  <c r="AR214" i="38"/>
  <c r="BE214" i="38"/>
  <c r="BD215" i="38"/>
  <c r="AR215" i="38"/>
  <c r="BE215" i="38"/>
  <c r="BD216" i="38"/>
  <c r="AR216" i="38"/>
  <c r="BE216" i="38"/>
  <c r="BD217" i="38"/>
  <c r="AR217" i="38"/>
  <c r="BE217" i="38"/>
  <c r="BD218" i="38"/>
  <c r="AR218" i="38"/>
  <c r="BE218" i="38"/>
  <c r="BD219" i="38"/>
  <c r="AR219" i="38"/>
  <c r="BE219" i="38"/>
  <c r="BD220" i="38"/>
  <c r="AR220" i="38"/>
  <c r="BE220" i="38"/>
  <c r="BD221" i="38"/>
  <c r="AR221" i="38"/>
  <c r="BE221" i="38"/>
  <c r="BD222" i="38"/>
  <c r="AR222" i="38"/>
  <c r="BE222" i="38"/>
  <c r="BD223" i="38"/>
  <c r="AR223" i="38"/>
  <c r="BE223" i="38"/>
  <c r="BD224" i="38"/>
  <c r="AR224" i="38"/>
  <c r="BE224" i="38"/>
  <c r="BD225" i="38"/>
  <c r="AR225" i="38"/>
  <c r="BE225" i="38"/>
  <c r="BD226" i="38"/>
  <c r="AR226" i="38"/>
  <c r="BE226" i="38"/>
  <c r="BD227" i="38"/>
  <c r="AR227" i="38"/>
  <c r="BE227" i="38"/>
  <c r="BD228" i="38"/>
  <c r="AR228" i="38"/>
  <c r="BE228" i="38"/>
  <c r="BD229" i="38"/>
  <c r="AR229" i="38"/>
  <c r="BE229" i="38"/>
  <c r="BD230" i="38"/>
  <c r="AR230" i="38"/>
  <c r="BE230" i="38"/>
  <c r="BD231" i="38"/>
  <c r="AR231" i="38"/>
  <c r="BE231" i="38"/>
  <c r="BD232" i="38"/>
  <c r="AR232" i="38"/>
  <c r="BE232" i="38"/>
  <c r="BD233" i="38"/>
  <c r="AR233" i="38"/>
  <c r="BE233" i="38"/>
  <c r="BD234" i="38"/>
  <c r="AR234" i="38"/>
  <c r="BE234" i="38"/>
  <c r="BD235" i="38"/>
  <c r="AR235" i="38"/>
  <c r="BE235" i="38"/>
  <c r="BD236" i="38"/>
  <c r="AR236" i="38"/>
  <c r="BE236" i="38"/>
  <c r="BD237" i="38"/>
  <c r="AR237" i="38"/>
  <c r="BE237" i="38"/>
  <c r="BD238" i="38"/>
  <c r="AR238" i="38"/>
  <c r="BE238" i="38"/>
  <c r="BD239" i="38"/>
  <c r="AR239" i="38"/>
  <c r="BE239" i="38"/>
  <c r="BD240" i="38"/>
  <c r="AR240" i="38"/>
  <c r="BE240" i="38"/>
  <c r="BD241" i="38"/>
  <c r="AR241" i="38"/>
  <c r="BE241" i="38"/>
  <c r="BD242" i="38"/>
  <c r="AR242" i="38"/>
  <c r="BE242" i="38"/>
  <c r="BD243" i="38"/>
  <c r="AR243" i="38"/>
  <c r="BE243" i="38"/>
  <c r="BD244" i="38"/>
  <c r="AR244" i="38"/>
  <c r="BE244" i="38"/>
  <c r="BD245" i="38"/>
  <c r="AR245" i="38"/>
  <c r="BE245" i="38"/>
  <c r="BD246" i="38"/>
  <c r="AR246" i="38"/>
  <c r="BE246" i="38"/>
  <c r="BD247" i="38"/>
  <c r="AR247" i="38"/>
  <c r="BE247" i="38"/>
  <c r="BD248" i="38"/>
  <c r="AR248" i="38"/>
  <c r="BE248" i="38"/>
  <c r="BD249" i="38"/>
  <c r="AR249" i="38"/>
  <c r="BE249" i="38"/>
  <c r="BD250" i="38"/>
  <c r="AR250" i="38"/>
  <c r="BE250" i="38"/>
  <c r="BD251" i="38"/>
  <c r="AR251" i="38"/>
  <c r="BE251" i="38"/>
  <c r="BD252" i="38"/>
  <c r="AR252" i="38"/>
  <c r="BE252" i="38"/>
  <c r="BD253" i="38"/>
  <c r="AR253" i="38"/>
  <c r="BE253" i="38"/>
  <c r="BD254" i="38"/>
  <c r="AR254" i="38"/>
  <c r="BE254" i="38"/>
  <c r="BD255" i="38"/>
  <c r="AR255" i="38"/>
  <c r="BE255" i="38"/>
  <c r="BD256" i="38"/>
  <c r="AR256" i="38"/>
  <c r="BE256" i="38"/>
  <c r="BD257" i="38"/>
  <c r="AR257" i="38"/>
  <c r="BE257" i="38"/>
  <c r="BD258" i="38"/>
  <c r="AR258" i="38"/>
  <c r="BE258" i="38"/>
  <c r="BD259" i="38"/>
  <c r="AR259" i="38"/>
  <c r="BE259" i="38"/>
  <c r="BD260" i="38"/>
  <c r="AR260" i="38"/>
  <c r="BE260" i="38"/>
  <c r="BD261" i="38"/>
  <c r="AR261" i="38"/>
  <c r="BE261" i="38"/>
  <c r="BD262" i="38"/>
  <c r="AR262" i="38"/>
  <c r="BE262" i="38"/>
  <c r="BD263" i="38"/>
  <c r="AR263" i="38"/>
  <c r="BE263" i="38"/>
  <c r="BD264" i="38"/>
  <c r="AR264" i="38"/>
  <c r="BE264" i="38"/>
  <c r="BD265" i="38"/>
  <c r="AR265" i="38"/>
  <c r="BE265" i="38"/>
  <c r="BD266" i="38"/>
  <c r="AR266" i="38"/>
  <c r="BE266" i="38"/>
  <c r="BD267" i="38"/>
  <c r="AR267" i="38"/>
  <c r="BE267" i="38"/>
  <c r="BD268" i="38"/>
  <c r="AR268" i="38"/>
  <c r="BE268" i="38"/>
  <c r="BD269" i="38"/>
  <c r="AR269" i="38"/>
  <c r="BE269" i="38"/>
  <c r="BD270" i="38"/>
  <c r="AR270" i="38"/>
  <c r="BE270" i="38"/>
  <c r="BD271" i="38"/>
  <c r="AR271" i="38"/>
  <c r="BE271" i="38"/>
  <c r="BD272" i="38"/>
  <c r="AR272" i="38"/>
  <c r="BE272" i="38"/>
  <c r="BD273" i="38"/>
  <c r="AR273" i="38"/>
  <c r="BE273" i="38"/>
  <c r="BD274" i="38"/>
  <c r="AR274" i="38"/>
  <c r="BE274" i="38"/>
  <c r="BD275" i="38"/>
  <c r="AR275" i="38"/>
  <c r="BE275" i="38"/>
  <c r="BD276" i="38"/>
  <c r="AR276" i="38"/>
  <c r="BE276" i="38"/>
  <c r="BD277" i="38"/>
  <c r="AR277" i="38"/>
  <c r="BE277" i="38"/>
  <c r="BD278" i="38"/>
  <c r="AR278" i="38"/>
  <c r="BE278" i="38"/>
  <c r="BD279" i="38"/>
  <c r="AR279" i="38"/>
  <c r="BE279" i="38"/>
  <c r="BD280" i="38"/>
  <c r="AR280" i="38"/>
  <c r="BE280" i="38"/>
  <c r="BD281" i="38"/>
  <c r="AR281" i="38"/>
  <c r="BE281" i="38"/>
  <c r="BD282" i="38"/>
  <c r="AR282" i="38"/>
  <c r="BE282" i="38"/>
  <c r="BD283" i="38"/>
  <c r="AR283" i="38"/>
  <c r="BE283" i="38"/>
  <c r="BD284" i="38"/>
  <c r="AR284" i="38"/>
  <c r="BE284" i="38"/>
  <c r="BD285" i="38"/>
  <c r="AR285" i="38"/>
  <c r="BE285" i="38"/>
  <c r="BD286" i="38"/>
  <c r="AR286" i="38"/>
  <c r="BE286" i="38"/>
  <c r="BD287" i="38"/>
  <c r="AR287" i="38"/>
  <c r="BE287" i="38"/>
  <c r="BD288" i="38"/>
  <c r="AR288" i="38"/>
  <c r="BE288" i="38"/>
  <c r="BD289" i="38"/>
  <c r="AR289" i="38"/>
  <c r="BE289" i="38"/>
  <c r="BD290" i="38"/>
  <c r="AR290" i="38"/>
  <c r="BE290" i="38"/>
  <c r="BD291" i="38"/>
  <c r="AR291" i="38"/>
  <c r="BE291" i="38"/>
  <c r="BD292" i="38"/>
  <c r="AR292" i="38"/>
  <c r="BE292" i="38"/>
  <c r="BD293" i="38"/>
  <c r="AR293" i="38"/>
  <c r="BE293" i="38"/>
  <c r="BD6" i="38"/>
  <c r="AR6" i="38"/>
  <c r="BE6" i="38"/>
  <c r="V184" i="38"/>
  <c r="AK184" i="38"/>
  <c r="V13" i="38"/>
  <c r="AJ13" i="38"/>
  <c r="V6" i="38"/>
  <c r="AJ6" i="38"/>
  <c r="V161" i="38"/>
  <c r="AZ6" i="38"/>
  <c r="BB6" i="38"/>
  <c r="AZ7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AZ39" i="35"/>
  <c r="AZ40" i="35"/>
  <c r="AZ41" i="35"/>
  <c r="AZ42" i="35"/>
  <c r="AZ43" i="35"/>
  <c r="AZ44" i="35"/>
  <c r="AZ45" i="35"/>
  <c r="AZ46" i="35"/>
  <c r="AZ47" i="35"/>
  <c r="AZ48" i="35"/>
  <c r="AZ49" i="35"/>
  <c r="AZ50" i="35"/>
  <c r="AZ51" i="35"/>
  <c r="AZ52" i="35"/>
  <c r="AZ53" i="35"/>
  <c r="AZ54" i="35"/>
  <c r="AZ55" i="35"/>
  <c r="AZ56" i="35"/>
  <c r="AZ57" i="35"/>
  <c r="AZ58" i="35"/>
  <c r="AZ59" i="35"/>
  <c r="AZ60" i="35"/>
  <c r="AZ61" i="35"/>
  <c r="AZ62" i="35"/>
  <c r="AZ63" i="35"/>
  <c r="AZ64" i="35"/>
  <c r="AZ65" i="35"/>
  <c r="AZ66" i="35"/>
  <c r="AZ67" i="35"/>
  <c r="AZ68" i="35"/>
  <c r="AZ69" i="35"/>
  <c r="AZ70" i="35"/>
  <c r="AZ71" i="35"/>
  <c r="AZ72" i="35"/>
  <c r="AZ73" i="35"/>
  <c r="AZ74" i="35"/>
  <c r="AZ75" i="35"/>
  <c r="AZ76" i="35"/>
  <c r="AZ77" i="35"/>
  <c r="AZ78" i="35"/>
  <c r="AZ79" i="35"/>
  <c r="AZ80" i="35"/>
  <c r="AZ81" i="35"/>
  <c r="AZ82" i="35"/>
  <c r="AZ83" i="35"/>
  <c r="AZ84" i="35"/>
  <c r="AZ85" i="35"/>
  <c r="AZ86" i="35"/>
  <c r="AZ87" i="35"/>
  <c r="AZ88" i="35"/>
  <c r="AZ89" i="35"/>
  <c r="AZ90" i="35"/>
  <c r="AZ91" i="35"/>
  <c r="AZ92" i="35"/>
  <c r="AZ93" i="35"/>
  <c r="AZ94" i="35"/>
  <c r="AZ95" i="35"/>
  <c r="AZ96" i="35"/>
  <c r="AZ97" i="35"/>
  <c r="AZ98" i="35"/>
  <c r="AZ99" i="35"/>
  <c r="AZ100" i="35"/>
  <c r="AZ101" i="35"/>
  <c r="AZ102" i="35"/>
  <c r="AZ103" i="35"/>
  <c r="AZ104" i="35"/>
  <c r="AZ105" i="35"/>
  <c r="AZ106" i="35"/>
  <c r="AZ107" i="35"/>
  <c r="AZ108" i="35"/>
  <c r="AZ109" i="35"/>
  <c r="AZ110" i="35"/>
  <c r="AZ111" i="35"/>
  <c r="AZ112" i="35"/>
  <c r="AZ113" i="35"/>
  <c r="AZ114" i="35"/>
  <c r="AZ115" i="35"/>
  <c r="AZ116" i="35"/>
  <c r="AZ117" i="35"/>
  <c r="AZ118" i="35"/>
  <c r="AZ119" i="35"/>
  <c r="AZ120" i="35"/>
  <c r="AZ121" i="35"/>
  <c r="AZ122" i="35"/>
  <c r="AZ123" i="35"/>
  <c r="AZ124" i="35"/>
  <c r="AZ125" i="35"/>
  <c r="AZ126" i="35"/>
  <c r="AZ127" i="35"/>
  <c r="AZ128" i="35"/>
  <c r="AZ129" i="35"/>
  <c r="AZ130" i="35"/>
  <c r="AZ131" i="35"/>
  <c r="AZ132" i="35"/>
  <c r="AZ133" i="35"/>
  <c r="AZ134" i="35"/>
  <c r="AZ135" i="35"/>
  <c r="AZ136" i="35"/>
  <c r="AZ137" i="35"/>
  <c r="AZ138" i="35"/>
  <c r="AZ139" i="35"/>
  <c r="AZ140" i="35"/>
  <c r="AZ141" i="35"/>
  <c r="AZ142" i="35"/>
  <c r="AZ143" i="35"/>
  <c r="AZ144" i="35"/>
  <c r="AZ145" i="35"/>
  <c r="AZ146" i="35"/>
  <c r="AZ147" i="35"/>
  <c r="AZ148" i="35"/>
  <c r="AZ149" i="35"/>
  <c r="AZ150" i="35"/>
  <c r="AZ151" i="35"/>
  <c r="AZ152" i="35"/>
  <c r="AZ153" i="35"/>
  <c r="AZ154" i="35"/>
  <c r="AZ155" i="35"/>
  <c r="AZ156" i="35"/>
  <c r="AZ157" i="35"/>
  <c r="AZ158" i="35"/>
  <c r="AZ159" i="35"/>
  <c r="AZ160" i="35"/>
  <c r="AZ161" i="35"/>
  <c r="AZ162" i="35"/>
  <c r="AZ163" i="35"/>
  <c r="AZ164" i="35"/>
  <c r="AZ165" i="35"/>
  <c r="AZ166" i="35"/>
  <c r="AZ167" i="35"/>
  <c r="AZ168" i="35"/>
  <c r="AZ169" i="35"/>
  <c r="AZ170" i="35"/>
  <c r="AZ171" i="35"/>
  <c r="AZ172" i="35"/>
  <c r="AZ173" i="35"/>
  <c r="AZ174" i="35"/>
  <c r="AZ175" i="35"/>
  <c r="AZ176" i="35"/>
  <c r="AZ177" i="35"/>
  <c r="AZ178" i="35"/>
  <c r="AZ179" i="35"/>
  <c r="AZ180" i="35"/>
  <c r="AZ181" i="35"/>
  <c r="AZ182" i="35"/>
  <c r="AZ183" i="35"/>
  <c r="AZ184" i="35"/>
  <c r="AZ185" i="35"/>
  <c r="AZ186" i="35"/>
  <c r="AZ187" i="35"/>
  <c r="AZ188" i="35"/>
  <c r="AZ189" i="35"/>
  <c r="AZ190" i="35"/>
  <c r="AZ191" i="35"/>
  <c r="AZ192" i="35"/>
  <c r="AZ193" i="35"/>
  <c r="AZ194" i="35"/>
  <c r="AZ195" i="35"/>
  <c r="AZ196" i="35"/>
  <c r="AZ197" i="35"/>
  <c r="AZ198" i="35"/>
  <c r="AZ199" i="35"/>
  <c r="AZ200" i="35"/>
  <c r="AZ201" i="35"/>
  <c r="AZ202" i="35"/>
  <c r="AZ203" i="35"/>
  <c r="AZ204" i="35"/>
  <c r="AZ205" i="35"/>
  <c r="AZ206" i="35"/>
  <c r="AZ207" i="35"/>
  <c r="AZ208" i="35"/>
  <c r="AZ209" i="35"/>
  <c r="AZ210" i="35"/>
  <c r="AZ211" i="35"/>
  <c r="AZ212" i="35"/>
  <c r="AZ213" i="35"/>
  <c r="AZ214" i="35"/>
  <c r="AZ215" i="35"/>
  <c r="AZ216" i="35"/>
  <c r="AZ217" i="35"/>
  <c r="AZ218" i="35"/>
  <c r="AZ219" i="35"/>
  <c r="AZ220" i="35"/>
  <c r="AZ221" i="35"/>
  <c r="AZ222" i="35"/>
  <c r="AZ223" i="35"/>
  <c r="AZ224" i="35"/>
  <c r="AZ225" i="35"/>
  <c r="AZ226" i="35"/>
  <c r="AZ227" i="35"/>
  <c r="AZ228" i="35"/>
  <c r="AZ229" i="35"/>
  <c r="AZ230" i="35"/>
  <c r="AZ231" i="35"/>
  <c r="AZ232" i="35"/>
  <c r="AZ233" i="35"/>
  <c r="AZ234" i="35"/>
  <c r="AZ235" i="35"/>
  <c r="AZ236" i="35"/>
  <c r="AZ237" i="35"/>
  <c r="AZ238" i="35"/>
  <c r="AZ239" i="35"/>
  <c r="AZ240" i="35"/>
  <c r="AZ241" i="35"/>
  <c r="AZ242" i="35"/>
  <c r="AZ243" i="35"/>
  <c r="AZ244" i="35"/>
  <c r="AZ245" i="35"/>
  <c r="AZ246" i="35"/>
  <c r="AZ247" i="35"/>
  <c r="AZ248" i="35"/>
  <c r="AZ249" i="35"/>
  <c r="AZ250" i="35"/>
  <c r="AZ251" i="35"/>
  <c r="AZ252" i="35"/>
  <c r="AZ253" i="35"/>
  <c r="AZ254" i="35"/>
  <c r="AZ255" i="35"/>
  <c r="AZ256" i="35"/>
  <c r="AZ257" i="35"/>
  <c r="AZ258" i="35"/>
  <c r="AZ259" i="35"/>
  <c r="AZ260" i="35"/>
  <c r="AZ261" i="35"/>
  <c r="AZ262" i="35"/>
  <c r="AZ263" i="35"/>
  <c r="AZ264" i="35"/>
  <c r="AZ265" i="35"/>
  <c r="AZ266" i="35"/>
  <c r="AZ267" i="35"/>
  <c r="AZ268" i="35"/>
  <c r="AZ269" i="35"/>
  <c r="AZ270" i="35"/>
  <c r="AZ271" i="35"/>
  <c r="AZ272" i="35"/>
  <c r="AZ273" i="35"/>
  <c r="AZ274" i="35"/>
  <c r="AZ275" i="35"/>
  <c r="AZ276" i="35"/>
  <c r="AZ277" i="35"/>
  <c r="AZ278" i="35"/>
  <c r="AZ279" i="35"/>
  <c r="AZ280" i="35"/>
  <c r="AZ281" i="35"/>
  <c r="AZ282" i="35"/>
  <c r="AZ283" i="35"/>
  <c r="AZ284" i="35"/>
  <c r="AZ285" i="35"/>
  <c r="AZ286" i="35"/>
  <c r="AZ287" i="35"/>
  <c r="AZ288" i="35"/>
  <c r="AZ289" i="35"/>
  <c r="AZ290" i="35"/>
  <c r="AZ291" i="35"/>
  <c r="AZ292" i="35"/>
  <c r="AZ293" i="35"/>
  <c r="AZ6" i="35"/>
  <c r="AY102" i="35"/>
  <c r="AY103" i="35"/>
  <c r="AY104" i="35"/>
  <c r="AY105" i="35"/>
  <c r="AY106" i="35"/>
  <c r="AY107" i="35"/>
  <c r="AY108" i="35"/>
  <c r="AY109" i="35"/>
  <c r="AY110" i="35"/>
  <c r="AY111" i="35"/>
  <c r="AY112" i="35"/>
  <c r="AY113" i="35"/>
  <c r="AY114" i="35"/>
  <c r="AY115" i="35"/>
  <c r="AY116" i="35"/>
  <c r="AY117" i="35"/>
  <c r="AY118" i="35"/>
  <c r="AY119" i="35"/>
  <c r="AY120" i="35"/>
  <c r="AY121" i="35"/>
  <c r="AY122" i="35"/>
  <c r="AY123" i="35"/>
  <c r="AY124" i="35"/>
  <c r="AY125" i="35"/>
  <c r="AY126" i="35"/>
  <c r="AY127" i="35"/>
  <c r="AY128" i="35"/>
  <c r="AY129" i="35"/>
  <c r="AY130" i="35"/>
  <c r="AY131" i="35"/>
  <c r="AY132" i="35"/>
  <c r="AY133" i="35"/>
  <c r="AY134" i="35"/>
  <c r="AY135" i="35"/>
  <c r="AY136" i="35"/>
  <c r="AY137" i="35"/>
  <c r="AY138" i="35"/>
  <c r="AY139" i="35"/>
  <c r="AY140" i="35"/>
  <c r="AY141" i="35"/>
  <c r="AY142" i="35"/>
  <c r="AY143" i="35"/>
  <c r="AY144" i="35"/>
  <c r="AY145" i="35"/>
  <c r="AY146" i="35"/>
  <c r="AY147" i="35"/>
  <c r="AY148" i="35"/>
  <c r="AY149" i="35"/>
  <c r="AY150" i="35"/>
  <c r="AY151" i="35"/>
  <c r="AY152" i="35"/>
  <c r="AY153" i="35"/>
  <c r="AY154" i="35"/>
  <c r="AY155" i="35"/>
  <c r="AY156" i="35"/>
  <c r="AY157" i="35"/>
  <c r="AY158" i="35"/>
  <c r="AY159" i="35"/>
  <c r="AY160" i="35"/>
  <c r="AY161" i="35"/>
  <c r="AY162" i="35"/>
  <c r="AY163" i="35"/>
  <c r="AY164" i="35"/>
  <c r="AY165" i="35"/>
  <c r="AY166" i="35"/>
  <c r="AY167" i="35"/>
  <c r="AY168" i="35"/>
  <c r="AY169" i="35"/>
  <c r="AY170" i="35"/>
  <c r="AY171" i="35"/>
  <c r="AY172" i="35"/>
  <c r="AY173" i="35"/>
  <c r="AY174" i="35"/>
  <c r="AY175" i="35"/>
  <c r="AY176" i="35"/>
  <c r="AY177" i="35"/>
  <c r="AY178" i="35"/>
  <c r="AY179" i="35"/>
  <c r="AY180" i="35"/>
  <c r="AY181" i="35"/>
  <c r="AY182" i="35"/>
  <c r="AY183" i="35"/>
  <c r="AY184" i="35"/>
  <c r="AY185" i="35"/>
  <c r="AY186" i="35"/>
  <c r="AY187" i="35"/>
  <c r="AY188" i="35"/>
  <c r="AY189" i="35"/>
  <c r="AY190" i="35"/>
  <c r="AY191" i="35"/>
  <c r="AY192" i="35"/>
  <c r="AY193" i="35"/>
  <c r="AY194" i="35"/>
  <c r="AY195" i="35"/>
  <c r="AY196" i="35"/>
  <c r="AY197" i="35"/>
  <c r="AY198" i="35"/>
  <c r="AY199" i="35"/>
  <c r="AY200" i="35"/>
  <c r="AY201" i="35"/>
  <c r="AY202" i="35"/>
  <c r="AY203" i="35"/>
  <c r="AY204" i="35"/>
  <c r="AY205" i="35"/>
  <c r="AY206" i="35"/>
  <c r="AY207" i="35"/>
  <c r="AY208" i="35"/>
  <c r="AY209" i="35"/>
  <c r="AY210" i="35"/>
  <c r="AY211" i="35"/>
  <c r="AY212" i="35"/>
  <c r="AY213" i="35"/>
  <c r="AY214" i="35"/>
  <c r="AY215" i="35"/>
  <c r="AY216" i="35"/>
  <c r="AY217" i="35"/>
  <c r="AY218" i="35"/>
  <c r="AY219" i="35"/>
  <c r="AY220" i="35"/>
  <c r="AY221" i="35"/>
  <c r="AY222" i="35"/>
  <c r="AY223" i="35"/>
  <c r="AY224" i="35"/>
  <c r="AY225" i="35"/>
  <c r="AY226" i="35"/>
  <c r="AY227" i="35"/>
  <c r="AY228" i="35"/>
  <c r="AY229" i="35"/>
  <c r="AY230" i="35"/>
  <c r="AY231" i="35"/>
  <c r="AY232" i="35"/>
  <c r="AY233" i="35"/>
  <c r="AY234" i="35"/>
  <c r="AY235" i="35"/>
  <c r="AY236" i="35"/>
  <c r="AY237" i="35"/>
  <c r="AY238" i="35"/>
  <c r="AY239" i="35"/>
  <c r="AY240" i="35"/>
  <c r="AY241" i="35"/>
  <c r="AY242" i="35"/>
  <c r="AY243" i="35"/>
  <c r="AY244" i="35"/>
  <c r="AY245" i="35"/>
  <c r="AY246" i="35"/>
  <c r="AY247" i="35"/>
  <c r="AY248" i="35"/>
  <c r="AY249" i="35"/>
  <c r="AY250" i="35"/>
  <c r="AY251" i="35"/>
  <c r="AY252" i="35"/>
  <c r="AY253" i="35"/>
  <c r="AY254" i="35"/>
  <c r="AY255" i="35"/>
  <c r="AY256" i="35"/>
  <c r="AY257" i="35"/>
  <c r="AY258" i="35"/>
  <c r="AY259" i="35"/>
  <c r="AY260" i="35"/>
  <c r="AY261" i="35"/>
  <c r="AY262" i="35"/>
  <c r="AY263" i="35"/>
  <c r="AY264" i="35"/>
  <c r="AY265" i="35"/>
  <c r="AY266" i="35"/>
  <c r="AY267" i="35"/>
  <c r="AY268" i="35"/>
  <c r="AY269" i="35"/>
  <c r="AY270" i="35"/>
  <c r="AY271" i="35"/>
  <c r="AY272" i="35"/>
  <c r="AY273" i="35"/>
  <c r="AY274" i="35"/>
  <c r="AY275" i="35"/>
  <c r="AY276" i="35"/>
  <c r="AY277" i="35"/>
  <c r="AY278" i="35"/>
  <c r="AY279" i="35"/>
  <c r="AY280" i="35"/>
  <c r="AY281" i="35"/>
  <c r="AY282" i="35"/>
  <c r="AY283" i="35"/>
  <c r="AY284" i="35"/>
  <c r="AY285" i="35"/>
  <c r="AY286" i="35"/>
  <c r="AY287" i="35"/>
  <c r="AY288" i="35"/>
  <c r="AY289" i="35"/>
  <c r="AY290" i="35"/>
  <c r="AY291" i="35"/>
  <c r="AY292" i="35"/>
  <c r="AY293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101" i="35"/>
  <c r="AY100" i="35"/>
  <c r="AY99" i="35"/>
  <c r="AY98" i="35"/>
  <c r="AY97" i="35"/>
  <c r="AY96" i="35"/>
  <c r="AY95" i="35"/>
  <c r="AY94" i="35"/>
  <c r="AY93" i="35"/>
  <c r="AY92" i="35"/>
  <c r="AY91" i="35"/>
  <c r="AY90" i="35"/>
  <c r="AY89" i="35"/>
  <c r="AY88" i="35"/>
  <c r="AY87" i="35"/>
  <c r="AY86" i="35"/>
  <c r="AY85" i="35"/>
  <c r="AY84" i="35"/>
  <c r="AY83" i="35"/>
  <c r="AY82" i="35"/>
  <c r="AY81" i="35"/>
  <c r="AY80" i="35"/>
  <c r="AY79" i="35"/>
  <c r="AY78" i="35"/>
  <c r="AY77" i="35"/>
  <c r="AY76" i="35"/>
  <c r="AY75" i="35"/>
  <c r="AY74" i="35"/>
  <c r="AY73" i="35"/>
  <c r="AY72" i="35"/>
  <c r="AY71" i="35"/>
  <c r="AY70" i="35"/>
  <c r="AY69" i="35"/>
  <c r="AY68" i="35"/>
  <c r="AY67" i="35"/>
  <c r="AY66" i="35"/>
  <c r="AY65" i="35"/>
  <c r="AY64" i="35"/>
  <c r="AY63" i="35"/>
  <c r="AY62" i="35"/>
  <c r="AY61" i="35"/>
  <c r="AY60" i="35"/>
  <c r="AY59" i="35"/>
  <c r="AY58" i="35"/>
  <c r="AY57" i="35"/>
  <c r="AY56" i="35"/>
  <c r="AY55" i="35"/>
  <c r="AY54" i="35"/>
  <c r="AX7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X39" i="35"/>
  <c r="AX40" i="35"/>
  <c r="AX41" i="35"/>
  <c r="AX42" i="35"/>
  <c r="AX43" i="35"/>
  <c r="AX44" i="35"/>
  <c r="AX45" i="35"/>
  <c r="AX46" i="35"/>
  <c r="AX47" i="35"/>
  <c r="AX48" i="35"/>
  <c r="AX49" i="35"/>
  <c r="AX50" i="35"/>
  <c r="AX51" i="35"/>
  <c r="AX52" i="35"/>
  <c r="AX53" i="35"/>
  <c r="AX54" i="35"/>
  <c r="AX55" i="35"/>
  <c r="AX56" i="35"/>
  <c r="AX57" i="35"/>
  <c r="AX58" i="35"/>
  <c r="AX59" i="35"/>
  <c r="AX60" i="35"/>
  <c r="AX61" i="35"/>
  <c r="AX62" i="35"/>
  <c r="AX63" i="35"/>
  <c r="AX64" i="35"/>
  <c r="AX65" i="35"/>
  <c r="AX66" i="35"/>
  <c r="AX67" i="35"/>
  <c r="AX68" i="35"/>
  <c r="AX69" i="35"/>
  <c r="AX70" i="35"/>
  <c r="AX71" i="35"/>
  <c r="AX72" i="35"/>
  <c r="AX73" i="35"/>
  <c r="AX74" i="35"/>
  <c r="AX75" i="35"/>
  <c r="AX76" i="35"/>
  <c r="AX77" i="35"/>
  <c r="AX78" i="35"/>
  <c r="AX79" i="35"/>
  <c r="AX80" i="35"/>
  <c r="AX81" i="35"/>
  <c r="AX82" i="35"/>
  <c r="AX83" i="35"/>
  <c r="AX84" i="35"/>
  <c r="AX85" i="35"/>
  <c r="AX86" i="35"/>
  <c r="AX87" i="35"/>
  <c r="AX88" i="35"/>
  <c r="AX89" i="35"/>
  <c r="AX90" i="35"/>
  <c r="AX91" i="35"/>
  <c r="AX92" i="35"/>
  <c r="AX93" i="35"/>
  <c r="AX94" i="35"/>
  <c r="AX95" i="35"/>
  <c r="AX96" i="35"/>
  <c r="AX97" i="35"/>
  <c r="AX98" i="35"/>
  <c r="AX99" i="35"/>
  <c r="AX100" i="35"/>
  <c r="AX101" i="35"/>
  <c r="AX102" i="35"/>
  <c r="AX103" i="35"/>
  <c r="AX104" i="35"/>
  <c r="AX105" i="35"/>
  <c r="AX106" i="35"/>
  <c r="AX107" i="35"/>
  <c r="AX108" i="35"/>
  <c r="AX109" i="35"/>
  <c r="AX110" i="35"/>
  <c r="AX111" i="35"/>
  <c r="AX112" i="35"/>
  <c r="AX113" i="35"/>
  <c r="AX114" i="35"/>
  <c r="AX115" i="35"/>
  <c r="AX116" i="35"/>
  <c r="AX117" i="35"/>
  <c r="AX118" i="35"/>
  <c r="AX119" i="35"/>
  <c r="AX120" i="35"/>
  <c r="AX121" i="35"/>
  <c r="AX122" i="35"/>
  <c r="AX123" i="35"/>
  <c r="AX124" i="35"/>
  <c r="AX125" i="35"/>
  <c r="AX126" i="35"/>
  <c r="AX127" i="35"/>
  <c r="AX128" i="35"/>
  <c r="AX129" i="35"/>
  <c r="AX130" i="35"/>
  <c r="AX131" i="35"/>
  <c r="AX132" i="35"/>
  <c r="AX133" i="35"/>
  <c r="AX134" i="35"/>
  <c r="AX135" i="35"/>
  <c r="AX136" i="35"/>
  <c r="AX137" i="35"/>
  <c r="AX138" i="35"/>
  <c r="AX139" i="35"/>
  <c r="AX140" i="35"/>
  <c r="AX141" i="35"/>
  <c r="AX142" i="35"/>
  <c r="AX143" i="35"/>
  <c r="AX144" i="35"/>
  <c r="AX145" i="35"/>
  <c r="AX146" i="35"/>
  <c r="AX147" i="35"/>
  <c r="AX148" i="35"/>
  <c r="AX149" i="35"/>
  <c r="AX150" i="35"/>
  <c r="AX151" i="35"/>
  <c r="AX152" i="35"/>
  <c r="AX153" i="35"/>
  <c r="AX154" i="35"/>
  <c r="AX155" i="35"/>
  <c r="AX156" i="35"/>
  <c r="AX157" i="35"/>
  <c r="AX158" i="35"/>
  <c r="AX159" i="35"/>
  <c r="AX160" i="35"/>
  <c r="AX161" i="35"/>
  <c r="AX162" i="35"/>
  <c r="AX163" i="35"/>
  <c r="AX164" i="35"/>
  <c r="AX165" i="35"/>
  <c r="AX166" i="35"/>
  <c r="AX167" i="35"/>
  <c r="AX168" i="35"/>
  <c r="AX169" i="35"/>
  <c r="AX170" i="35"/>
  <c r="AX171" i="35"/>
  <c r="AX172" i="35"/>
  <c r="AX173" i="35"/>
  <c r="AX174" i="35"/>
  <c r="AX175" i="35"/>
  <c r="AX176" i="35"/>
  <c r="AX177" i="35"/>
  <c r="AX178" i="35"/>
  <c r="AX179" i="35"/>
  <c r="AX180" i="35"/>
  <c r="AX181" i="35"/>
  <c r="AX182" i="35"/>
  <c r="AX183" i="35"/>
  <c r="AX184" i="35"/>
  <c r="AX185" i="35"/>
  <c r="AX186" i="35"/>
  <c r="AX187" i="35"/>
  <c r="AX188" i="35"/>
  <c r="AX189" i="35"/>
  <c r="AX190" i="35"/>
  <c r="AX191" i="35"/>
  <c r="AX192" i="35"/>
  <c r="AX193" i="35"/>
  <c r="AX194" i="35"/>
  <c r="AX195" i="35"/>
  <c r="AX196" i="35"/>
  <c r="AX197" i="35"/>
  <c r="AX198" i="35"/>
  <c r="AX199" i="35"/>
  <c r="AX200" i="35"/>
  <c r="AX201" i="35"/>
  <c r="AX202" i="35"/>
  <c r="AX203" i="35"/>
  <c r="AX204" i="35"/>
  <c r="AX205" i="35"/>
  <c r="AX206" i="35"/>
  <c r="AX207" i="35"/>
  <c r="AX208" i="35"/>
  <c r="AX209" i="35"/>
  <c r="AX210" i="35"/>
  <c r="AX211" i="35"/>
  <c r="AX212" i="35"/>
  <c r="AX213" i="35"/>
  <c r="AX214" i="35"/>
  <c r="AX215" i="35"/>
  <c r="AX216" i="35"/>
  <c r="AX217" i="35"/>
  <c r="AX218" i="35"/>
  <c r="AX219" i="35"/>
  <c r="AX220" i="35"/>
  <c r="AX221" i="35"/>
  <c r="AX222" i="35"/>
  <c r="AX223" i="35"/>
  <c r="AX224" i="35"/>
  <c r="AX225" i="35"/>
  <c r="AX226" i="35"/>
  <c r="AX227" i="35"/>
  <c r="AX228" i="35"/>
  <c r="AX229" i="35"/>
  <c r="AX230" i="35"/>
  <c r="AX231" i="35"/>
  <c r="AX232" i="35"/>
  <c r="AX233" i="35"/>
  <c r="AX234" i="35"/>
  <c r="AX235" i="35"/>
  <c r="AX236" i="35"/>
  <c r="AX237" i="35"/>
  <c r="AX238" i="35"/>
  <c r="AX239" i="35"/>
  <c r="AX240" i="35"/>
  <c r="AX241" i="35"/>
  <c r="AX242" i="35"/>
  <c r="AX243" i="35"/>
  <c r="AX244" i="35"/>
  <c r="AX245" i="35"/>
  <c r="AX246" i="35"/>
  <c r="AX247" i="35"/>
  <c r="AX248" i="35"/>
  <c r="AX249" i="35"/>
  <c r="AX250" i="35"/>
  <c r="AX251" i="35"/>
  <c r="AX252" i="35"/>
  <c r="AX253" i="35"/>
  <c r="AX254" i="35"/>
  <c r="AX255" i="35"/>
  <c r="AX256" i="35"/>
  <c r="AX257" i="35"/>
  <c r="AX258" i="35"/>
  <c r="AX259" i="35"/>
  <c r="AX260" i="35"/>
  <c r="AX261" i="35"/>
  <c r="AX262" i="35"/>
  <c r="AX263" i="35"/>
  <c r="AX264" i="35"/>
  <c r="AX265" i="35"/>
  <c r="AX266" i="35"/>
  <c r="AX267" i="35"/>
  <c r="AX268" i="35"/>
  <c r="AX269" i="35"/>
  <c r="AX270" i="35"/>
  <c r="AX271" i="35"/>
  <c r="AX272" i="35"/>
  <c r="AX273" i="35"/>
  <c r="AX274" i="35"/>
  <c r="AX275" i="35"/>
  <c r="AX276" i="35"/>
  <c r="AX277" i="35"/>
  <c r="AX278" i="35"/>
  <c r="AX279" i="35"/>
  <c r="AX280" i="35"/>
  <c r="AX281" i="35"/>
  <c r="AX282" i="35"/>
  <c r="AX283" i="35"/>
  <c r="AX284" i="35"/>
  <c r="AX285" i="35"/>
  <c r="AX286" i="35"/>
  <c r="AX287" i="35"/>
  <c r="AX288" i="35"/>
  <c r="AX289" i="35"/>
  <c r="AX290" i="35"/>
  <c r="AX291" i="35"/>
  <c r="AX292" i="35"/>
  <c r="AX293" i="35"/>
  <c r="AX6" i="35"/>
  <c r="AZ7" i="38"/>
  <c r="BB7" i="38"/>
  <c r="BC7" i="38"/>
  <c r="AZ8" i="38"/>
  <c r="BB8" i="38"/>
  <c r="BC8" i="38"/>
  <c r="AZ9" i="38"/>
  <c r="BB9" i="38"/>
  <c r="BC9" i="38"/>
  <c r="AZ10" i="38"/>
  <c r="BB10" i="38"/>
  <c r="BC10" i="38"/>
  <c r="AZ11" i="38"/>
  <c r="BB11" i="38"/>
  <c r="BC11" i="38"/>
  <c r="AZ12" i="38"/>
  <c r="BB12" i="38"/>
  <c r="BC12" i="38"/>
  <c r="AZ13" i="38"/>
  <c r="BB13" i="38"/>
  <c r="BC13" i="38"/>
  <c r="AZ14" i="38"/>
  <c r="BB14" i="38"/>
  <c r="BC14" i="38"/>
  <c r="AZ15" i="38"/>
  <c r="BB15" i="38"/>
  <c r="BC15" i="38"/>
  <c r="AZ16" i="38"/>
  <c r="BB16" i="38"/>
  <c r="BC16" i="38"/>
  <c r="AZ17" i="38"/>
  <c r="BB17" i="38"/>
  <c r="BC17" i="38"/>
  <c r="AZ18" i="38"/>
  <c r="BB18" i="38"/>
  <c r="BC18" i="38"/>
  <c r="AZ19" i="38"/>
  <c r="BB19" i="38"/>
  <c r="BC19" i="38"/>
  <c r="AZ20" i="38"/>
  <c r="BB20" i="38"/>
  <c r="BC20" i="38"/>
  <c r="AZ21" i="38"/>
  <c r="BB21" i="38"/>
  <c r="BC21" i="38"/>
  <c r="AZ22" i="38"/>
  <c r="BB22" i="38"/>
  <c r="BC22" i="38"/>
  <c r="AZ23" i="38"/>
  <c r="BB23" i="38"/>
  <c r="BC23" i="38"/>
  <c r="AZ24" i="38"/>
  <c r="BB24" i="38"/>
  <c r="BC24" i="38"/>
  <c r="AZ25" i="38"/>
  <c r="BB25" i="38"/>
  <c r="BC25" i="38"/>
  <c r="AZ26" i="38"/>
  <c r="BB26" i="38"/>
  <c r="BC26" i="38"/>
  <c r="AZ27" i="38"/>
  <c r="BB27" i="38"/>
  <c r="BC27" i="38"/>
  <c r="AZ28" i="38"/>
  <c r="BB28" i="38"/>
  <c r="BC28" i="38"/>
  <c r="AZ29" i="38"/>
  <c r="BB29" i="38"/>
  <c r="BC29" i="38"/>
  <c r="AZ30" i="38"/>
  <c r="BB30" i="38"/>
  <c r="BC30" i="38"/>
  <c r="AZ31" i="38"/>
  <c r="BB31" i="38"/>
  <c r="BC31" i="38"/>
  <c r="AZ32" i="38"/>
  <c r="BB32" i="38"/>
  <c r="BC32" i="38"/>
  <c r="AZ33" i="38"/>
  <c r="BB33" i="38"/>
  <c r="BC33" i="38"/>
  <c r="AZ34" i="38"/>
  <c r="BB34" i="38"/>
  <c r="BC34" i="38"/>
  <c r="AZ35" i="38"/>
  <c r="BB35" i="38"/>
  <c r="BC35" i="38"/>
  <c r="AZ36" i="38"/>
  <c r="BB36" i="38"/>
  <c r="BC36" i="38"/>
  <c r="AZ37" i="38"/>
  <c r="BB37" i="38"/>
  <c r="BC37" i="38"/>
  <c r="AZ38" i="38"/>
  <c r="BB38" i="38"/>
  <c r="BC38" i="38"/>
  <c r="AZ39" i="38"/>
  <c r="BB39" i="38"/>
  <c r="BC39" i="38"/>
  <c r="AZ40" i="38"/>
  <c r="BB40" i="38"/>
  <c r="BC40" i="38"/>
  <c r="AZ41" i="38"/>
  <c r="BB41" i="38"/>
  <c r="BC41" i="38"/>
  <c r="AZ42" i="38"/>
  <c r="BB42" i="38"/>
  <c r="BC42" i="38"/>
  <c r="AZ43" i="38"/>
  <c r="BB43" i="38"/>
  <c r="BC43" i="38"/>
  <c r="AZ44" i="38"/>
  <c r="BB44" i="38"/>
  <c r="BC44" i="38"/>
  <c r="AZ45" i="38"/>
  <c r="BB45" i="38"/>
  <c r="BC45" i="38"/>
  <c r="AZ46" i="38"/>
  <c r="BB46" i="38"/>
  <c r="BC46" i="38"/>
  <c r="AZ47" i="38"/>
  <c r="BB47" i="38"/>
  <c r="BC47" i="38"/>
  <c r="AZ48" i="38"/>
  <c r="BB48" i="38"/>
  <c r="BC48" i="38"/>
  <c r="AZ49" i="38"/>
  <c r="BB49" i="38"/>
  <c r="BC49" i="38"/>
  <c r="AZ50" i="38"/>
  <c r="BB50" i="38"/>
  <c r="BC50" i="38"/>
  <c r="AZ51" i="38"/>
  <c r="BB51" i="38"/>
  <c r="BC51" i="38"/>
  <c r="AZ52" i="38"/>
  <c r="BB52" i="38"/>
  <c r="BC52" i="38"/>
  <c r="AZ53" i="38"/>
  <c r="BB53" i="38"/>
  <c r="BC53" i="38"/>
  <c r="AZ54" i="38"/>
  <c r="BB54" i="38"/>
  <c r="BC54" i="38"/>
  <c r="AZ55" i="38"/>
  <c r="BB55" i="38"/>
  <c r="BC55" i="38"/>
  <c r="AZ56" i="38"/>
  <c r="BB56" i="38"/>
  <c r="BC56" i="38"/>
  <c r="AZ57" i="38"/>
  <c r="BB57" i="38"/>
  <c r="BC57" i="38"/>
  <c r="AZ58" i="38"/>
  <c r="BB58" i="38"/>
  <c r="BC58" i="38"/>
  <c r="AZ59" i="38"/>
  <c r="BB59" i="38"/>
  <c r="BC59" i="38"/>
  <c r="AZ60" i="38"/>
  <c r="BB60" i="38"/>
  <c r="BC60" i="38"/>
  <c r="AZ61" i="38"/>
  <c r="BB61" i="38"/>
  <c r="BC61" i="38"/>
  <c r="AZ62" i="38"/>
  <c r="BB62" i="38"/>
  <c r="BC62" i="38"/>
  <c r="AZ63" i="38"/>
  <c r="BB63" i="38"/>
  <c r="BC63" i="38"/>
  <c r="AZ64" i="38"/>
  <c r="BB64" i="38"/>
  <c r="BC64" i="38"/>
  <c r="AZ65" i="38"/>
  <c r="BB65" i="38"/>
  <c r="BC65" i="38"/>
  <c r="AZ66" i="38"/>
  <c r="BB66" i="38"/>
  <c r="BC66" i="38"/>
  <c r="AZ67" i="38"/>
  <c r="BB67" i="38"/>
  <c r="BC67" i="38"/>
  <c r="AZ68" i="38"/>
  <c r="BB68" i="38"/>
  <c r="BC68" i="38"/>
  <c r="AZ69" i="38"/>
  <c r="BB69" i="38"/>
  <c r="BC69" i="38"/>
  <c r="AZ70" i="38"/>
  <c r="BB70" i="38"/>
  <c r="BC70" i="38"/>
  <c r="AZ71" i="38"/>
  <c r="BB71" i="38"/>
  <c r="BC71" i="38"/>
  <c r="AZ72" i="38"/>
  <c r="BB72" i="38"/>
  <c r="BC72" i="38"/>
  <c r="AZ73" i="38"/>
  <c r="BB73" i="38"/>
  <c r="BC73" i="38"/>
  <c r="AZ74" i="38"/>
  <c r="BB74" i="38"/>
  <c r="BC74" i="38"/>
  <c r="AZ75" i="38"/>
  <c r="BB75" i="38"/>
  <c r="BC75" i="38"/>
  <c r="AZ76" i="38"/>
  <c r="BB76" i="38"/>
  <c r="BC76" i="38"/>
  <c r="AZ77" i="38"/>
  <c r="BB77" i="38"/>
  <c r="BC77" i="38"/>
  <c r="AZ78" i="38"/>
  <c r="BB78" i="38"/>
  <c r="BC78" i="38"/>
  <c r="AZ79" i="38"/>
  <c r="BB79" i="38"/>
  <c r="BC79" i="38"/>
  <c r="AZ80" i="38"/>
  <c r="BB80" i="38"/>
  <c r="BC80" i="38"/>
  <c r="AZ81" i="38"/>
  <c r="BB81" i="38"/>
  <c r="BC81" i="38"/>
  <c r="AZ82" i="38"/>
  <c r="BB82" i="38"/>
  <c r="BC82" i="38"/>
  <c r="AZ83" i="38"/>
  <c r="BB83" i="38"/>
  <c r="BC83" i="38"/>
  <c r="AZ84" i="38"/>
  <c r="BB84" i="38"/>
  <c r="BC84" i="38"/>
  <c r="AZ85" i="38"/>
  <c r="BB85" i="38"/>
  <c r="BC85" i="38"/>
  <c r="AZ86" i="38"/>
  <c r="BB86" i="38"/>
  <c r="BC86" i="38"/>
  <c r="AZ87" i="38"/>
  <c r="BB87" i="38"/>
  <c r="BC87" i="38"/>
  <c r="AZ88" i="38"/>
  <c r="BB88" i="38"/>
  <c r="BC88" i="38"/>
  <c r="AZ89" i="38"/>
  <c r="BB89" i="38"/>
  <c r="BC89" i="38"/>
  <c r="AZ90" i="38"/>
  <c r="BB90" i="38"/>
  <c r="BC90" i="38"/>
  <c r="AZ91" i="38"/>
  <c r="BB91" i="38"/>
  <c r="BC91" i="38"/>
  <c r="AZ92" i="38"/>
  <c r="BB92" i="38"/>
  <c r="BC92" i="38"/>
  <c r="AZ93" i="38"/>
  <c r="BB93" i="38"/>
  <c r="BC93" i="38"/>
  <c r="AZ94" i="38"/>
  <c r="BB94" i="38"/>
  <c r="BC94" i="38"/>
  <c r="AZ95" i="38"/>
  <c r="BB95" i="38"/>
  <c r="BC95" i="38"/>
  <c r="AZ96" i="38"/>
  <c r="BB96" i="38"/>
  <c r="BC96" i="38"/>
  <c r="AZ97" i="38"/>
  <c r="BB97" i="38"/>
  <c r="BC97" i="38"/>
  <c r="AZ98" i="38"/>
  <c r="BB98" i="38"/>
  <c r="BC98" i="38"/>
  <c r="AZ99" i="38"/>
  <c r="BB99" i="38"/>
  <c r="BC99" i="38"/>
  <c r="AZ100" i="38"/>
  <c r="BB100" i="38"/>
  <c r="BC100" i="38"/>
  <c r="AZ101" i="38"/>
  <c r="BB101" i="38"/>
  <c r="BC101" i="38"/>
  <c r="AZ102" i="38"/>
  <c r="BB102" i="38"/>
  <c r="BC102" i="38"/>
  <c r="AZ103" i="38"/>
  <c r="BB103" i="38"/>
  <c r="BC103" i="38"/>
  <c r="AZ104" i="38"/>
  <c r="BB104" i="38"/>
  <c r="BC104" i="38"/>
  <c r="AZ105" i="38"/>
  <c r="BB105" i="38"/>
  <c r="BC105" i="38"/>
  <c r="AZ106" i="38"/>
  <c r="BB106" i="38"/>
  <c r="BC106" i="38"/>
  <c r="AZ107" i="38"/>
  <c r="BB107" i="38"/>
  <c r="BC107" i="38"/>
  <c r="AZ108" i="38"/>
  <c r="BB108" i="38"/>
  <c r="BC108" i="38"/>
  <c r="AZ109" i="38"/>
  <c r="BB109" i="38"/>
  <c r="BC109" i="38"/>
  <c r="AZ110" i="38"/>
  <c r="BB110" i="38"/>
  <c r="BC110" i="38"/>
  <c r="AZ111" i="38"/>
  <c r="BB111" i="38"/>
  <c r="BC111" i="38"/>
  <c r="AZ112" i="38"/>
  <c r="BB112" i="38"/>
  <c r="BC112" i="38"/>
  <c r="AZ113" i="38"/>
  <c r="BB113" i="38"/>
  <c r="BC113" i="38"/>
  <c r="AZ114" i="38"/>
  <c r="BB114" i="38"/>
  <c r="BC114" i="38"/>
  <c r="AZ115" i="38"/>
  <c r="BB115" i="38"/>
  <c r="BC115" i="38"/>
  <c r="AZ116" i="38"/>
  <c r="BB116" i="38"/>
  <c r="BC116" i="38"/>
  <c r="AZ117" i="38"/>
  <c r="BB117" i="38"/>
  <c r="BC117" i="38"/>
  <c r="AZ118" i="38"/>
  <c r="BB118" i="38"/>
  <c r="BC118" i="38"/>
  <c r="AZ119" i="38"/>
  <c r="BB119" i="38"/>
  <c r="BC119" i="38"/>
  <c r="AZ120" i="38"/>
  <c r="BB120" i="38"/>
  <c r="BC120" i="38"/>
  <c r="AZ121" i="38"/>
  <c r="BB121" i="38"/>
  <c r="BC121" i="38"/>
  <c r="AZ122" i="38"/>
  <c r="BB122" i="38"/>
  <c r="BC122" i="38"/>
  <c r="AZ123" i="38"/>
  <c r="BB123" i="38"/>
  <c r="BC123" i="38"/>
  <c r="AZ124" i="38"/>
  <c r="BB124" i="38"/>
  <c r="BC124" i="38"/>
  <c r="AZ125" i="38"/>
  <c r="BB125" i="38"/>
  <c r="BC125" i="38"/>
  <c r="AZ126" i="38"/>
  <c r="BB126" i="38"/>
  <c r="BC126" i="38"/>
  <c r="AZ127" i="38"/>
  <c r="BB127" i="38"/>
  <c r="BC127" i="38"/>
  <c r="AZ128" i="38"/>
  <c r="BB128" i="38"/>
  <c r="BC128" i="38"/>
  <c r="AZ129" i="38"/>
  <c r="BB129" i="38"/>
  <c r="BC129" i="38"/>
  <c r="AZ130" i="38"/>
  <c r="BB130" i="38"/>
  <c r="BC130" i="38"/>
  <c r="AZ131" i="38"/>
  <c r="BB131" i="38"/>
  <c r="BC131" i="38"/>
  <c r="AZ132" i="38"/>
  <c r="BB132" i="38"/>
  <c r="BC132" i="38"/>
  <c r="AZ133" i="38"/>
  <c r="BB133" i="38"/>
  <c r="BC133" i="38"/>
  <c r="AZ134" i="38"/>
  <c r="BB134" i="38"/>
  <c r="BC134" i="38"/>
  <c r="AZ135" i="38"/>
  <c r="BB135" i="38"/>
  <c r="BC135" i="38"/>
  <c r="AZ136" i="38"/>
  <c r="BB136" i="38"/>
  <c r="BC136" i="38"/>
  <c r="AZ137" i="38"/>
  <c r="BB137" i="38"/>
  <c r="BC137" i="38"/>
  <c r="AZ138" i="38"/>
  <c r="BB138" i="38"/>
  <c r="BC138" i="38"/>
  <c r="AZ139" i="38"/>
  <c r="BB139" i="38"/>
  <c r="BC139" i="38"/>
  <c r="AZ140" i="38"/>
  <c r="BB140" i="38"/>
  <c r="BC140" i="38"/>
  <c r="AZ141" i="38"/>
  <c r="BB141" i="38"/>
  <c r="BC141" i="38"/>
  <c r="AZ142" i="38"/>
  <c r="BB142" i="38"/>
  <c r="BC142" i="38"/>
  <c r="AZ143" i="38"/>
  <c r="BB143" i="38"/>
  <c r="BC143" i="38"/>
  <c r="AZ144" i="38"/>
  <c r="BB144" i="38"/>
  <c r="BC144" i="38"/>
  <c r="AZ145" i="38"/>
  <c r="BB145" i="38"/>
  <c r="BC145" i="38"/>
  <c r="AZ146" i="38"/>
  <c r="BB146" i="38"/>
  <c r="BC146" i="38"/>
  <c r="AZ147" i="38"/>
  <c r="BB147" i="38"/>
  <c r="BC147" i="38"/>
  <c r="AZ148" i="38"/>
  <c r="BB148" i="38"/>
  <c r="BC148" i="38"/>
  <c r="AZ149" i="38"/>
  <c r="BB149" i="38"/>
  <c r="BC149" i="38"/>
  <c r="AZ150" i="38"/>
  <c r="BB150" i="38"/>
  <c r="BC150" i="38"/>
  <c r="AZ151" i="38"/>
  <c r="BB151" i="38"/>
  <c r="BC151" i="38"/>
  <c r="AZ152" i="38"/>
  <c r="BB152" i="38"/>
  <c r="BC152" i="38"/>
  <c r="AZ153" i="38"/>
  <c r="BB153" i="38"/>
  <c r="BC153" i="38"/>
  <c r="AZ154" i="38"/>
  <c r="BB154" i="38"/>
  <c r="BC154" i="38"/>
  <c r="AZ155" i="38"/>
  <c r="BB155" i="38"/>
  <c r="BC155" i="38"/>
  <c r="AZ156" i="38"/>
  <c r="BB156" i="38"/>
  <c r="BC156" i="38"/>
  <c r="AZ157" i="38"/>
  <c r="BB157" i="38"/>
  <c r="BC157" i="38"/>
  <c r="AZ158" i="38"/>
  <c r="BB158" i="38"/>
  <c r="BC158" i="38"/>
  <c r="AZ159" i="38"/>
  <c r="BB159" i="38"/>
  <c r="BC159" i="38"/>
  <c r="AZ160" i="38"/>
  <c r="BB160" i="38"/>
  <c r="BC160" i="38"/>
  <c r="AZ161" i="38"/>
  <c r="BB161" i="38"/>
  <c r="BC161" i="38"/>
  <c r="AZ162" i="38"/>
  <c r="BB162" i="38"/>
  <c r="BC162" i="38"/>
  <c r="AZ163" i="38"/>
  <c r="BB163" i="38"/>
  <c r="BC163" i="38"/>
  <c r="AZ164" i="38"/>
  <c r="BB164" i="38"/>
  <c r="BC164" i="38"/>
  <c r="AZ165" i="38"/>
  <c r="BB165" i="38"/>
  <c r="BC165" i="38"/>
  <c r="AZ166" i="38"/>
  <c r="BB166" i="38"/>
  <c r="BC166" i="38"/>
  <c r="AZ167" i="38"/>
  <c r="BB167" i="38"/>
  <c r="BC167" i="38"/>
  <c r="AZ168" i="38"/>
  <c r="BB168" i="38"/>
  <c r="BC168" i="38"/>
  <c r="AZ169" i="38"/>
  <c r="BB169" i="38"/>
  <c r="BC169" i="38"/>
  <c r="AZ170" i="38"/>
  <c r="BB170" i="38"/>
  <c r="BC170" i="38"/>
  <c r="AZ171" i="38"/>
  <c r="BB171" i="38"/>
  <c r="BC171" i="38"/>
  <c r="AZ172" i="38"/>
  <c r="BB172" i="38"/>
  <c r="BC172" i="38"/>
  <c r="AZ173" i="38"/>
  <c r="BB173" i="38"/>
  <c r="BC173" i="38"/>
  <c r="AZ174" i="38"/>
  <c r="BB174" i="38"/>
  <c r="BC174" i="38"/>
  <c r="AZ175" i="38"/>
  <c r="BB175" i="38"/>
  <c r="BC175" i="38"/>
  <c r="AZ176" i="38"/>
  <c r="BB176" i="38"/>
  <c r="BC176" i="38"/>
  <c r="AZ177" i="38"/>
  <c r="BB177" i="38"/>
  <c r="BC177" i="38"/>
  <c r="AZ178" i="38"/>
  <c r="BB178" i="38"/>
  <c r="BC178" i="38"/>
  <c r="AZ179" i="38"/>
  <c r="BB179" i="38"/>
  <c r="BC179" i="38"/>
  <c r="AZ180" i="38"/>
  <c r="BB180" i="38"/>
  <c r="BC180" i="38"/>
  <c r="AZ181" i="38"/>
  <c r="BB181" i="38"/>
  <c r="BC181" i="38"/>
  <c r="AZ182" i="38"/>
  <c r="BB182" i="38"/>
  <c r="BC182" i="38"/>
  <c r="AZ183" i="38"/>
  <c r="BB183" i="38"/>
  <c r="BC183" i="38"/>
  <c r="AZ184" i="38"/>
  <c r="BB184" i="38"/>
  <c r="BC184" i="38"/>
  <c r="AZ185" i="38"/>
  <c r="BB185" i="38"/>
  <c r="BC185" i="38"/>
  <c r="AZ186" i="38"/>
  <c r="BB186" i="38"/>
  <c r="BC186" i="38"/>
  <c r="AZ187" i="38"/>
  <c r="BB187" i="38"/>
  <c r="BC187" i="38"/>
  <c r="AZ188" i="38"/>
  <c r="BB188" i="38"/>
  <c r="BC188" i="38"/>
  <c r="AZ189" i="38"/>
  <c r="BB189" i="38"/>
  <c r="BC189" i="38"/>
  <c r="AZ190" i="38"/>
  <c r="BB190" i="38"/>
  <c r="BC190" i="38"/>
  <c r="AZ191" i="38"/>
  <c r="BB191" i="38"/>
  <c r="BC191" i="38"/>
  <c r="AZ192" i="38"/>
  <c r="BB192" i="38"/>
  <c r="BC192" i="38"/>
  <c r="AZ193" i="38"/>
  <c r="BB193" i="38"/>
  <c r="BC193" i="38"/>
  <c r="AZ194" i="38"/>
  <c r="BB194" i="38"/>
  <c r="BC194" i="38"/>
  <c r="AZ195" i="38"/>
  <c r="BB195" i="38"/>
  <c r="BC195" i="38"/>
  <c r="AZ196" i="38"/>
  <c r="BB196" i="38"/>
  <c r="BC196" i="38"/>
  <c r="AZ197" i="38"/>
  <c r="BB197" i="38"/>
  <c r="BC197" i="38"/>
  <c r="AZ198" i="38"/>
  <c r="BB198" i="38"/>
  <c r="BC198" i="38"/>
  <c r="AZ199" i="38"/>
  <c r="BB199" i="38"/>
  <c r="BC199" i="38"/>
  <c r="AZ200" i="38"/>
  <c r="BB200" i="38"/>
  <c r="BC200" i="38"/>
  <c r="AZ201" i="38"/>
  <c r="BB201" i="38"/>
  <c r="BC201" i="38"/>
  <c r="AZ202" i="38"/>
  <c r="BB202" i="38"/>
  <c r="BC202" i="38"/>
  <c r="AZ203" i="38"/>
  <c r="BB203" i="38"/>
  <c r="BC203" i="38"/>
  <c r="AZ204" i="38"/>
  <c r="BB204" i="38"/>
  <c r="BC204" i="38"/>
  <c r="AZ205" i="38"/>
  <c r="BB205" i="38"/>
  <c r="BC205" i="38"/>
  <c r="AZ206" i="38"/>
  <c r="BB206" i="38"/>
  <c r="BC206" i="38"/>
  <c r="AZ207" i="38"/>
  <c r="BB207" i="38"/>
  <c r="BC207" i="38"/>
  <c r="AZ208" i="38"/>
  <c r="BB208" i="38"/>
  <c r="BC208" i="38"/>
  <c r="AZ209" i="38"/>
  <c r="BB209" i="38"/>
  <c r="BC209" i="38"/>
  <c r="AZ210" i="38"/>
  <c r="BB210" i="38"/>
  <c r="BC210" i="38"/>
  <c r="AZ211" i="38"/>
  <c r="BB211" i="38"/>
  <c r="BC211" i="38"/>
  <c r="AZ212" i="38"/>
  <c r="BB212" i="38"/>
  <c r="BC212" i="38"/>
  <c r="AZ213" i="38"/>
  <c r="BB213" i="38"/>
  <c r="BC213" i="38"/>
  <c r="AZ214" i="38"/>
  <c r="BB214" i="38"/>
  <c r="BC214" i="38"/>
  <c r="AZ215" i="38"/>
  <c r="BB215" i="38"/>
  <c r="BC215" i="38"/>
  <c r="AZ216" i="38"/>
  <c r="BB216" i="38"/>
  <c r="BC216" i="38"/>
  <c r="AZ217" i="38"/>
  <c r="BB217" i="38"/>
  <c r="BC217" i="38"/>
  <c r="AZ218" i="38"/>
  <c r="BB218" i="38"/>
  <c r="BC218" i="38"/>
  <c r="AZ219" i="38"/>
  <c r="BB219" i="38"/>
  <c r="BC219" i="38"/>
  <c r="AZ220" i="38"/>
  <c r="BB220" i="38"/>
  <c r="BC220" i="38"/>
  <c r="AZ221" i="38"/>
  <c r="BB221" i="38"/>
  <c r="BC221" i="38"/>
  <c r="AZ222" i="38"/>
  <c r="BB222" i="38"/>
  <c r="BC222" i="38"/>
  <c r="AZ223" i="38"/>
  <c r="BB223" i="38"/>
  <c r="BC223" i="38"/>
  <c r="AZ224" i="38"/>
  <c r="BB224" i="38"/>
  <c r="BC224" i="38"/>
  <c r="AZ225" i="38"/>
  <c r="BB225" i="38"/>
  <c r="BC225" i="38"/>
  <c r="AZ226" i="38"/>
  <c r="BB226" i="38"/>
  <c r="BC226" i="38"/>
  <c r="AZ227" i="38"/>
  <c r="BB227" i="38"/>
  <c r="BC227" i="38"/>
  <c r="AZ228" i="38"/>
  <c r="BB228" i="38"/>
  <c r="BC228" i="38"/>
  <c r="AZ229" i="38"/>
  <c r="BB229" i="38"/>
  <c r="BC229" i="38"/>
  <c r="AZ230" i="38"/>
  <c r="BB230" i="38"/>
  <c r="BC230" i="38"/>
  <c r="AZ231" i="38"/>
  <c r="BB231" i="38"/>
  <c r="BC231" i="38"/>
  <c r="AZ232" i="38"/>
  <c r="BB232" i="38"/>
  <c r="BC232" i="38"/>
  <c r="AZ233" i="38"/>
  <c r="BB233" i="38"/>
  <c r="BC233" i="38"/>
  <c r="AZ234" i="38"/>
  <c r="BB234" i="38"/>
  <c r="BC234" i="38"/>
  <c r="AZ235" i="38"/>
  <c r="BB235" i="38"/>
  <c r="BC235" i="38"/>
  <c r="AZ236" i="38"/>
  <c r="BB236" i="38"/>
  <c r="BC236" i="38"/>
  <c r="AZ237" i="38"/>
  <c r="BB237" i="38"/>
  <c r="BC237" i="38"/>
  <c r="AZ238" i="38"/>
  <c r="BB238" i="38"/>
  <c r="BC238" i="38"/>
  <c r="AZ239" i="38"/>
  <c r="BB239" i="38"/>
  <c r="BC239" i="38"/>
  <c r="AZ240" i="38"/>
  <c r="BB240" i="38"/>
  <c r="BC240" i="38"/>
  <c r="AZ241" i="38"/>
  <c r="BB241" i="38"/>
  <c r="BC241" i="38"/>
  <c r="AZ242" i="38"/>
  <c r="BB242" i="38"/>
  <c r="BC242" i="38"/>
  <c r="AZ243" i="38"/>
  <c r="BB243" i="38"/>
  <c r="BC243" i="38"/>
  <c r="AZ244" i="38"/>
  <c r="BB244" i="38"/>
  <c r="BC244" i="38"/>
  <c r="AZ245" i="38"/>
  <c r="BB245" i="38"/>
  <c r="BC245" i="38"/>
  <c r="AZ246" i="38"/>
  <c r="BB246" i="38"/>
  <c r="BC246" i="38"/>
  <c r="AZ247" i="38"/>
  <c r="BB247" i="38"/>
  <c r="BC247" i="38"/>
  <c r="AZ248" i="38"/>
  <c r="BB248" i="38"/>
  <c r="BC248" i="38"/>
  <c r="AZ249" i="38"/>
  <c r="BB249" i="38"/>
  <c r="BC249" i="38"/>
  <c r="AZ250" i="38"/>
  <c r="BB250" i="38"/>
  <c r="BC250" i="38"/>
  <c r="AZ251" i="38"/>
  <c r="BB251" i="38"/>
  <c r="BC251" i="38"/>
  <c r="AZ252" i="38"/>
  <c r="BB252" i="38"/>
  <c r="BC252" i="38"/>
  <c r="AZ253" i="38"/>
  <c r="BB253" i="38"/>
  <c r="BC253" i="38"/>
  <c r="AZ254" i="38"/>
  <c r="BB254" i="38"/>
  <c r="BC254" i="38"/>
  <c r="AZ255" i="38"/>
  <c r="BB255" i="38"/>
  <c r="BC255" i="38"/>
  <c r="AZ256" i="38"/>
  <c r="BB256" i="38"/>
  <c r="BC256" i="38"/>
  <c r="AZ257" i="38"/>
  <c r="BB257" i="38"/>
  <c r="BC257" i="38"/>
  <c r="AZ258" i="38"/>
  <c r="BB258" i="38"/>
  <c r="BC258" i="38"/>
  <c r="AZ259" i="38"/>
  <c r="BB259" i="38"/>
  <c r="BC259" i="38"/>
  <c r="AZ260" i="38"/>
  <c r="BB260" i="38"/>
  <c r="BC260" i="38"/>
  <c r="AZ261" i="38"/>
  <c r="BB261" i="38"/>
  <c r="BC261" i="38"/>
  <c r="AZ262" i="38"/>
  <c r="BB262" i="38"/>
  <c r="BC262" i="38"/>
  <c r="AZ263" i="38"/>
  <c r="BB263" i="38"/>
  <c r="BC263" i="38"/>
  <c r="AZ264" i="38"/>
  <c r="BB264" i="38"/>
  <c r="BC264" i="38"/>
  <c r="AZ265" i="38"/>
  <c r="BB265" i="38"/>
  <c r="BC265" i="38"/>
  <c r="AZ266" i="38"/>
  <c r="BB266" i="38"/>
  <c r="BC266" i="38"/>
  <c r="AZ267" i="38"/>
  <c r="BB267" i="38"/>
  <c r="BC267" i="38"/>
  <c r="AZ268" i="38"/>
  <c r="BB268" i="38"/>
  <c r="BC268" i="38"/>
  <c r="AZ269" i="38"/>
  <c r="BB269" i="38"/>
  <c r="BC269" i="38"/>
  <c r="AZ270" i="38"/>
  <c r="BB270" i="38"/>
  <c r="BC270" i="38"/>
  <c r="AZ271" i="38"/>
  <c r="BB271" i="38"/>
  <c r="BC271" i="38"/>
  <c r="AZ272" i="38"/>
  <c r="BB272" i="38"/>
  <c r="BC272" i="38"/>
  <c r="AZ273" i="38"/>
  <c r="BB273" i="38"/>
  <c r="BC273" i="38"/>
  <c r="AZ274" i="38"/>
  <c r="BB274" i="38"/>
  <c r="BC274" i="38"/>
  <c r="AZ275" i="38"/>
  <c r="BB275" i="38"/>
  <c r="BC275" i="38"/>
  <c r="AZ276" i="38"/>
  <c r="BB276" i="38"/>
  <c r="BC276" i="38"/>
  <c r="AZ277" i="38"/>
  <c r="BB277" i="38"/>
  <c r="BC277" i="38"/>
  <c r="AZ278" i="38"/>
  <c r="BB278" i="38"/>
  <c r="BC278" i="38"/>
  <c r="AZ279" i="38"/>
  <c r="BB279" i="38"/>
  <c r="BC279" i="38"/>
  <c r="AZ280" i="38"/>
  <c r="BB280" i="38"/>
  <c r="BC280" i="38"/>
  <c r="AZ281" i="38"/>
  <c r="BB281" i="38"/>
  <c r="BC281" i="38"/>
  <c r="AZ282" i="38"/>
  <c r="BB282" i="38"/>
  <c r="BC282" i="38"/>
  <c r="AZ283" i="38"/>
  <c r="BB283" i="38"/>
  <c r="BC283" i="38"/>
  <c r="AZ284" i="38"/>
  <c r="BB284" i="38"/>
  <c r="BC284" i="38"/>
  <c r="AZ285" i="38"/>
  <c r="BB285" i="38"/>
  <c r="BC285" i="38"/>
  <c r="AZ286" i="38"/>
  <c r="BB286" i="38"/>
  <c r="BC286" i="38"/>
  <c r="AZ287" i="38"/>
  <c r="BB287" i="38"/>
  <c r="BC287" i="38"/>
  <c r="AZ288" i="38"/>
  <c r="BB288" i="38"/>
  <c r="BC288" i="38"/>
  <c r="AZ289" i="38"/>
  <c r="BB289" i="38"/>
  <c r="BC289" i="38"/>
  <c r="AZ290" i="38"/>
  <c r="BB290" i="38"/>
  <c r="BC290" i="38"/>
  <c r="AZ291" i="38"/>
  <c r="BB291" i="38"/>
  <c r="BC291" i="38"/>
  <c r="AZ292" i="38"/>
  <c r="BB292" i="38"/>
  <c r="BC292" i="38"/>
  <c r="AZ293" i="38"/>
  <c r="BB293" i="38"/>
  <c r="BC293" i="38"/>
  <c r="BC6" i="38"/>
  <c r="BA7" i="38"/>
  <c r="BA8" i="38"/>
  <c r="BA9" i="38"/>
  <c r="BA10" i="38"/>
  <c r="BA11" i="38"/>
  <c r="BA12" i="38"/>
  <c r="BA13" i="38"/>
  <c r="BA14" i="38"/>
  <c r="BA15" i="38"/>
  <c r="BA16" i="38"/>
  <c r="BA17" i="38"/>
  <c r="BA18" i="38"/>
  <c r="BA19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33" i="38"/>
  <c r="BA34" i="38"/>
  <c r="BA35" i="38"/>
  <c r="BA36" i="38"/>
  <c r="BA37" i="38"/>
  <c r="BA38" i="38"/>
  <c r="BA39" i="38"/>
  <c r="BA40" i="38"/>
  <c r="BA41" i="38"/>
  <c r="BA42" i="38"/>
  <c r="BA43" i="38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75" i="38"/>
  <c r="BA76" i="38"/>
  <c r="BA77" i="38"/>
  <c r="BA78" i="38"/>
  <c r="BA79" i="38"/>
  <c r="BA80" i="38"/>
  <c r="BA81" i="38"/>
  <c r="BA82" i="38"/>
  <c r="BA83" i="38"/>
  <c r="BA84" i="38"/>
  <c r="BA85" i="38"/>
  <c r="BA86" i="38"/>
  <c r="BA87" i="38"/>
  <c r="BA88" i="38"/>
  <c r="BA89" i="38"/>
  <c r="BA90" i="38"/>
  <c r="BA91" i="38"/>
  <c r="BA92" i="38"/>
  <c r="BA93" i="38"/>
  <c r="BA94" i="38"/>
  <c r="BA95" i="38"/>
  <c r="BA96" i="38"/>
  <c r="BA97" i="38"/>
  <c r="BA98" i="38"/>
  <c r="BA99" i="38"/>
  <c r="BA100" i="38"/>
  <c r="BA101" i="38"/>
  <c r="BA102" i="38"/>
  <c r="BA103" i="38"/>
  <c r="BA104" i="38"/>
  <c r="BA105" i="38"/>
  <c r="BA106" i="38"/>
  <c r="BA107" i="38"/>
  <c r="BA108" i="38"/>
  <c r="BA109" i="38"/>
  <c r="BA110" i="38"/>
  <c r="BA111" i="38"/>
  <c r="BA112" i="38"/>
  <c r="BA113" i="38"/>
  <c r="BA114" i="38"/>
  <c r="BA115" i="38"/>
  <c r="BA116" i="38"/>
  <c r="BA117" i="38"/>
  <c r="BA118" i="38"/>
  <c r="BA119" i="38"/>
  <c r="BA120" i="38"/>
  <c r="BA121" i="38"/>
  <c r="BA122" i="38"/>
  <c r="BA123" i="38"/>
  <c r="BA124" i="38"/>
  <c r="BA125" i="38"/>
  <c r="BA126" i="38"/>
  <c r="BA127" i="38"/>
  <c r="BA128" i="38"/>
  <c r="BA129" i="38"/>
  <c r="BA130" i="38"/>
  <c r="BA131" i="38"/>
  <c r="BA132" i="38"/>
  <c r="BA133" i="38"/>
  <c r="BA134" i="38"/>
  <c r="BA135" i="38"/>
  <c r="BA136" i="38"/>
  <c r="BA137" i="38"/>
  <c r="BA138" i="38"/>
  <c r="BA139" i="38"/>
  <c r="BA140" i="38"/>
  <c r="BA141" i="38"/>
  <c r="BA142" i="38"/>
  <c r="BA143" i="38"/>
  <c r="BA144" i="38"/>
  <c r="BA145" i="38"/>
  <c r="BA146" i="38"/>
  <c r="BA147" i="38"/>
  <c r="BA148" i="38"/>
  <c r="BA149" i="38"/>
  <c r="BA150" i="38"/>
  <c r="BA151" i="38"/>
  <c r="BA152" i="38"/>
  <c r="BA153" i="38"/>
  <c r="BA154" i="38"/>
  <c r="BA155" i="38"/>
  <c r="BA156" i="38"/>
  <c r="BA157" i="38"/>
  <c r="BA158" i="38"/>
  <c r="BA159" i="38"/>
  <c r="BA160" i="38"/>
  <c r="BA161" i="38"/>
  <c r="BA162" i="38"/>
  <c r="BA163" i="38"/>
  <c r="BA164" i="38"/>
  <c r="BA165" i="38"/>
  <c r="BA166" i="38"/>
  <c r="BA167" i="38"/>
  <c r="BA168" i="38"/>
  <c r="BA169" i="38"/>
  <c r="BA170" i="38"/>
  <c r="BA171" i="38"/>
  <c r="BA172" i="38"/>
  <c r="BA173" i="38"/>
  <c r="BA174" i="38"/>
  <c r="BA175" i="38"/>
  <c r="BA176" i="38"/>
  <c r="BA177" i="38"/>
  <c r="BA178" i="38"/>
  <c r="BA179" i="38"/>
  <c r="BA180" i="38"/>
  <c r="BA181" i="38"/>
  <c r="BA182" i="38"/>
  <c r="BA183" i="38"/>
  <c r="BA184" i="38"/>
  <c r="BA185" i="38"/>
  <c r="BA186" i="38"/>
  <c r="BA187" i="38"/>
  <c r="BA188" i="38"/>
  <c r="BA189" i="38"/>
  <c r="BA190" i="38"/>
  <c r="BA191" i="38"/>
  <c r="BA192" i="38"/>
  <c r="BA193" i="38"/>
  <c r="BA194" i="38"/>
  <c r="BA195" i="38"/>
  <c r="BA196" i="38"/>
  <c r="BA197" i="38"/>
  <c r="BA198" i="38"/>
  <c r="BA199" i="38"/>
  <c r="BA200" i="38"/>
  <c r="BA201" i="38"/>
  <c r="BA202" i="38"/>
  <c r="BA203" i="38"/>
  <c r="BA204" i="38"/>
  <c r="BA205" i="38"/>
  <c r="BA206" i="38"/>
  <c r="BA207" i="38"/>
  <c r="BA208" i="38"/>
  <c r="BA209" i="38"/>
  <c r="BA210" i="38"/>
  <c r="BA211" i="38"/>
  <c r="BA212" i="38"/>
  <c r="BA213" i="38"/>
  <c r="BA214" i="38"/>
  <c r="BA215" i="38"/>
  <c r="BA216" i="38"/>
  <c r="BA217" i="38"/>
  <c r="BA218" i="38"/>
  <c r="BA219" i="38"/>
  <c r="BA220" i="38"/>
  <c r="BA221" i="38"/>
  <c r="BA222" i="38"/>
  <c r="BA223" i="38"/>
  <c r="BA224" i="38"/>
  <c r="BA225" i="38"/>
  <c r="BA226" i="38"/>
  <c r="BA227" i="38"/>
  <c r="BA228" i="38"/>
  <c r="BA229" i="38"/>
  <c r="BA230" i="38"/>
  <c r="BA231" i="38"/>
  <c r="BA232" i="38"/>
  <c r="BA233" i="38"/>
  <c r="BA234" i="38"/>
  <c r="BA235" i="38"/>
  <c r="BA236" i="38"/>
  <c r="BA237" i="38"/>
  <c r="BA238" i="38"/>
  <c r="BA239" i="38"/>
  <c r="BA240" i="38"/>
  <c r="BA241" i="38"/>
  <c r="BA242" i="38"/>
  <c r="BA243" i="38"/>
  <c r="BA244" i="38"/>
  <c r="BA245" i="38"/>
  <c r="BA246" i="38"/>
  <c r="BA247" i="38"/>
  <c r="BA248" i="38"/>
  <c r="BA249" i="38"/>
  <c r="BA250" i="38"/>
  <c r="BA251" i="38"/>
  <c r="BA252" i="38"/>
  <c r="BA253" i="38"/>
  <c r="BA254" i="38"/>
  <c r="BA255" i="38"/>
  <c r="BA256" i="38"/>
  <c r="BA257" i="38"/>
  <c r="BA258" i="38"/>
  <c r="BA259" i="38"/>
  <c r="BA260" i="38"/>
  <c r="BA261" i="38"/>
  <c r="BA262" i="38"/>
  <c r="BA263" i="38"/>
  <c r="BA264" i="38"/>
  <c r="BA265" i="38"/>
  <c r="BA266" i="38"/>
  <c r="BA267" i="38"/>
  <c r="BA268" i="38"/>
  <c r="BA269" i="38"/>
  <c r="BA270" i="38"/>
  <c r="BA271" i="38"/>
  <c r="BA272" i="38"/>
  <c r="BA273" i="38"/>
  <c r="BA274" i="38"/>
  <c r="BA275" i="38"/>
  <c r="BA276" i="38"/>
  <c r="BA277" i="38"/>
  <c r="BA278" i="38"/>
  <c r="BA279" i="38"/>
  <c r="BA280" i="38"/>
  <c r="BA281" i="38"/>
  <c r="BA282" i="38"/>
  <c r="BA283" i="38"/>
  <c r="BA284" i="38"/>
  <c r="BA285" i="38"/>
  <c r="BA286" i="38"/>
  <c r="BA287" i="38"/>
  <c r="BA288" i="38"/>
  <c r="BA289" i="38"/>
  <c r="BA290" i="38"/>
  <c r="BA291" i="38"/>
  <c r="BA292" i="38"/>
  <c r="BA293" i="38"/>
  <c r="BA6" i="38"/>
  <c r="AX7" i="38"/>
  <c r="AY7" i="38"/>
  <c r="AX8" i="38"/>
  <c r="AY8" i="38"/>
  <c r="AX9" i="38"/>
  <c r="AY9" i="38"/>
  <c r="AX10" i="38"/>
  <c r="AY10" i="38"/>
  <c r="AX11" i="38"/>
  <c r="AY11" i="38"/>
  <c r="AX12" i="38"/>
  <c r="AY12" i="38"/>
  <c r="AX13" i="38"/>
  <c r="AY13" i="38"/>
  <c r="AX14" i="38"/>
  <c r="AY14" i="38"/>
  <c r="AX15" i="38"/>
  <c r="AY15" i="38"/>
  <c r="AX16" i="38"/>
  <c r="AY16" i="38"/>
  <c r="AX17" i="38"/>
  <c r="AY17" i="38"/>
  <c r="AX18" i="38"/>
  <c r="AY18" i="38"/>
  <c r="AX19" i="38"/>
  <c r="AY19" i="38"/>
  <c r="AX20" i="38"/>
  <c r="AY20" i="38"/>
  <c r="AX21" i="38"/>
  <c r="AY21" i="38"/>
  <c r="AX22" i="38"/>
  <c r="AY22" i="38"/>
  <c r="AX23" i="38"/>
  <c r="AY23" i="38"/>
  <c r="AX24" i="38"/>
  <c r="AY24" i="38"/>
  <c r="AX25" i="38"/>
  <c r="AY25" i="38"/>
  <c r="AX26" i="38"/>
  <c r="AY26" i="38"/>
  <c r="AX27" i="38"/>
  <c r="AY27" i="38"/>
  <c r="AX28" i="38"/>
  <c r="AY28" i="38"/>
  <c r="AX29" i="38"/>
  <c r="AY29" i="38"/>
  <c r="AX30" i="38"/>
  <c r="AY30" i="38"/>
  <c r="AX31" i="38"/>
  <c r="AY31" i="38"/>
  <c r="AX32" i="38"/>
  <c r="AY32" i="38"/>
  <c r="AX33" i="38"/>
  <c r="AY33" i="38"/>
  <c r="AX34" i="38"/>
  <c r="AY34" i="38"/>
  <c r="AX35" i="38"/>
  <c r="AY35" i="38"/>
  <c r="AX36" i="38"/>
  <c r="AY36" i="38"/>
  <c r="AX37" i="38"/>
  <c r="AY37" i="38"/>
  <c r="AX38" i="38"/>
  <c r="AY38" i="38"/>
  <c r="AX39" i="38"/>
  <c r="AY39" i="38"/>
  <c r="AX40" i="38"/>
  <c r="AY40" i="38"/>
  <c r="AX41" i="38"/>
  <c r="AY41" i="38"/>
  <c r="AX42" i="38"/>
  <c r="AY42" i="38"/>
  <c r="AX43" i="38"/>
  <c r="AY43" i="38"/>
  <c r="AX44" i="38"/>
  <c r="AY44" i="38"/>
  <c r="AX45" i="38"/>
  <c r="AY45" i="38"/>
  <c r="AX46" i="38"/>
  <c r="AY46" i="38"/>
  <c r="AX47" i="38"/>
  <c r="AY47" i="38"/>
  <c r="AX48" i="38"/>
  <c r="AY48" i="38"/>
  <c r="AX49" i="38"/>
  <c r="AY49" i="38"/>
  <c r="AX50" i="38"/>
  <c r="AY50" i="38"/>
  <c r="AX51" i="38"/>
  <c r="AY51" i="38"/>
  <c r="AX52" i="38"/>
  <c r="AY52" i="38"/>
  <c r="AX53" i="38"/>
  <c r="AY53" i="38"/>
  <c r="AX54" i="38"/>
  <c r="AY54" i="38"/>
  <c r="AX55" i="38"/>
  <c r="AY55" i="38"/>
  <c r="AX56" i="38"/>
  <c r="AY56" i="38"/>
  <c r="AX57" i="38"/>
  <c r="AY57" i="38"/>
  <c r="AX58" i="38"/>
  <c r="AY58" i="38"/>
  <c r="AX59" i="38"/>
  <c r="AY59" i="38"/>
  <c r="AX60" i="38"/>
  <c r="AY60" i="38"/>
  <c r="AX61" i="38"/>
  <c r="AY61" i="38"/>
  <c r="AX62" i="38"/>
  <c r="AY62" i="38"/>
  <c r="AX63" i="38"/>
  <c r="AY63" i="38"/>
  <c r="AX64" i="38"/>
  <c r="AY64" i="38"/>
  <c r="AX65" i="38"/>
  <c r="AY65" i="38"/>
  <c r="AX66" i="38"/>
  <c r="AY66" i="38"/>
  <c r="AX67" i="38"/>
  <c r="AY67" i="38"/>
  <c r="AX68" i="38"/>
  <c r="AY68" i="38"/>
  <c r="AX69" i="38"/>
  <c r="AY69" i="38"/>
  <c r="AX70" i="38"/>
  <c r="AY70" i="38"/>
  <c r="AX71" i="38"/>
  <c r="AY71" i="38"/>
  <c r="AX72" i="38"/>
  <c r="AY72" i="38"/>
  <c r="AX73" i="38"/>
  <c r="AY73" i="38"/>
  <c r="AX74" i="38"/>
  <c r="AY74" i="38"/>
  <c r="AX75" i="38"/>
  <c r="AY75" i="38"/>
  <c r="AX76" i="38"/>
  <c r="AY76" i="38"/>
  <c r="AX77" i="38"/>
  <c r="AY77" i="38"/>
  <c r="AX78" i="38"/>
  <c r="AY78" i="38"/>
  <c r="AX79" i="38"/>
  <c r="AY79" i="38"/>
  <c r="AX80" i="38"/>
  <c r="AY80" i="38"/>
  <c r="AX81" i="38"/>
  <c r="AY81" i="38"/>
  <c r="AX82" i="38"/>
  <c r="AY82" i="38"/>
  <c r="AX83" i="38"/>
  <c r="AY83" i="38"/>
  <c r="AX84" i="38"/>
  <c r="AY84" i="38"/>
  <c r="AX85" i="38"/>
  <c r="AY85" i="38"/>
  <c r="AX86" i="38"/>
  <c r="AY86" i="38"/>
  <c r="AX87" i="38"/>
  <c r="AY87" i="38"/>
  <c r="AX88" i="38"/>
  <c r="AY88" i="38"/>
  <c r="AX89" i="38"/>
  <c r="AY89" i="38"/>
  <c r="AX90" i="38"/>
  <c r="AY90" i="38"/>
  <c r="AX91" i="38"/>
  <c r="AY91" i="38"/>
  <c r="AX92" i="38"/>
  <c r="AY92" i="38"/>
  <c r="AX93" i="38"/>
  <c r="AY93" i="38"/>
  <c r="AX94" i="38"/>
  <c r="AY94" i="38"/>
  <c r="AX95" i="38"/>
  <c r="AY95" i="38"/>
  <c r="AX96" i="38"/>
  <c r="AY96" i="38"/>
  <c r="AX97" i="38"/>
  <c r="AY97" i="38"/>
  <c r="AX98" i="38"/>
  <c r="AY98" i="38"/>
  <c r="AX99" i="38"/>
  <c r="AY99" i="38"/>
  <c r="AX100" i="38"/>
  <c r="AY100" i="38"/>
  <c r="AX101" i="38"/>
  <c r="AY101" i="38"/>
  <c r="AX102" i="38"/>
  <c r="AY102" i="38"/>
  <c r="AX103" i="38"/>
  <c r="AY103" i="38"/>
  <c r="AX104" i="38"/>
  <c r="AY104" i="38"/>
  <c r="AX105" i="38"/>
  <c r="AY105" i="38"/>
  <c r="AX106" i="38"/>
  <c r="AY106" i="38"/>
  <c r="AX107" i="38"/>
  <c r="AY107" i="38"/>
  <c r="AX108" i="38"/>
  <c r="AY108" i="38"/>
  <c r="AX109" i="38"/>
  <c r="AY109" i="38"/>
  <c r="AX110" i="38"/>
  <c r="AY110" i="38"/>
  <c r="AX111" i="38"/>
  <c r="AY111" i="38"/>
  <c r="AX112" i="38"/>
  <c r="AY112" i="38"/>
  <c r="AX113" i="38"/>
  <c r="AY113" i="38"/>
  <c r="AX114" i="38"/>
  <c r="AY114" i="38"/>
  <c r="AX115" i="38"/>
  <c r="AY115" i="38"/>
  <c r="AX116" i="38"/>
  <c r="AY116" i="38"/>
  <c r="AX117" i="38"/>
  <c r="AY117" i="38"/>
  <c r="AX118" i="38"/>
  <c r="AY118" i="38"/>
  <c r="AX119" i="38"/>
  <c r="AY119" i="38"/>
  <c r="AX120" i="38"/>
  <c r="AY120" i="38"/>
  <c r="AX121" i="38"/>
  <c r="AY121" i="38"/>
  <c r="AX122" i="38"/>
  <c r="AY122" i="38"/>
  <c r="AX123" i="38"/>
  <c r="AY123" i="38"/>
  <c r="AX124" i="38"/>
  <c r="AY124" i="38"/>
  <c r="AX125" i="38"/>
  <c r="AY125" i="38"/>
  <c r="AX126" i="38"/>
  <c r="AY126" i="38"/>
  <c r="AX127" i="38"/>
  <c r="AY127" i="38"/>
  <c r="AX128" i="38"/>
  <c r="AY128" i="38"/>
  <c r="AX129" i="38"/>
  <c r="AY129" i="38"/>
  <c r="AX130" i="38"/>
  <c r="AY130" i="38"/>
  <c r="AX131" i="38"/>
  <c r="AY131" i="38"/>
  <c r="AX132" i="38"/>
  <c r="AY132" i="38"/>
  <c r="AX133" i="38"/>
  <c r="AY133" i="38"/>
  <c r="AX134" i="38"/>
  <c r="AY134" i="38"/>
  <c r="AX135" i="38"/>
  <c r="AY135" i="38"/>
  <c r="AX136" i="38"/>
  <c r="AY136" i="38"/>
  <c r="AX137" i="38"/>
  <c r="AY137" i="38"/>
  <c r="AX138" i="38"/>
  <c r="AY138" i="38"/>
  <c r="AX139" i="38"/>
  <c r="AY139" i="38"/>
  <c r="AX140" i="38"/>
  <c r="AY140" i="38"/>
  <c r="AX141" i="38"/>
  <c r="AY141" i="38"/>
  <c r="AX142" i="38"/>
  <c r="AY142" i="38"/>
  <c r="AX143" i="38"/>
  <c r="AY143" i="38"/>
  <c r="AX144" i="38"/>
  <c r="AY144" i="38"/>
  <c r="AX145" i="38"/>
  <c r="AY145" i="38"/>
  <c r="AX146" i="38"/>
  <c r="AY146" i="38"/>
  <c r="AX147" i="38"/>
  <c r="AY147" i="38"/>
  <c r="AX148" i="38"/>
  <c r="AY148" i="38"/>
  <c r="AX149" i="38"/>
  <c r="AY149" i="38"/>
  <c r="AX150" i="38"/>
  <c r="AY150" i="38"/>
  <c r="AX151" i="38"/>
  <c r="AY151" i="38"/>
  <c r="AX152" i="38"/>
  <c r="AY152" i="38"/>
  <c r="AX153" i="38"/>
  <c r="AY153" i="38"/>
  <c r="AX154" i="38"/>
  <c r="AY154" i="38"/>
  <c r="AX155" i="38"/>
  <c r="AY155" i="38"/>
  <c r="AX156" i="38"/>
  <c r="AY156" i="38"/>
  <c r="AX157" i="38"/>
  <c r="AY157" i="38"/>
  <c r="AX158" i="38"/>
  <c r="AY158" i="38"/>
  <c r="AX159" i="38"/>
  <c r="AY159" i="38"/>
  <c r="AX160" i="38"/>
  <c r="AY160" i="38"/>
  <c r="AX161" i="38"/>
  <c r="AY161" i="38"/>
  <c r="AX162" i="38"/>
  <c r="AY162" i="38"/>
  <c r="AX163" i="38"/>
  <c r="AY163" i="38"/>
  <c r="AX164" i="38"/>
  <c r="AY164" i="38"/>
  <c r="AX165" i="38"/>
  <c r="AY165" i="38"/>
  <c r="AX166" i="38"/>
  <c r="AY166" i="38"/>
  <c r="AX167" i="38"/>
  <c r="AY167" i="38"/>
  <c r="AX168" i="38"/>
  <c r="AY168" i="38"/>
  <c r="AX169" i="38"/>
  <c r="AY169" i="38"/>
  <c r="AX170" i="38"/>
  <c r="AY170" i="38"/>
  <c r="AX171" i="38"/>
  <c r="AY171" i="38"/>
  <c r="AX172" i="38"/>
  <c r="AY172" i="38"/>
  <c r="AX173" i="38"/>
  <c r="AY173" i="38"/>
  <c r="AX174" i="38"/>
  <c r="AY174" i="38"/>
  <c r="AX175" i="38"/>
  <c r="AY175" i="38"/>
  <c r="AX176" i="38"/>
  <c r="AY176" i="38"/>
  <c r="AX177" i="38"/>
  <c r="AY177" i="38"/>
  <c r="AX178" i="38"/>
  <c r="AY178" i="38"/>
  <c r="AX179" i="38"/>
  <c r="AY179" i="38"/>
  <c r="AX180" i="38"/>
  <c r="AY180" i="38"/>
  <c r="AX181" i="38"/>
  <c r="AY181" i="38"/>
  <c r="AX182" i="38"/>
  <c r="AY182" i="38"/>
  <c r="AX183" i="38"/>
  <c r="AY183" i="38"/>
  <c r="AX184" i="38"/>
  <c r="AY184" i="38"/>
  <c r="AX185" i="38"/>
  <c r="AY185" i="38"/>
  <c r="AX186" i="38"/>
  <c r="AY186" i="38"/>
  <c r="AX187" i="38"/>
  <c r="AY187" i="38"/>
  <c r="AX188" i="38"/>
  <c r="AY188" i="38"/>
  <c r="AX189" i="38"/>
  <c r="AY189" i="38"/>
  <c r="AX190" i="38"/>
  <c r="AY190" i="38"/>
  <c r="AX191" i="38"/>
  <c r="AY191" i="38"/>
  <c r="AX192" i="38"/>
  <c r="AY192" i="38"/>
  <c r="AX193" i="38"/>
  <c r="AY193" i="38"/>
  <c r="AX194" i="38"/>
  <c r="AY194" i="38"/>
  <c r="AX195" i="38"/>
  <c r="AY195" i="38"/>
  <c r="AX196" i="38"/>
  <c r="AY196" i="38"/>
  <c r="AX197" i="38"/>
  <c r="AY197" i="38"/>
  <c r="AX198" i="38"/>
  <c r="AY198" i="38"/>
  <c r="AX199" i="38"/>
  <c r="AY199" i="38"/>
  <c r="AX200" i="38"/>
  <c r="AY200" i="38"/>
  <c r="AX201" i="38"/>
  <c r="AY201" i="38"/>
  <c r="AX202" i="38"/>
  <c r="AY202" i="38"/>
  <c r="AX203" i="38"/>
  <c r="AY203" i="38"/>
  <c r="AX204" i="38"/>
  <c r="AY204" i="38"/>
  <c r="AX205" i="38"/>
  <c r="AY205" i="38"/>
  <c r="AX206" i="38"/>
  <c r="AY206" i="38"/>
  <c r="AX207" i="38"/>
  <c r="AY207" i="38"/>
  <c r="AX208" i="38"/>
  <c r="AY208" i="38"/>
  <c r="AX209" i="38"/>
  <c r="AY209" i="38"/>
  <c r="AX210" i="38"/>
  <c r="AY210" i="38"/>
  <c r="AX211" i="38"/>
  <c r="AY211" i="38"/>
  <c r="AX212" i="38"/>
  <c r="AY212" i="38"/>
  <c r="AX213" i="38"/>
  <c r="AY213" i="38"/>
  <c r="AX214" i="38"/>
  <c r="AY214" i="38"/>
  <c r="AX215" i="38"/>
  <c r="AY215" i="38"/>
  <c r="AX216" i="38"/>
  <c r="AY216" i="38"/>
  <c r="AX217" i="38"/>
  <c r="AY217" i="38"/>
  <c r="AX218" i="38"/>
  <c r="AY218" i="38"/>
  <c r="AX219" i="38"/>
  <c r="AY219" i="38"/>
  <c r="AX220" i="38"/>
  <c r="AY220" i="38"/>
  <c r="AX221" i="38"/>
  <c r="AY221" i="38"/>
  <c r="AX222" i="38"/>
  <c r="AY222" i="38"/>
  <c r="AX223" i="38"/>
  <c r="AY223" i="38"/>
  <c r="AX224" i="38"/>
  <c r="AY224" i="38"/>
  <c r="AX225" i="38"/>
  <c r="AY225" i="38"/>
  <c r="AX226" i="38"/>
  <c r="AY226" i="38"/>
  <c r="AX227" i="38"/>
  <c r="AY227" i="38"/>
  <c r="AX228" i="38"/>
  <c r="AY228" i="38"/>
  <c r="AX229" i="38"/>
  <c r="AY229" i="38"/>
  <c r="AX230" i="38"/>
  <c r="AY230" i="38"/>
  <c r="AX231" i="38"/>
  <c r="AY231" i="38"/>
  <c r="AX232" i="38"/>
  <c r="AY232" i="38"/>
  <c r="AX233" i="38"/>
  <c r="AY233" i="38"/>
  <c r="AX234" i="38"/>
  <c r="AY234" i="38"/>
  <c r="AX235" i="38"/>
  <c r="AY235" i="38"/>
  <c r="AX236" i="38"/>
  <c r="AY236" i="38"/>
  <c r="AX237" i="38"/>
  <c r="AY237" i="38"/>
  <c r="AX238" i="38"/>
  <c r="AY238" i="38"/>
  <c r="AX239" i="38"/>
  <c r="AY239" i="38"/>
  <c r="AX240" i="38"/>
  <c r="AY240" i="38"/>
  <c r="AX241" i="38"/>
  <c r="AY241" i="38"/>
  <c r="AX242" i="38"/>
  <c r="AY242" i="38"/>
  <c r="AX243" i="38"/>
  <c r="AY243" i="38"/>
  <c r="AX244" i="38"/>
  <c r="AY244" i="38"/>
  <c r="AX245" i="38"/>
  <c r="AY245" i="38"/>
  <c r="AX246" i="38"/>
  <c r="AY246" i="38"/>
  <c r="AX247" i="38"/>
  <c r="AY247" i="38"/>
  <c r="AX248" i="38"/>
  <c r="AY248" i="38"/>
  <c r="AX249" i="38"/>
  <c r="AY249" i="38"/>
  <c r="AX250" i="38"/>
  <c r="AY250" i="38"/>
  <c r="AX251" i="38"/>
  <c r="AY251" i="38"/>
  <c r="AX252" i="38"/>
  <c r="AY252" i="38"/>
  <c r="AX253" i="38"/>
  <c r="AY253" i="38"/>
  <c r="AX254" i="38"/>
  <c r="AY254" i="38"/>
  <c r="AX255" i="38"/>
  <c r="AY255" i="38"/>
  <c r="AX256" i="38"/>
  <c r="AY256" i="38"/>
  <c r="AX257" i="38"/>
  <c r="AY257" i="38"/>
  <c r="AX258" i="38"/>
  <c r="AY258" i="38"/>
  <c r="AX259" i="38"/>
  <c r="AY259" i="38"/>
  <c r="AX260" i="38"/>
  <c r="AY260" i="38"/>
  <c r="AX261" i="38"/>
  <c r="AY261" i="38"/>
  <c r="AX262" i="38"/>
  <c r="AY262" i="38"/>
  <c r="AX263" i="38"/>
  <c r="AY263" i="38"/>
  <c r="AX264" i="38"/>
  <c r="AY264" i="38"/>
  <c r="AX265" i="38"/>
  <c r="AY265" i="38"/>
  <c r="AX266" i="38"/>
  <c r="AY266" i="38"/>
  <c r="AX267" i="38"/>
  <c r="AY267" i="38"/>
  <c r="AX268" i="38"/>
  <c r="AY268" i="38"/>
  <c r="AX269" i="38"/>
  <c r="AY269" i="38"/>
  <c r="AX270" i="38"/>
  <c r="AY270" i="38"/>
  <c r="AX271" i="38"/>
  <c r="AY271" i="38"/>
  <c r="AX272" i="38"/>
  <c r="AY272" i="38"/>
  <c r="AX273" i="38"/>
  <c r="AY273" i="38"/>
  <c r="AX274" i="38"/>
  <c r="AY274" i="38"/>
  <c r="AX275" i="38"/>
  <c r="AY275" i="38"/>
  <c r="AX276" i="38"/>
  <c r="AY276" i="38"/>
  <c r="AX277" i="38"/>
  <c r="AY277" i="38"/>
  <c r="AX278" i="38"/>
  <c r="AY278" i="38"/>
  <c r="AX279" i="38"/>
  <c r="AY279" i="38"/>
  <c r="AX280" i="38"/>
  <c r="AY280" i="38"/>
  <c r="AX281" i="38"/>
  <c r="AY281" i="38"/>
  <c r="AX282" i="38"/>
  <c r="AY282" i="38"/>
  <c r="AX283" i="38"/>
  <c r="AY283" i="38"/>
  <c r="AX284" i="38"/>
  <c r="AY284" i="38"/>
  <c r="AX285" i="38"/>
  <c r="AY285" i="38"/>
  <c r="AX286" i="38"/>
  <c r="AY286" i="38"/>
  <c r="AX287" i="38"/>
  <c r="AY287" i="38"/>
  <c r="AX288" i="38"/>
  <c r="AY288" i="38"/>
  <c r="AX289" i="38"/>
  <c r="AY289" i="38"/>
  <c r="AX290" i="38"/>
  <c r="AY290" i="38"/>
  <c r="AX291" i="38"/>
  <c r="AY291" i="38"/>
  <c r="AX292" i="38"/>
  <c r="AY292" i="38"/>
  <c r="AX293" i="38"/>
  <c r="AY293" i="38"/>
  <c r="AX6" i="38"/>
  <c r="AY6" i="38"/>
  <c r="AW7" i="38"/>
  <c r="AW8" i="38"/>
  <c r="AW9" i="38"/>
  <c r="AW10" i="38"/>
  <c r="AW11" i="38"/>
  <c r="AW12" i="38"/>
  <c r="AW13" i="38"/>
  <c r="AW14" i="38"/>
  <c r="AW15" i="38"/>
  <c r="AW16" i="38"/>
  <c r="AW17" i="38"/>
  <c r="AW18" i="38"/>
  <c r="AW19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33" i="38"/>
  <c r="AW34" i="38"/>
  <c r="AW35" i="38"/>
  <c r="AW36" i="38"/>
  <c r="AW37" i="38"/>
  <c r="AW38" i="38"/>
  <c r="AW39" i="38"/>
  <c r="AW40" i="38"/>
  <c r="AW41" i="38"/>
  <c r="AW42" i="38"/>
  <c r="AW43" i="38"/>
  <c r="AW44" i="38"/>
  <c r="AW45" i="38"/>
  <c r="AW46" i="38"/>
  <c r="AW47" i="38"/>
  <c r="AW48" i="38"/>
  <c r="AW49" i="38"/>
  <c r="AW50" i="38"/>
  <c r="AW51" i="38"/>
  <c r="AW52" i="38"/>
  <c r="AW53" i="38"/>
  <c r="AW54" i="38"/>
  <c r="AW55" i="38"/>
  <c r="AW56" i="38"/>
  <c r="AW57" i="38"/>
  <c r="AW58" i="38"/>
  <c r="AW59" i="38"/>
  <c r="AW60" i="38"/>
  <c r="AW61" i="38"/>
  <c r="AW62" i="38"/>
  <c r="AW63" i="38"/>
  <c r="AW64" i="38"/>
  <c r="AW65" i="38"/>
  <c r="AW66" i="38"/>
  <c r="AW67" i="38"/>
  <c r="AW68" i="38"/>
  <c r="AW69" i="38"/>
  <c r="AW70" i="38"/>
  <c r="AW71" i="38"/>
  <c r="AW72" i="38"/>
  <c r="AW73" i="38"/>
  <c r="AW74" i="38"/>
  <c r="AW75" i="38"/>
  <c r="AW76" i="38"/>
  <c r="AW77" i="38"/>
  <c r="AW78" i="38"/>
  <c r="AW79" i="38"/>
  <c r="AW80" i="38"/>
  <c r="AW81" i="38"/>
  <c r="AW82" i="38"/>
  <c r="AW83" i="38"/>
  <c r="AW84" i="38"/>
  <c r="AW85" i="38"/>
  <c r="AW86" i="38"/>
  <c r="AW87" i="38"/>
  <c r="AW88" i="38"/>
  <c r="AW89" i="38"/>
  <c r="AW90" i="38"/>
  <c r="AW91" i="38"/>
  <c r="AW92" i="38"/>
  <c r="AW93" i="38"/>
  <c r="AW94" i="38"/>
  <c r="AW95" i="38"/>
  <c r="AW96" i="38"/>
  <c r="AW97" i="38"/>
  <c r="AW98" i="38"/>
  <c r="AW99" i="38"/>
  <c r="AW100" i="38"/>
  <c r="AW101" i="38"/>
  <c r="AW102" i="38"/>
  <c r="AW103" i="38"/>
  <c r="AW104" i="38"/>
  <c r="AW105" i="38"/>
  <c r="AW106" i="38"/>
  <c r="AW107" i="38"/>
  <c r="AW108" i="38"/>
  <c r="AW109" i="38"/>
  <c r="AW110" i="38"/>
  <c r="AW111" i="38"/>
  <c r="AW112" i="38"/>
  <c r="AW113" i="38"/>
  <c r="AW114" i="38"/>
  <c r="AW115" i="38"/>
  <c r="AW116" i="38"/>
  <c r="AW117" i="38"/>
  <c r="AW118" i="38"/>
  <c r="AW119" i="38"/>
  <c r="AW120" i="38"/>
  <c r="AW121" i="38"/>
  <c r="AW122" i="38"/>
  <c r="AW123" i="38"/>
  <c r="AW124" i="38"/>
  <c r="AW125" i="38"/>
  <c r="AW126" i="38"/>
  <c r="AW127" i="38"/>
  <c r="AW128" i="38"/>
  <c r="AW129" i="38"/>
  <c r="AW130" i="38"/>
  <c r="AW131" i="38"/>
  <c r="AW132" i="38"/>
  <c r="AW133" i="38"/>
  <c r="AW134" i="38"/>
  <c r="AW135" i="38"/>
  <c r="AW136" i="38"/>
  <c r="AW137" i="38"/>
  <c r="AW138" i="38"/>
  <c r="AW139" i="38"/>
  <c r="AW140" i="38"/>
  <c r="AW141" i="38"/>
  <c r="AW142" i="38"/>
  <c r="AW143" i="38"/>
  <c r="AW144" i="38"/>
  <c r="AW145" i="38"/>
  <c r="AW146" i="38"/>
  <c r="AW147" i="38"/>
  <c r="AW148" i="38"/>
  <c r="AW149" i="38"/>
  <c r="AW150" i="38"/>
  <c r="AW151" i="38"/>
  <c r="AW152" i="38"/>
  <c r="AW153" i="38"/>
  <c r="AW154" i="38"/>
  <c r="AW155" i="38"/>
  <c r="AW156" i="38"/>
  <c r="AW157" i="38"/>
  <c r="AW158" i="38"/>
  <c r="AW159" i="38"/>
  <c r="AW160" i="38"/>
  <c r="AW161" i="38"/>
  <c r="AW162" i="38"/>
  <c r="AW163" i="38"/>
  <c r="AW164" i="38"/>
  <c r="AW165" i="38"/>
  <c r="AW166" i="38"/>
  <c r="AW167" i="38"/>
  <c r="AW168" i="38"/>
  <c r="AW169" i="38"/>
  <c r="AW170" i="38"/>
  <c r="AW171" i="38"/>
  <c r="AW172" i="38"/>
  <c r="AW173" i="38"/>
  <c r="AW174" i="38"/>
  <c r="AW175" i="38"/>
  <c r="AW176" i="38"/>
  <c r="AW177" i="38"/>
  <c r="AW178" i="38"/>
  <c r="AW179" i="38"/>
  <c r="AW180" i="38"/>
  <c r="AW181" i="38"/>
  <c r="AW182" i="38"/>
  <c r="AW183" i="38"/>
  <c r="AW184" i="38"/>
  <c r="AW185" i="38"/>
  <c r="AW186" i="38"/>
  <c r="AW187" i="38"/>
  <c r="AW188" i="38"/>
  <c r="AW189" i="38"/>
  <c r="AW190" i="38"/>
  <c r="AW191" i="38"/>
  <c r="AW192" i="38"/>
  <c r="AW193" i="38"/>
  <c r="AW194" i="38"/>
  <c r="AW195" i="38"/>
  <c r="AW196" i="38"/>
  <c r="AW197" i="38"/>
  <c r="AW198" i="38"/>
  <c r="AW199" i="38"/>
  <c r="AW200" i="38"/>
  <c r="AW201" i="38"/>
  <c r="AW202" i="38"/>
  <c r="AW203" i="38"/>
  <c r="AW204" i="38"/>
  <c r="AW205" i="38"/>
  <c r="AW206" i="38"/>
  <c r="AW207" i="38"/>
  <c r="AW208" i="38"/>
  <c r="AW209" i="38"/>
  <c r="AW210" i="38"/>
  <c r="AW211" i="38"/>
  <c r="AW212" i="38"/>
  <c r="AW213" i="38"/>
  <c r="AW214" i="38"/>
  <c r="AW215" i="38"/>
  <c r="AW216" i="38"/>
  <c r="AW217" i="38"/>
  <c r="AW218" i="38"/>
  <c r="AW219" i="38"/>
  <c r="AW220" i="38"/>
  <c r="AW221" i="38"/>
  <c r="AW222" i="38"/>
  <c r="AW223" i="38"/>
  <c r="AW224" i="38"/>
  <c r="AW225" i="38"/>
  <c r="AW226" i="38"/>
  <c r="AW227" i="38"/>
  <c r="AW228" i="38"/>
  <c r="AW229" i="38"/>
  <c r="AW230" i="38"/>
  <c r="AW231" i="38"/>
  <c r="AW232" i="38"/>
  <c r="AW233" i="38"/>
  <c r="AW234" i="38"/>
  <c r="AW235" i="38"/>
  <c r="AW236" i="38"/>
  <c r="AW237" i="38"/>
  <c r="AW238" i="38"/>
  <c r="AW239" i="38"/>
  <c r="AW240" i="38"/>
  <c r="AW241" i="38"/>
  <c r="AW242" i="38"/>
  <c r="AW243" i="38"/>
  <c r="AW244" i="38"/>
  <c r="AW245" i="38"/>
  <c r="AW246" i="38"/>
  <c r="AW247" i="38"/>
  <c r="AW248" i="38"/>
  <c r="AW249" i="38"/>
  <c r="AW250" i="38"/>
  <c r="AW251" i="38"/>
  <c r="AW252" i="38"/>
  <c r="AW253" i="38"/>
  <c r="AW254" i="38"/>
  <c r="AW255" i="38"/>
  <c r="AW256" i="38"/>
  <c r="AW257" i="38"/>
  <c r="AW258" i="38"/>
  <c r="AW259" i="38"/>
  <c r="AW260" i="38"/>
  <c r="AW261" i="38"/>
  <c r="AW262" i="38"/>
  <c r="AW263" i="38"/>
  <c r="AW264" i="38"/>
  <c r="AW265" i="38"/>
  <c r="AW266" i="38"/>
  <c r="AW267" i="38"/>
  <c r="AW268" i="38"/>
  <c r="AW269" i="38"/>
  <c r="AW270" i="38"/>
  <c r="AW271" i="38"/>
  <c r="AW272" i="38"/>
  <c r="AW273" i="38"/>
  <c r="AW274" i="38"/>
  <c r="AW275" i="38"/>
  <c r="AW276" i="38"/>
  <c r="AW277" i="38"/>
  <c r="AW278" i="38"/>
  <c r="AW279" i="38"/>
  <c r="AW280" i="38"/>
  <c r="AW281" i="38"/>
  <c r="AW282" i="38"/>
  <c r="AW283" i="38"/>
  <c r="AW284" i="38"/>
  <c r="AW285" i="38"/>
  <c r="AW286" i="38"/>
  <c r="AW287" i="38"/>
  <c r="AW288" i="38"/>
  <c r="AW289" i="38"/>
  <c r="AW290" i="38"/>
  <c r="AW291" i="38"/>
  <c r="AW292" i="38"/>
  <c r="AW293" i="38"/>
  <c r="AW6" i="38"/>
  <c r="V102" i="38"/>
  <c r="AK102" i="38"/>
  <c r="AU102" i="38"/>
  <c r="AJ102" i="38"/>
  <c r="AV102" i="38"/>
  <c r="V103" i="38"/>
  <c r="AK103" i="38"/>
  <c r="AU103" i="38"/>
  <c r="AJ103" i="38"/>
  <c r="AV103" i="38"/>
  <c r="V104" i="38"/>
  <c r="AK104" i="38"/>
  <c r="AU104" i="38"/>
  <c r="AJ104" i="38"/>
  <c r="AV104" i="38"/>
  <c r="V105" i="38"/>
  <c r="AK105" i="38"/>
  <c r="AU105" i="38"/>
  <c r="AJ105" i="38"/>
  <c r="AV105" i="38"/>
  <c r="V106" i="38"/>
  <c r="AK106" i="38"/>
  <c r="AU106" i="38"/>
  <c r="AJ106" i="38"/>
  <c r="AV106" i="38"/>
  <c r="V107" i="38"/>
  <c r="AK107" i="38"/>
  <c r="AU107" i="38"/>
  <c r="AJ107" i="38"/>
  <c r="AV107" i="38"/>
  <c r="V108" i="38"/>
  <c r="AK108" i="38"/>
  <c r="AU108" i="38"/>
  <c r="AJ108" i="38"/>
  <c r="AV108" i="38"/>
  <c r="V109" i="38"/>
  <c r="AK109" i="38"/>
  <c r="AU109" i="38"/>
  <c r="AJ109" i="38"/>
  <c r="AV109" i="38"/>
  <c r="V110" i="38"/>
  <c r="AK110" i="38"/>
  <c r="AU110" i="38"/>
  <c r="AJ110" i="38"/>
  <c r="AV110" i="38"/>
  <c r="V111" i="38"/>
  <c r="AK111" i="38"/>
  <c r="AU111" i="38"/>
  <c r="AJ111" i="38"/>
  <c r="AV111" i="38"/>
  <c r="V112" i="38"/>
  <c r="AK112" i="38"/>
  <c r="AU112" i="38"/>
  <c r="AJ112" i="38"/>
  <c r="AV112" i="38"/>
  <c r="V113" i="38"/>
  <c r="AK113" i="38"/>
  <c r="AU113" i="38"/>
  <c r="AJ113" i="38"/>
  <c r="AV113" i="38"/>
  <c r="V114" i="38"/>
  <c r="AK114" i="38"/>
  <c r="AU114" i="38"/>
  <c r="AJ114" i="38"/>
  <c r="AV114" i="38"/>
  <c r="V115" i="38"/>
  <c r="AK115" i="38"/>
  <c r="AU115" i="38"/>
  <c r="AJ115" i="38"/>
  <c r="AV115" i="38"/>
  <c r="V116" i="38"/>
  <c r="AK116" i="38"/>
  <c r="AU116" i="38"/>
  <c r="AJ116" i="38"/>
  <c r="AV116" i="38"/>
  <c r="V117" i="38"/>
  <c r="AK117" i="38"/>
  <c r="AU117" i="38"/>
  <c r="AJ117" i="38"/>
  <c r="AV117" i="38"/>
  <c r="V118" i="38"/>
  <c r="AK118" i="38"/>
  <c r="AU118" i="38"/>
  <c r="AJ118" i="38"/>
  <c r="AV118" i="38"/>
  <c r="V119" i="38"/>
  <c r="AK119" i="38"/>
  <c r="AU119" i="38"/>
  <c r="AJ119" i="38"/>
  <c r="AV119" i="38"/>
  <c r="V120" i="38"/>
  <c r="AK120" i="38"/>
  <c r="AU120" i="38"/>
  <c r="AJ120" i="38"/>
  <c r="AV120" i="38"/>
  <c r="V121" i="38"/>
  <c r="AK121" i="38"/>
  <c r="AU121" i="38"/>
  <c r="AJ121" i="38"/>
  <c r="AV121" i="38"/>
  <c r="V122" i="38"/>
  <c r="AK122" i="38"/>
  <c r="AU122" i="38"/>
  <c r="AJ122" i="38"/>
  <c r="AV122" i="38"/>
  <c r="V123" i="38"/>
  <c r="AK123" i="38"/>
  <c r="AU123" i="38"/>
  <c r="AJ123" i="38"/>
  <c r="AV123" i="38"/>
  <c r="V124" i="38"/>
  <c r="AK124" i="38"/>
  <c r="AU124" i="38"/>
  <c r="AJ124" i="38"/>
  <c r="AV124" i="38"/>
  <c r="V125" i="38"/>
  <c r="AK125" i="38"/>
  <c r="AU125" i="38"/>
  <c r="AJ125" i="38"/>
  <c r="AV125" i="38"/>
  <c r="V126" i="38"/>
  <c r="AK126" i="38"/>
  <c r="AU126" i="38"/>
  <c r="AJ126" i="38"/>
  <c r="AV126" i="38"/>
  <c r="V127" i="38"/>
  <c r="AK127" i="38"/>
  <c r="AU127" i="38"/>
  <c r="AJ127" i="38"/>
  <c r="AV127" i="38"/>
  <c r="V128" i="38"/>
  <c r="AK128" i="38"/>
  <c r="AU128" i="38"/>
  <c r="AJ128" i="38"/>
  <c r="AV128" i="38"/>
  <c r="V129" i="38"/>
  <c r="AK129" i="38"/>
  <c r="AU129" i="38"/>
  <c r="AJ129" i="38"/>
  <c r="AV129" i="38"/>
  <c r="V130" i="38"/>
  <c r="AK130" i="38"/>
  <c r="AU130" i="38"/>
  <c r="AJ130" i="38"/>
  <c r="AV130" i="38"/>
  <c r="V131" i="38"/>
  <c r="AK131" i="38"/>
  <c r="AU131" i="38"/>
  <c r="AJ131" i="38"/>
  <c r="AV131" i="38"/>
  <c r="V132" i="38"/>
  <c r="AK132" i="38"/>
  <c r="AU132" i="38"/>
  <c r="AJ132" i="38"/>
  <c r="AV132" i="38"/>
  <c r="V133" i="38"/>
  <c r="AK133" i="38"/>
  <c r="AU133" i="38"/>
  <c r="AJ133" i="38"/>
  <c r="AV133" i="38"/>
  <c r="V134" i="38"/>
  <c r="AK134" i="38"/>
  <c r="AU134" i="38"/>
  <c r="AJ134" i="38"/>
  <c r="AV134" i="38"/>
  <c r="V135" i="38"/>
  <c r="AK135" i="38"/>
  <c r="AU135" i="38"/>
  <c r="AJ135" i="38"/>
  <c r="AV135" i="38"/>
  <c r="V136" i="38"/>
  <c r="AK136" i="38"/>
  <c r="AU136" i="38"/>
  <c r="AJ136" i="38"/>
  <c r="AV136" i="38"/>
  <c r="V137" i="38"/>
  <c r="AK137" i="38"/>
  <c r="AU137" i="38"/>
  <c r="AJ137" i="38"/>
  <c r="AV137" i="38"/>
  <c r="V138" i="38"/>
  <c r="AK138" i="38"/>
  <c r="AU138" i="38"/>
  <c r="AJ138" i="38"/>
  <c r="AV138" i="38"/>
  <c r="V139" i="38"/>
  <c r="AK139" i="38"/>
  <c r="AU139" i="38"/>
  <c r="AJ139" i="38"/>
  <c r="AV139" i="38"/>
  <c r="V140" i="38"/>
  <c r="AK140" i="38"/>
  <c r="AU140" i="38"/>
  <c r="AJ140" i="38"/>
  <c r="AV140" i="38"/>
  <c r="V141" i="38"/>
  <c r="AK141" i="38"/>
  <c r="AU141" i="38"/>
  <c r="AJ141" i="38"/>
  <c r="AV141" i="38"/>
  <c r="V142" i="38"/>
  <c r="AK142" i="38"/>
  <c r="AU142" i="38"/>
  <c r="AJ142" i="38"/>
  <c r="AV142" i="38"/>
  <c r="V143" i="38"/>
  <c r="AK143" i="38"/>
  <c r="AU143" i="38"/>
  <c r="AJ143" i="38"/>
  <c r="AV143" i="38"/>
  <c r="V144" i="38"/>
  <c r="AK144" i="38"/>
  <c r="AU144" i="38"/>
  <c r="AJ144" i="38"/>
  <c r="AV144" i="38"/>
  <c r="V145" i="38"/>
  <c r="AK145" i="38"/>
  <c r="AU145" i="38"/>
  <c r="AJ145" i="38"/>
  <c r="AV145" i="38"/>
  <c r="V146" i="38"/>
  <c r="AK146" i="38"/>
  <c r="AU146" i="38"/>
  <c r="AJ146" i="38"/>
  <c r="AV146" i="38"/>
  <c r="V147" i="38"/>
  <c r="AK147" i="38"/>
  <c r="AU147" i="38"/>
  <c r="AJ147" i="38"/>
  <c r="AV147" i="38"/>
  <c r="V148" i="38"/>
  <c r="AK148" i="38"/>
  <c r="AU148" i="38"/>
  <c r="AJ148" i="38"/>
  <c r="AV148" i="38"/>
  <c r="V149" i="38"/>
  <c r="AK149" i="38"/>
  <c r="AU149" i="38"/>
  <c r="AJ149" i="38"/>
  <c r="AV149" i="38"/>
  <c r="V150" i="38"/>
  <c r="AK150" i="38"/>
  <c r="AU150" i="38"/>
  <c r="AJ150" i="38"/>
  <c r="AV150" i="38"/>
  <c r="V151" i="38"/>
  <c r="AK151" i="38"/>
  <c r="AU151" i="38"/>
  <c r="AJ151" i="38"/>
  <c r="AV151" i="38"/>
  <c r="V152" i="38"/>
  <c r="AK152" i="38"/>
  <c r="AU152" i="38"/>
  <c r="AJ152" i="38"/>
  <c r="AV152" i="38"/>
  <c r="V153" i="38"/>
  <c r="AK153" i="38"/>
  <c r="AU153" i="38"/>
  <c r="AJ153" i="38"/>
  <c r="AV153" i="38"/>
  <c r="V154" i="38"/>
  <c r="AK154" i="38"/>
  <c r="AU154" i="38"/>
  <c r="AJ154" i="38"/>
  <c r="AV154" i="38"/>
  <c r="V155" i="38"/>
  <c r="AK155" i="38"/>
  <c r="AU155" i="38"/>
  <c r="AJ155" i="38"/>
  <c r="AV155" i="38"/>
  <c r="V156" i="38"/>
  <c r="AK156" i="38"/>
  <c r="AU156" i="38"/>
  <c r="AJ156" i="38"/>
  <c r="AV156" i="38"/>
  <c r="V157" i="38"/>
  <c r="AK157" i="38"/>
  <c r="AU157" i="38"/>
  <c r="AJ157" i="38"/>
  <c r="AV157" i="38"/>
  <c r="V158" i="38"/>
  <c r="AK158" i="38"/>
  <c r="AU158" i="38"/>
  <c r="AJ158" i="38"/>
  <c r="AV158" i="38"/>
  <c r="V159" i="38"/>
  <c r="AK159" i="38"/>
  <c r="AU159" i="38"/>
  <c r="AJ159" i="38"/>
  <c r="AV159" i="38"/>
  <c r="V160" i="38"/>
  <c r="AK160" i="38"/>
  <c r="AU160" i="38"/>
  <c r="AJ160" i="38"/>
  <c r="AV160" i="38"/>
  <c r="AK161" i="38"/>
  <c r="AU161" i="38"/>
  <c r="AJ161" i="38"/>
  <c r="AV161" i="38"/>
  <c r="V162" i="38"/>
  <c r="AK162" i="38"/>
  <c r="AU162" i="38"/>
  <c r="AJ162" i="38"/>
  <c r="AV162" i="38"/>
  <c r="V163" i="38"/>
  <c r="AK163" i="38"/>
  <c r="AU163" i="38"/>
  <c r="AJ163" i="38"/>
  <c r="AV163" i="38"/>
  <c r="V164" i="38"/>
  <c r="AK164" i="38"/>
  <c r="AU164" i="38"/>
  <c r="AJ164" i="38"/>
  <c r="AV164" i="38"/>
  <c r="V165" i="38"/>
  <c r="AK165" i="38"/>
  <c r="AU165" i="38"/>
  <c r="AJ165" i="38"/>
  <c r="AV165" i="38"/>
  <c r="V166" i="38"/>
  <c r="AK166" i="38"/>
  <c r="AU166" i="38"/>
  <c r="AJ166" i="38"/>
  <c r="AV166" i="38"/>
  <c r="V167" i="38"/>
  <c r="AK167" i="38"/>
  <c r="AU167" i="38"/>
  <c r="AJ167" i="38"/>
  <c r="AV167" i="38"/>
  <c r="V168" i="38"/>
  <c r="AK168" i="38"/>
  <c r="AU168" i="38"/>
  <c r="AJ168" i="38"/>
  <c r="AV168" i="38"/>
  <c r="V169" i="38"/>
  <c r="AK169" i="38"/>
  <c r="AU169" i="38"/>
  <c r="AJ169" i="38"/>
  <c r="AV169" i="38"/>
  <c r="V170" i="38"/>
  <c r="AK170" i="38"/>
  <c r="AU170" i="38"/>
  <c r="AJ170" i="38"/>
  <c r="AV170" i="38"/>
  <c r="V171" i="38"/>
  <c r="AK171" i="38"/>
  <c r="AU171" i="38"/>
  <c r="AJ171" i="38"/>
  <c r="AV171" i="38"/>
  <c r="V172" i="38"/>
  <c r="AK172" i="38"/>
  <c r="AU172" i="38"/>
  <c r="AJ172" i="38"/>
  <c r="AV172" i="38"/>
  <c r="V173" i="38"/>
  <c r="AK173" i="38"/>
  <c r="AU173" i="38"/>
  <c r="AJ173" i="38"/>
  <c r="AV173" i="38"/>
  <c r="V174" i="38"/>
  <c r="AK174" i="38"/>
  <c r="AU174" i="38"/>
  <c r="AJ174" i="38"/>
  <c r="AV174" i="38"/>
  <c r="V175" i="38"/>
  <c r="AK175" i="38"/>
  <c r="AU175" i="38"/>
  <c r="AJ175" i="38"/>
  <c r="AV175" i="38"/>
  <c r="V176" i="38"/>
  <c r="AK176" i="38"/>
  <c r="AU176" i="38"/>
  <c r="AJ176" i="38"/>
  <c r="AV176" i="38"/>
  <c r="V177" i="38"/>
  <c r="AK177" i="38"/>
  <c r="AU177" i="38"/>
  <c r="AJ177" i="38"/>
  <c r="AV177" i="38"/>
  <c r="V178" i="38"/>
  <c r="AK178" i="38"/>
  <c r="AU178" i="38"/>
  <c r="AJ178" i="38"/>
  <c r="AV178" i="38"/>
  <c r="V179" i="38"/>
  <c r="AK179" i="38"/>
  <c r="AU179" i="38"/>
  <c r="AJ179" i="38"/>
  <c r="AV179" i="38"/>
  <c r="V180" i="38"/>
  <c r="AK180" i="38"/>
  <c r="AU180" i="38"/>
  <c r="AJ180" i="38"/>
  <c r="AV180" i="38"/>
  <c r="V181" i="38"/>
  <c r="AK181" i="38"/>
  <c r="AU181" i="38"/>
  <c r="AJ181" i="38"/>
  <c r="AV181" i="38"/>
  <c r="V182" i="38"/>
  <c r="AK182" i="38"/>
  <c r="AU182" i="38"/>
  <c r="AJ182" i="38"/>
  <c r="AV182" i="38"/>
  <c r="V183" i="38"/>
  <c r="AK183" i="38"/>
  <c r="AU183" i="38"/>
  <c r="AJ183" i="38"/>
  <c r="AV183" i="38"/>
  <c r="AU184" i="38"/>
  <c r="AJ184" i="38"/>
  <c r="AV184" i="38"/>
  <c r="V185" i="38"/>
  <c r="AK185" i="38"/>
  <c r="AU185" i="38"/>
  <c r="AJ185" i="38"/>
  <c r="AV185" i="38"/>
  <c r="V186" i="38"/>
  <c r="AK186" i="38"/>
  <c r="AU186" i="38"/>
  <c r="AJ186" i="38"/>
  <c r="AV186" i="38"/>
  <c r="V187" i="38"/>
  <c r="AK187" i="38"/>
  <c r="AU187" i="38"/>
  <c r="AJ187" i="38"/>
  <c r="AV187" i="38"/>
  <c r="V188" i="38"/>
  <c r="AK188" i="38"/>
  <c r="AU188" i="38"/>
  <c r="AJ188" i="38"/>
  <c r="AV188" i="38"/>
  <c r="V189" i="38"/>
  <c r="AK189" i="38"/>
  <c r="AU189" i="38"/>
  <c r="AJ189" i="38"/>
  <c r="AV189" i="38"/>
  <c r="V190" i="38"/>
  <c r="AK190" i="38"/>
  <c r="AU190" i="38"/>
  <c r="AJ190" i="38"/>
  <c r="AV190" i="38"/>
  <c r="V191" i="38"/>
  <c r="AK191" i="38"/>
  <c r="AU191" i="38"/>
  <c r="AJ191" i="38"/>
  <c r="AV191" i="38"/>
  <c r="V192" i="38"/>
  <c r="AK192" i="38"/>
  <c r="AU192" i="38"/>
  <c r="AJ192" i="38"/>
  <c r="AV192" i="38"/>
  <c r="V193" i="38"/>
  <c r="AK193" i="38"/>
  <c r="AU193" i="38"/>
  <c r="AJ193" i="38"/>
  <c r="AV193" i="38"/>
  <c r="V194" i="38"/>
  <c r="AK194" i="38"/>
  <c r="AU194" i="38"/>
  <c r="AJ194" i="38"/>
  <c r="AV194" i="38"/>
  <c r="V195" i="38"/>
  <c r="AK195" i="38"/>
  <c r="AU195" i="38"/>
  <c r="AJ195" i="38"/>
  <c r="AV195" i="38"/>
  <c r="V196" i="38"/>
  <c r="AK196" i="38"/>
  <c r="AU196" i="38"/>
  <c r="AJ196" i="38"/>
  <c r="AV196" i="38"/>
  <c r="V197" i="38"/>
  <c r="AK197" i="38"/>
  <c r="AU197" i="38"/>
  <c r="AJ197" i="38"/>
  <c r="AV197" i="38"/>
  <c r="V198" i="38"/>
  <c r="AK198" i="38"/>
  <c r="AU198" i="38"/>
  <c r="AJ198" i="38"/>
  <c r="AV198" i="38"/>
  <c r="V199" i="38"/>
  <c r="AK199" i="38"/>
  <c r="AU199" i="38"/>
  <c r="AJ199" i="38"/>
  <c r="AV199" i="38"/>
  <c r="V200" i="38"/>
  <c r="AK200" i="38"/>
  <c r="AU200" i="38"/>
  <c r="AJ200" i="38"/>
  <c r="AV200" i="38"/>
  <c r="V201" i="38"/>
  <c r="AK201" i="38"/>
  <c r="AU201" i="38"/>
  <c r="AJ201" i="38"/>
  <c r="AV201" i="38"/>
  <c r="V202" i="38"/>
  <c r="AK202" i="38"/>
  <c r="AU202" i="38"/>
  <c r="AJ202" i="38"/>
  <c r="AV202" i="38"/>
  <c r="V203" i="38"/>
  <c r="AK203" i="38"/>
  <c r="AU203" i="38"/>
  <c r="AJ203" i="38"/>
  <c r="AV203" i="38"/>
  <c r="V204" i="38"/>
  <c r="AK204" i="38"/>
  <c r="AU204" i="38"/>
  <c r="AJ204" i="38"/>
  <c r="AV204" i="38"/>
  <c r="V205" i="38"/>
  <c r="AK205" i="38"/>
  <c r="AU205" i="38"/>
  <c r="AJ205" i="38"/>
  <c r="AV205" i="38"/>
  <c r="V206" i="38"/>
  <c r="AK206" i="38"/>
  <c r="AU206" i="38"/>
  <c r="AJ206" i="38"/>
  <c r="AV206" i="38"/>
  <c r="V207" i="38"/>
  <c r="AK207" i="38"/>
  <c r="AU207" i="38"/>
  <c r="AJ207" i="38"/>
  <c r="AV207" i="38"/>
  <c r="V208" i="38"/>
  <c r="AK208" i="38"/>
  <c r="AU208" i="38"/>
  <c r="AJ208" i="38"/>
  <c r="AV208" i="38"/>
  <c r="V209" i="38"/>
  <c r="AK209" i="38"/>
  <c r="AU209" i="38"/>
  <c r="AJ209" i="38"/>
  <c r="AV209" i="38"/>
  <c r="V210" i="38"/>
  <c r="AK210" i="38"/>
  <c r="AU210" i="38"/>
  <c r="AJ210" i="38"/>
  <c r="AV210" i="38"/>
  <c r="V211" i="38"/>
  <c r="AK211" i="38"/>
  <c r="AU211" i="38"/>
  <c r="AJ211" i="38"/>
  <c r="AV211" i="38"/>
  <c r="V212" i="38"/>
  <c r="AK212" i="38"/>
  <c r="AU212" i="38"/>
  <c r="AJ212" i="38"/>
  <c r="AV212" i="38"/>
  <c r="V213" i="38"/>
  <c r="AK213" i="38"/>
  <c r="AU213" i="38"/>
  <c r="AJ213" i="38"/>
  <c r="AV213" i="38"/>
  <c r="V214" i="38"/>
  <c r="AK214" i="38"/>
  <c r="AU214" i="38"/>
  <c r="AJ214" i="38"/>
  <c r="AV214" i="38"/>
  <c r="V215" i="38"/>
  <c r="AK215" i="38"/>
  <c r="AU215" i="38"/>
  <c r="AJ215" i="38"/>
  <c r="AV215" i="38"/>
  <c r="V216" i="38"/>
  <c r="AK216" i="38"/>
  <c r="AU216" i="38"/>
  <c r="AJ216" i="38"/>
  <c r="AV216" i="38"/>
  <c r="V217" i="38"/>
  <c r="AK217" i="38"/>
  <c r="AU217" i="38"/>
  <c r="AJ217" i="38"/>
  <c r="AV217" i="38"/>
  <c r="V218" i="38"/>
  <c r="AK218" i="38"/>
  <c r="AU218" i="38"/>
  <c r="AJ218" i="38"/>
  <c r="AV218" i="38"/>
  <c r="V219" i="38"/>
  <c r="AK219" i="38"/>
  <c r="AU219" i="38"/>
  <c r="AJ219" i="38"/>
  <c r="AV219" i="38"/>
  <c r="V220" i="38"/>
  <c r="AK220" i="38"/>
  <c r="AU220" i="38"/>
  <c r="AJ220" i="38"/>
  <c r="AV220" i="38"/>
  <c r="V221" i="38"/>
  <c r="AK221" i="38"/>
  <c r="AU221" i="38"/>
  <c r="AJ221" i="38"/>
  <c r="AV221" i="38"/>
  <c r="V222" i="38"/>
  <c r="AK222" i="38"/>
  <c r="AU222" i="38"/>
  <c r="AJ222" i="38"/>
  <c r="AV222" i="38"/>
  <c r="V223" i="38"/>
  <c r="AK223" i="38"/>
  <c r="AU223" i="38"/>
  <c r="AJ223" i="38"/>
  <c r="AV223" i="38"/>
  <c r="V224" i="38"/>
  <c r="AK224" i="38"/>
  <c r="AU224" i="38"/>
  <c r="AJ224" i="38"/>
  <c r="AV224" i="38"/>
  <c r="V225" i="38"/>
  <c r="AK225" i="38"/>
  <c r="AU225" i="38"/>
  <c r="AJ225" i="38"/>
  <c r="AV225" i="38"/>
  <c r="V226" i="38"/>
  <c r="AK226" i="38"/>
  <c r="AU226" i="38"/>
  <c r="AJ226" i="38"/>
  <c r="AV226" i="38"/>
  <c r="V227" i="38"/>
  <c r="AK227" i="38"/>
  <c r="AU227" i="38"/>
  <c r="AJ227" i="38"/>
  <c r="AV227" i="38"/>
  <c r="V228" i="38"/>
  <c r="AK228" i="38"/>
  <c r="AU228" i="38"/>
  <c r="AJ228" i="38"/>
  <c r="AV228" i="38"/>
  <c r="V229" i="38"/>
  <c r="AK229" i="38"/>
  <c r="AU229" i="38"/>
  <c r="AJ229" i="38"/>
  <c r="AV229" i="38"/>
  <c r="V230" i="38"/>
  <c r="AK230" i="38"/>
  <c r="AU230" i="38"/>
  <c r="AJ230" i="38"/>
  <c r="AV230" i="38"/>
  <c r="V231" i="38"/>
  <c r="AK231" i="38"/>
  <c r="AU231" i="38"/>
  <c r="AJ231" i="38"/>
  <c r="AV231" i="38"/>
  <c r="V232" i="38"/>
  <c r="AK232" i="38"/>
  <c r="AU232" i="38"/>
  <c r="AJ232" i="38"/>
  <c r="AV232" i="38"/>
  <c r="V233" i="38"/>
  <c r="AK233" i="38"/>
  <c r="AU233" i="38"/>
  <c r="AJ233" i="38"/>
  <c r="AV233" i="38"/>
  <c r="V234" i="38"/>
  <c r="AK234" i="38"/>
  <c r="AU234" i="38"/>
  <c r="AJ234" i="38"/>
  <c r="AV234" i="38"/>
  <c r="V235" i="38"/>
  <c r="AK235" i="38"/>
  <c r="AU235" i="38"/>
  <c r="AJ235" i="38"/>
  <c r="AV235" i="38"/>
  <c r="V236" i="38"/>
  <c r="AK236" i="38"/>
  <c r="AU236" i="38"/>
  <c r="AJ236" i="38"/>
  <c r="AV236" i="38"/>
  <c r="V237" i="38"/>
  <c r="AK237" i="38"/>
  <c r="AU237" i="38"/>
  <c r="AJ237" i="38"/>
  <c r="AV237" i="38"/>
  <c r="V238" i="38"/>
  <c r="AK238" i="38"/>
  <c r="AU238" i="38"/>
  <c r="AJ238" i="38"/>
  <c r="AV238" i="38"/>
  <c r="V239" i="38"/>
  <c r="AK239" i="38"/>
  <c r="AU239" i="38"/>
  <c r="AJ239" i="38"/>
  <c r="AV239" i="38"/>
  <c r="V240" i="38"/>
  <c r="AK240" i="38"/>
  <c r="AU240" i="38"/>
  <c r="AJ240" i="38"/>
  <c r="AV240" i="38"/>
  <c r="V241" i="38"/>
  <c r="AK241" i="38"/>
  <c r="AU241" i="38"/>
  <c r="AJ241" i="38"/>
  <c r="AV241" i="38"/>
  <c r="V242" i="38"/>
  <c r="AK242" i="38"/>
  <c r="AU242" i="38"/>
  <c r="AJ242" i="38"/>
  <c r="AV242" i="38"/>
  <c r="V243" i="38"/>
  <c r="AK243" i="38"/>
  <c r="AU243" i="38"/>
  <c r="AJ243" i="38"/>
  <c r="AV243" i="38"/>
  <c r="V244" i="38"/>
  <c r="AK244" i="38"/>
  <c r="AU244" i="38"/>
  <c r="AJ244" i="38"/>
  <c r="AV244" i="38"/>
  <c r="V245" i="38"/>
  <c r="AK245" i="38"/>
  <c r="AU245" i="38"/>
  <c r="AJ245" i="38"/>
  <c r="AV245" i="38"/>
  <c r="V246" i="38"/>
  <c r="AK246" i="38"/>
  <c r="AU246" i="38"/>
  <c r="AJ246" i="38"/>
  <c r="AV246" i="38"/>
  <c r="V247" i="38"/>
  <c r="AK247" i="38"/>
  <c r="AU247" i="38"/>
  <c r="AJ247" i="38"/>
  <c r="AV247" i="38"/>
  <c r="V248" i="38"/>
  <c r="AK248" i="38"/>
  <c r="AU248" i="38"/>
  <c r="AJ248" i="38"/>
  <c r="AV248" i="38"/>
  <c r="V249" i="38"/>
  <c r="AK249" i="38"/>
  <c r="AU249" i="38"/>
  <c r="AJ249" i="38"/>
  <c r="AV249" i="38"/>
  <c r="V250" i="38"/>
  <c r="AK250" i="38"/>
  <c r="AU250" i="38"/>
  <c r="AJ250" i="38"/>
  <c r="AV250" i="38"/>
  <c r="V251" i="38"/>
  <c r="AK251" i="38"/>
  <c r="AU251" i="38"/>
  <c r="AJ251" i="38"/>
  <c r="AV251" i="38"/>
  <c r="V252" i="38"/>
  <c r="AK252" i="38"/>
  <c r="AU252" i="38"/>
  <c r="AJ252" i="38"/>
  <c r="AV252" i="38"/>
  <c r="V253" i="38"/>
  <c r="AK253" i="38"/>
  <c r="AU253" i="38"/>
  <c r="AJ253" i="38"/>
  <c r="AV253" i="38"/>
  <c r="V254" i="38"/>
  <c r="AK254" i="38"/>
  <c r="AU254" i="38"/>
  <c r="AJ254" i="38"/>
  <c r="AV254" i="38"/>
  <c r="V255" i="38"/>
  <c r="AK255" i="38"/>
  <c r="AU255" i="38"/>
  <c r="AJ255" i="38"/>
  <c r="AV255" i="38"/>
  <c r="V256" i="38"/>
  <c r="AK256" i="38"/>
  <c r="AU256" i="38"/>
  <c r="AJ256" i="38"/>
  <c r="AV256" i="38"/>
  <c r="V257" i="38"/>
  <c r="AK257" i="38"/>
  <c r="AU257" i="38"/>
  <c r="AJ257" i="38"/>
  <c r="AV257" i="38"/>
  <c r="V258" i="38"/>
  <c r="AK258" i="38"/>
  <c r="AU258" i="38"/>
  <c r="AJ258" i="38"/>
  <c r="AV258" i="38"/>
  <c r="V259" i="38"/>
  <c r="AK259" i="38"/>
  <c r="AU259" i="38"/>
  <c r="AJ259" i="38"/>
  <c r="AV259" i="38"/>
  <c r="V260" i="38"/>
  <c r="AK260" i="38"/>
  <c r="AU260" i="38"/>
  <c r="AJ260" i="38"/>
  <c r="AV260" i="38"/>
  <c r="V261" i="38"/>
  <c r="AK261" i="38"/>
  <c r="AU261" i="38"/>
  <c r="AJ261" i="38"/>
  <c r="AV261" i="38"/>
  <c r="V262" i="38"/>
  <c r="AK262" i="38"/>
  <c r="AU262" i="38"/>
  <c r="AJ262" i="38"/>
  <c r="AV262" i="38"/>
  <c r="V263" i="38"/>
  <c r="AK263" i="38"/>
  <c r="AU263" i="38"/>
  <c r="AJ263" i="38"/>
  <c r="AV263" i="38"/>
  <c r="V264" i="38"/>
  <c r="AK264" i="38"/>
  <c r="AU264" i="38"/>
  <c r="AJ264" i="38"/>
  <c r="AV264" i="38"/>
  <c r="V265" i="38"/>
  <c r="AK265" i="38"/>
  <c r="AU265" i="38"/>
  <c r="AJ265" i="38"/>
  <c r="AV265" i="38"/>
  <c r="V266" i="38"/>
  <c r="AK266" i="38"/>
  <c r="AU266" i="38"/>
  <c r="AJ266" i="38"/>
  <c r="AV266" i="38"/>
  <c r="V267" i="38"/>
  <c r="AK267" i="38"/>
  <c r="AU267" i="38"/>
  <c r="AJ267" i="38"/>
  <c r="AV267" i="38"/>
  <c r="V268" i="38"/>
  <c r="AK268" i="38"/>
  <c r="AU268" i="38"/>
  <c r="AJ268" i="38"/>
  <c r="AV268" i="38"/>
  <c r="V269" i="38"/>
  <c r="AK269" i="38"/>
  <c r="AU269" i="38"/>
  <c r="AJ269" i="38"/>
  <c r="AV269" i="38"/>
  <c r="V270" i="38"/>
  <c r="AK270" i="38"/>
  <c r="AU270" i="38"/>
  <c r="AJ270" i="38"/>
  <c r="AV270" i="38"/>
  <c r="V271" i="38"/>
  <c r="AK271" i="38"/>
  <c r="AU271" i="38"/>
  <c r="AJ271" i="38"/>
  <c r="AV271" i="38"/>
  <c r="V272" i="38"/>
  <c r="AK272" i="38"/>
  <c r="AU272" i="38"/>
  <c r="AJ272" i="38"/>
  <c r="AV272" i="38"/>
  <c r="V273" i="38"/>
  <c r="AK273" i="38"/>
  <c r="AU273" i="38"/>
  <c r="AJ273" i="38"/>
  <c r="AV273" i="38"/>
  <c r="V274" i="38"/>
  <c r="AK274" i="38"/>
  <c r="AU274" i="38"/>
  <c r="AJ274" i="38"/>
  <c r="AV274" i="38"/>
  <c r="V275" i="38"/>
  <c r="AK275" i="38"/>
  <c r="AU275" i="38"/>
  <c r="AJ275" i="38"/>
  <c r="AV275" i="38"/>
  <c r="V276" i="38"/>
  <c r="AK276" i="38"/>
  <c r="AU276" i="38"/>
  <c r="AJ276" i="38"/>
  <c r="AV276" i="38"/>
  <c r="V277" i="38"/>
  <c r="AK277" i="38"/>
  <c r="AU277" i="38"/>
  <c r="AJ277" i="38"/>
  <c r="AV277" i="38"/>
  <c r="V278" i="38"/>
  <c r="AK278" i="38"/>
  <c r="AU278" i="38"/>
  <c r="AJ278" i="38"/>
  <c r="AV278" i="38"/>
  <c r="V279" i="38"/>
  <c r="AK279" i="38"/>
  <c r="AU279" i="38"/>
  <c r="AJ279" i="38"/>
  <c r="AV279" i="38"/>
  <c r="V280" i="38"/>
  <c r="AK280" i="38"/>
  <c r="AU280" i="38"/>
  <c r="AJ280" i="38"/>
  <c r="AV280" i="38"/>
  <c r="V281" i="38"/>
  <c r="AK281" i="38"/>
  <c r="AU281" i="38"/>
  <c r="AJ281" i="38"/>
  <c r="AV281" i="38"/>
  <c r="V282" i="38"/>
  <c r="AK282" i="38"/>
  <c r="AU282" i="38"/>
  <c r="AJ282" i="38"/>
  <c r="AV282" i="38"/>
  <c r="V283" i="38"/>
  <c r="AK283" i="38"/>
  <c r="AU283" i="38"/>
  <c r="AJ283" i="38"/>
  <c r="AV283" i="38"/>
  <c r="V284" i="38"/>
  <c r="AK284" i="38"/>
  <c r="AU284" i="38"/>
  <c r="AJ284" i="38"/>
  <c r="AV284" i="38"/>
  <c r="V285" i="38"/>
  <c r="AK285" i="38"/>
  <c r="AU285" i="38"/>
  <c r="AJ285" i="38"/>
  <c r="AV285" i="38"/>
  <c r="V286" i="38"/>
  <c r="AK286" i="38"/>
  <c r="AU286" i="38"/>
  <c r="AJ286" i="38"/>
  <c r="AV286" i="38"/>
  <c r="V287" i="38"/>
  <c r="AK287" i="38"/>
  <c r="AU287" i="38"/>
  <c r="AJ287" i="38"/>
  <c r="AV287" i="38"/>
  <c r="V288" i="38"/>
  <c r="AK288" i="38"/>
  <c r="AU288" i="38"/>
  <c r="AJ288" i="38"/>
  <c r="AV288" i="38"/>
  <c r="V289" i="38"/>
  <c r="AK289" i="38"/>
  <c r="AU289" i="38"/>
  <c r="AJ289" i="38"/>
  <c r="AV289" i="38"/>
  <c r="V290" i="38"/>
  <c r="AK290" i="38"/>
  <c r="AU290" i="38"/>
  <c r="AJ290" i="38"/>
  <c r="AV290" i="38"/>
  <c r="V291" i="38"/>
  <c r="AK291" i="38"/>
  <c r="AU291" i="38"/>
  <c r="AJ291" i="38"/>
  <c r="AV291" i="38"/>
  <c r="V292" i="38"/>
  <c r="AK292" i="38"/>
  <c r="AU292" i="38"/>
  <c r="AJ292" i="38"/>
  <c r="AV292" i="38"/>
  <c r="V293" i="38"/>
  <c r="AK293" i="38"/>
  <c r="AU293" i="38"/>
  <c r="AJ293" i="38"/>
  <c r="AV293" i="38"/>
  <c r="AC102" i="38"/>
  <c r="AC103" i="38"/>
  <c r="AC104" i="38"/>
  <c r="AC105" i="38"/>
  <c r="AC106" i="38"/>
  <c r="AC107" i="38"/>
  <c r="AC108" i="38"/>
  <c r="AC109" i="38"/>
  <c r="AC110" i="38"/>
  <c r="AC111" i="38"/>
  <c r="AC112" i="38"/>
  <c r="AC113" i="38"/>
  <c r="AC114" i="38"/>
  <c r="AC115" i="38"/>
  <c r="AC116" i="38"/>
  <c r="AC117" i="38"/>
  <c r="AC118" i="38"/>
  <c r="AC119" i="38"/>
  <c r="AC120" i="38"/>
  <c r="AC121" i="38"/>
  <c r="AC122" i="38"/>
  <c r="AC123" i="38"/>
  <c r="AC124" i="38"/>
  <c r="AC125" i="38"/>
  <c r="AC126" i="38"/>
  <c r="AC127" i="38"/>
  <c r="AC128" i="38"/>
  <c r="AC129" i="38"/>
  <c r="AC130" i="38"/>
  <c r="AC131" i="38"/>
  <c r="AC132" i="38"/>
  <c r="AC133" i="38"/>
  <c r="AC134" i="38"/>
  <c r="AC135" i="38"/>
  <c r="AC136" i="38"/>
  <c r="AC137" i="38"/>
  <c r="AC138" i="38"/>
  <c r="AC139" i="38"/>
  <c r="AC140" i="38"/>
  <c r="AC141" i="38"/>
  <c r="AC142" i="38"/>
  <c r="AC143" i="38"/>
  <c r="AC144" i="38"/>
  <c r="AC145" i="38"/>
  <c r="AC146" i="38"/>
  <c r="AC147" i="38"/>
  <c r="AC148" i="38"/>
  <c r="AC149" i="38"/>
  <c r="AC150" i="38"/>
  <c r="AC151" i="38"/>
  <c r="AC152" i="38"/>
  <c r="AC153" i="38"/>
  <c r="AC154" i="38"/>
  <c r="AC155" i="38"/>
  <c r="AC156" i="38"/>
  <c r="AC157" i="38"/>
  <c r="AC158" i="38"/>
  <c r="AC159" i="38"/>
  <c r="AC160" i="38"/>
  <c r="AC161" i="38"/>
  <c r="AC162" i="38"/>
  <c r="AC163" i="38"/>
  <c r="AC164" i="38"/>
  <c r="AC165" i="38"/>
  <c r="AC166" i="38"/>
  <c r="AC167" i="38"/>
  <c r="AC168" i="38"/>
  <c r="AC169" i="38"/>
  <c r="AC170" i="38"/>
  <c r="AC171" i="38"/>
  <c r="AC172" i="38"/>
  <c r="AC173" i="38"/>
  <c r="AC174" i="38"/>
  <c r="AC175" i="38"/>
  <c r="AC176" i="38"/>
  <c r="AC177" i="38"/>
  <c r="AC178" i="38"/>
  <c r="AC179" i="38"/>
  <c r="AC180" i="38"/>
  <c r="AC181" i="38"/>
  <c r="AC182" i="38"/>
  <c r="AC183" i="38"/>
  <c r="AC184" i="38"/>
  <c r="AC185" i="38"/>
  <c r="AC186" i="38"/>
  <c r="AC187" i="38"/>
  <c r="AC188" i="38"/>
  <c r="AC189" i="38"/>
  <c r="AC190" i="38"/>
  <c r="AC191" i="38"/>
  <c r="AC192" i="38"/>
  <c r="AC193" i="38"/>
  <c r="AC194" i="38"/>
  <c r="AC195" i="38"/>
  <c r="AC196" i="38"/>
  <c r="AC197" i="38"/>
  <c r="AC198" i="38"/>
  <c r="AC199" i="38"/>
  <c r="AC200" i="38"/>
  <c r="AC201" i="38"/>
  <c r="AC202" i="38"/>
  <c r="AC203" i="38"/>
  <c r="AC204" i="38"/>
  <c r="AC205" i="38"/>
  <c r="AC206" i="38"/>
  <c r="AC207" i="38"/>
  <c r="AC208" i="38"/>
  <c r="AC209" i="38"/>
  <c r="AC210" i="38"/>
  <c r="AC211" i="38"/>
  <c r="AC212" i="38"/>
  <c r="AC213" i="38"/>
  <c r="AC214" i="38"/>
  <c r="AC215" i="38"/>
  <c r="AC216" i="38"/>
  <c r="AC217" i="38"/>
  <c r="AC218" i="38"/>
  <c r="AC219" i="38"/>
  <c r="AC220" i="38"/>
  <c r="AC221" i="38"/>
  <c r="AC222" i="38"/>
  <c r="AC223" i="38"/>
  <c r="AC224" i="38"/>
  <c r="AC225" i="38"/>
  <c r="AC226" i="38"/>
  <c r="AC227" i="38"/>
  <c r="AC228" i="38"/>
  <c r="AC229" i="38"/>
  <c r="AC230" i="38"/>
  <c r="AC231" i="38"/>
  <c r="AC232" i="38"/>
  <c r="AC233" i="38"/>
  <c r="AC234" i="38"/>
  <c r="AC235" i="38"/>
  <c r="AC236" i="38"/>
  <c r="AC237" i="38"/>
  <c r="AC238" i="38"/>
  <c r="AC239" i="38"/>
  <c r="AC240" i="38"/>
  <c r="AC241" i="38"/>
  <c r="AC242" i="38"/>
  <c r="AC243" i="38"/>
  <c r="AC244" i="38"/>
  <c r="AC245" i="38"/>
  <c r="AC246" i="38"/>
  <c r="AC247" i="38"/>
  <c r="AC248" i="38"/>
  <c r="AC249" i="38"/>
  <c r="AC250" i="38"/>
  <c r="AC251" i="38"/>
  <c r="AC252" i="38"/>
  <c r="AC253" i="38"/>
  <c r="AC254" i="38"/>
  <c r="AC255" i="38"/>
  <c r="AC256" i="38"/>
  <c r="AC257" i="38"/>
  <c r="AC258" i="38"/>
  <c r="AC259" i="38"/>
  <c r="AC260" i="38"/>
  <c r="AC261" i="38"/>
  <c r="AC262" i="38"/>
  <c r="AC263" i="38"/>
  <c r="AC264" i="38"/>
  <c r="AC265" i="38"/>
  <c r="AC266" i="38"/>
  <c r="AC267" i="38"/>
  <c r="AC268" i="38"/>
  <c r="AC269" i="38"/>
  <c r="AC270" i="38"/>
  <c r="AC271" i="38"/>
  <c r="AC272" i="38"/>
  <c r="AC273" i="38"/>
  <c r="AC274" i="38"/>
  <c r="AC275" i="38"/>
  <c r="AC276" i="38"/>
  <c r="AC277" i="38"/>
  <c r="AC278" i="38"/>
  <c r="AC279" i="38"/>
  <c r="AC280" i="38"/>
  <c r="AC281" i="38"/>
  <c r="AC282" i="38"/>
  <c r="AC283" i="38"/>
  <c r="AC284" i="38"/>
  <c r="AC285" i="38"/>
  <c r="AC286" i="38"/>
  <c r="AC287" i="38"/>
  <c r="AC288" i="38"/>
  <c r="AC289" i="38"/>
  <c r="AC290" i="38"/>
  <c r="AC291" i="38"/>
  <c r="AC292" i="38"/>
  <c r="AC293" i="38"/>
  <c r="AV7" i="35"/>
  <c r="AW7" i="35"/>
  <c r="AV8" i="35"/>
  <c r="AW8" i="35"/>
  <c r="AV9" i="35"/>
  <c r="AW9" i="35"/>
  <c r="AV10" i="35"/>
  <c r="AW10" i="35"/>
  <c r="AV11" i="35"/>
  <c r="AW11" i="35"/>
  <c r="AV12" i="35"/>
  <c r="AW12" i="35"/>
  <c r="AV13" i="35"/>
  <c r="AW13" i="35"/>
  <c r="AV14" i="35"/>
  <c r="AW14" i="35"/>
  <c r="AV15" i="35"/>
  <c r="AW15" i="35"/>
  <c r="AV16" i="35"/>
  <c r="AW16" i="35"/>
  <c r="AV17" i="35"/>
  <c r="AW17" i="35"/>
  <c r="AV18" i="35"/>
  <c r="AW18" i="35"/>
  <c r="AV19" i="35"/>
  <c r="AW19" i="35"/>
  <c r="AV20" i="35"/>
  <c r="AW20" i="35"/>
  <c r="AV21" i="35"/>
  <c r="AW21" i="35"/>
  <c r="AV22" i="35"/>
  <c r="AW22" i="35"/>
  <c r="AV23" i="35"/>
  <c r="AW23" i="35"/>
  <c r="AV24" i="35"/>
  <c r="AW24" i="35"/>
  <c r="AV25" i="35"/>
  <c r="AW25" i="35"/>
  <c r="AV26" i="35"/>
  <c r="AW26" i="35"/>
  <c r="AV27" i="35"/>
  <c r="AW27" i="35"/>
  <c r="AV28" i="35"/>
  <c r="AW28" i="35"/>
  <c r="AV29" i="35"/>
  <c r="AW29" i="35"/>
  <c r="AV30" i="35"/>
  <c r="AW30" i="35"/>
  <c r="AV31" i="35"/>
  <c r="AW31" i="35"/>
  <c r="AV32" i="35"/>
  <c r="AW32" i="35"/>
  <c r="AV33" i="35"/>
  <c r="AW33" i="35"/>
  <c r="AV34" i="35"/>
  <c r="AW34" i="35"/>
  <c r="AV35" i="35"/>
  <c r="AW35" i="35"/>
  <c r="AV36" i="35"/>
  <c r="AW36" i="35"/>
  <c r="AV37" i="35"/>
  <c r="AW37" i="35"/>
  <c r="AV38" i="35"/>
  <c r="AW38" i="35"/>
  <c r="AV39" i="35"/>
  <c r="AW39" i="35"/>
  <c r="AV40" i="35"/>
  <c r="AW40" i="35"/>
  <c r="AV41" i="35"/>
  <c r="AW41" i="35"/>
  <c r="AV42" i="35"/>
  <c r="AW42" i="35"/>
  <c r="AV43" i="35"/>
  <c r="AW43" i="35"/>
  <c r="AV44" i="35"/>
  <c r="AW44" i="35"/>
  <c r="AV45" i="35"/>
  <c r="AW45" i="35"/>
  <c r="AV46" i="35"/>
  <c r="AW46" i="35"/>
  <c r="AV47" i="35"/>
  <c r="AW47" i="35"/>
  <c r="AV48" i="35"/>
  <c r="AW48" i="35"/>
  <c r="AV49" i="35"/>
  <c r="AW49" i="35"/>
  <c r="AV50" i="35"/>
  <c r="AW50" i="35"/>
  <c r="AV51" i="35"/>
  <c r="AW51" i="35"/>
  <c r="AV52" i="35"/>
  <c r="AW52" i="35"/>
  <c r="AV53" i="35"/>
  <c r="AW53" i="35"/>
  <c r="AV54" i="35"/>
  <c r="AW54" i="35"/>
  <c r="AV55" i="35"/>
  <c r="AW55" i="35"/>
  <c r="AV56" i="35"/>
  <c r="AW56" i="35"/>
  <c r="AV57" i="35"/>
  <c r="AW57" i="35"/>
  <c r="AV58" i="35"/>
  <c r="AW58" i="35"/>
  <c r="AV59" i="35"/>
  <c r="AW59" i="35"/>
  <c r="AV60" i="35"/>
  <c r="AW60" i="35"/>
  <c r="AV61" i="35"/>
  <c r="AW61" i="35"/>
  <c r="AV62" i="35"/>
  <c r="AW62" i="35"/>
  <c r="AV63" i="35"/>
  <c r="AW63" i="35"/>
  <c r="AV64" i="35"/>
  <c r="AW64" i="35"/>
  <c r="AV65" i="35"/>
  <c r="AW65" i="35"/>
  <c r="AV66" i="35"/>
  <c r="AW66" i="35"/>
  <c r="AV67" i="35"/>
  <c r="AW67" i="35"/>
  <c r="AV68" i="35"/>
  <c r="AW68" i="35"/>
  <c r="AV69" i="35"/>
  <c r="AW69" i="35"/>
  <c r="AV70" i="35"/>
  <c r="AW70" i="35"/>
  <c r="AV71" i="35"/>
  <c r="AW71" i="35"/>
  <c r="AV72" i="35"/>
  <c r="AW72" i="35"/>
  <c r="AV73" i="35"/>
  <c r="AW73" i="35"/>
  <c r="AV74" i="35"/>
  <c r="AW74" i="35"/>
  <c r="AV75" i="35"/>
  <c r="AW75" i="35"/>
  <c r="AV76" i="35"/>
  <c r="AW76" i="35"/>
  <c r="AV77" i="35"/>
  <c r="AW77" i="35"/>
  <c r="AV78" i="35"/>
  <c r="AW78" i="35"/>
  <c r="AV79" i="35"/>
  <c r="AW79" i="35"/>
  <c r="AV80" i="35"/>
  <c r="AW80" i="35"/>
  <c r="AV81" i="35"/>
  <c r="AW81" i="35"/>
  <c r="AV82" i="35"/>
  <c r="AW82" i="35"/>
  <c r="AV83" i="35"/>
  <c r="AW83" i="35"/>
  <c r="AV84" i="35"/>
  <c r="AW84" i="35"/>
  <c r="AV85" i="35"/>
  <c r="AW85" i="35"/>
  <c r="AV86" i="35"/>
  <c r="AW86" i="35"/>
  <c r="AV87" i="35"/>
  <c r="AW87" i="35"/>
  <c r="AV88" i="35"/>
  <c r="AW88" i="35"/>
  <c r="AV89" i="35"/>
  <c r="AW89" i="35"/>
  <c r="AV90" i="35"/>
  <c r="AW90" i="35"/>
  <c r="AV91" i="35"/>
  <c r="AW91" i="35"/>
  <c r="AV92" i="35"/>
  <c r="AW92" i="35"/>
  <c r="AV93" i="35"/>
  <c r="AW93" i="35"/>
  <c r="AV94" i="35"/>
  <c r="AW94" i="35"/>
  <c r="AV95" i="35"/>
  <c r="AW95" i="35"/>
  <c r="AV96" i="35"/>
  <c r="AW96" i="35"/>
  <c r="AV97" i="35"/>
  <c r="AW97" i="35"/>
  <c r="AV98" i="35"/>
  <c r="AW98" i="35"/>
  <c r="AV99" i="35"/>
  <c r="AW99" i="35"/>
  <c r="AV100" i="35"/>
  <c r="AW100" i="35"/>
  <c r="AV101" i="35"/>
  <c r="AW101" i="35"/>
  <c r="AV102" i="35"/>
  <c r="AW102" i="35"/>
  <c r="AV103" i="35"/>
  <c r="AW103" i="35"/>
  <c r="AV104" i="35"/>
  <c r="AW104" i="35"/>
  <c r="AV105" i="35"/>
  <c r="AW105" i="35"/>
  <c r="AV106" i="35"/>
  <c r="AW106" i="35"/>
  <c r="AV107" i="35"/>
  <c r="AW107" i="35"/>
  <c r="AV108" i="35"/>
  <c r="AW108" i="35"/>
  <c r="AV109" i="35"/>
  <c r="AW109" i="35"/>
  <c r="AV110" i="35"/>
  <c r="AW110" i="35"/>
  <c r="AV111" i="35"/>
  <c r="AW111" i="35"/>
  <c r="AV112" i="35"/>
  <c r="AW112" i="35"/>
  <c r="AV113" i="35"/>
  <c r="AW113" i="35"/>
  <c r="AV114" i="35"/>
  <c r="AW114" i="35"/>
  <c r="AV115" i="35"/>
  <c r="AW115" i="35"/>
  <c r="AV116" i="35"/>
  <c r="AW116" i="35"/>
  <c r="AV117" i="35"/>
  <c r="AW117" i="35"/>
  <c r="AV118" i="35"/>
  <c r="AW118" i="35"/>
  <c r="AV119" i="35"/>
  <c r="AW119" i="35"/>
  <c r="AV120" i="35"/>
  <c r="AW120" i="35"/>
  <c r="AV121" i="35"/>
  <c r="AW121" i="35"/>
  <c r="AV122" i="35"/>
  <c r="AW122" i="35"/>
  <c r="AV123" i="35"/>
  <c r="AW123" i="35"/>
  <c r="AV124" i="35"/>
  <c r="AW124" i="35"/>
  <c r="AV125" i="35"/>
  <c r="AW125" i="35"/>
  <c r="AV126" i="35"/>
  <c r="AW126" i="35"/>
  <c r="AV127" i="35"/>
  <c r="AW127" i="35"/>
  <c r="AV128" i="35"/>
  <c r="AW128" i="35"/>
  <c r="AV129" i="35"/>
  <c r="AW129" i="35"/>
  <c r="AV130" i="35"/>
  <c r="AW130" i="35"/>
  <c r="AV131" i="35"/>
  <c r="AW131" i="35"/>
  <c r="AV132" i="35"/>
  <c r="AW132" i="35"/>
  <c r="AV133" i="35"/>
  <c r="AW133" i="35"/>
  <c r="AV134" i="35"/>
  <c r="AW134" i="35"/>
  <c r="AV135" i="35"/>
  <c r="AW135" i="35"/>
  <c r="AV136" i="35"/>
  <c r="AW136" i="35"/>
  <c r="AV137" i="35"/>
  <c r="AW137" i="35"/>
  <c r="AV138" i="35"/>
  <c r="AW138" i="35"/>
  <c r="AV139" i="35"/>
  <c r="AW139" i="35"/>
  <c r="AV140" i="35"/>
  <c r="AW140" i="35"/>
  <c r="AV141" i="35"/>
  <c r="AW141" i="35"/>
  <c r="AV142" i="35"/>
  <c r="AW142" i="35"/>
  <c r="AV143" i="35"/>
  <c r="AW143" i="35"/>
  <c r="AV144" i="35"/>
  <c r="AW144" i="35"/>
  <c r="AV145" i="35"/>
  <c r="AW145" i="35"/>
  <c r="AV146" i="35"/>
  <c r="AW146" i="35"/>
  <c r="AV147" i="35"/>
  <c r="AW147" i="35"/>
  <c r="AV148" i="35"/>
  <c r="AW148" i="35"/>
  <c r="AV149" i="35"/>
  <c r="AW149" i="35"/>
  <c r="AV150" i="35"/>
  <c r="AW150" i="35"/>
  <c r="AV151" i="35"/>
  <c r="AW151" i="35"/>
  <c r="AV152" i="35"/>
  <c r="AW152" i="35"/>
  <c r="AV153" i="35"/>
  <c r="AW153" i="35"/>
  <c r="AV154" i="35"/>
  <c r="AW154" i="35"/>
  <c r="AV155" i="35"/>
  <c r="AW155" i="35"/>
  <c r="AV156" i="35"/>
  <c r="AW156" i="35"/>
  <c r="AV157" i="35"/>
  <c r="AW157" i="35"/>
  <c r="AV158" i="35"/>
  <c r="AW158" i="35"/>
  <c r="AV159" i="35"/>
  <c r="AW159" i="35"/>
  <c r="AV160" i="35"/>
  <c r="AW160" i="35"/>
  <c r="AV161" i="35"/>
  <c r="AW161" i="35"/>
  <c r="AV162" i="35"/>
  <c r="AW162" i="35"/>
  <c r="AV163" i="35"/>
  <c r="AW163" i="35"/>
  <c r="AV164" i="35"/>
  <c r="AW164" i="35"/>
  <c r="AV165" i="35"/>
  <c r="AW165" i="35"/>
  <c r="AV166" i="35"/>
  <c r="AW166" i="35"/>
  <c r="AV167" i="35"/>
  <c r="AW167" i="35"/>
  <c r="AV168" i="35"/>
  <c r="AW168" i="35"/>
  <c r="AV169" i="35"/>
  <c r="AW169" i="35"/>
  <c r="AV170" i="35"/>
  <c r="AW170" i="35"/>
  <c r="AV171" i="35"/>
  <c r="AW171" i="35"/>
  <c r="AV172" i="35"/>
  <c r="AW172" i="35"/>
  <c r="AV173" i="35"/>
  <c r="AW173" i="35"/>
  <c r="AV174" i="35"/>
  <c r="AW174" i="35"/>
  <c r="AV175" i="35"/>
  <c r="AW175" i="35"/>
  <c r="AV176" i="35"/>
  <c r="AW176" i="35"/>
  <c r="AV177" i="35"/>
  <c r="AW177" i="35"/>
  <c r="AV178" i="35"/>
  <c r="AW178" i="35"/>
  <c r="AV179" i="35"/>
  <c r="AW179" i="35"/>
  <c r="AV180" i="35"/>
  <c r="AW180" i="35"/>
  <c r="AV181" i="35"/>
  <c r="AW181" i="35"/>
  <c r="AV182" i="35"/>
  <c r="AW182" i="35"/>
  <c r="AV183" i="35"/>
  <c r="AW183" i="35"/>
  <c r="AV184" i="35"/>
  <c r="AW184" i="35"/>
  <c r="AV185" i="35"/>
  <c r="AW185" i="35"/>
  <c r="AV186" i="35"/>
  <c r="AW186" i="35"/>
  <c r="AV187" i="35"/>
  <c r="AW187" i="35"/>
  <c r="AV188" i="35"/>
  <c r="AW188" i="35"/>
  <c r="AV189" i="35"/>
  <c r="AW189" i="35"/>
  <c r="AV190" i="35"/>
  <c r="AW190" i="35"/>
  <c r="AV191" i="35"/>
  <c r="AW191" i="35"/>
  <c r="AV192" i="35"/>
  <c r="AW192" i="35"/>
  <c r="AV193" i="35"/>
  <c r="AW193" i="35"/>
  <c r="AV194" i="35"/>
  <c r="AW194" i="35"/>
  <c r="AV195" i="35"/>
  <c r="AW195" i="35"/>
  <c r="AV196" i="35"/>
  <c r="AW196" i="35"/>
  <c r="AV197" i="35"/>
  <c r="AW197" i="35"/>
  <c r="AV198" i="35"/>
  <c r="AW198" i="35"/>
  <c r="AV199" i="35"/>
  <c r="AW199" i="35"/>
  <c r="AV200" i="35"/>
  <c r="AW200" i="35"/>
  <c r="AV201" i="35"/>
  <c r="AW201" i="35"/>
  <c r="AV202" i="35"/>
  <c r="AW202" i="35"/>
  <c r="AV203" i="35"/>
  <c r="AW203" i="35"/>
  <c r="AV204" i="35"/>
  <c r="AW204" i="35"/>
  <c r="AV205" i="35"/>
  <c r="AW205" i="35"/>
  <c r="AV206" i="35"/>
  <c r="AW206" i="35"/>
  <c r="AV207" i="35"/>
  <c r="AW207" i="35"/>
  <c r="AV208" i="35"/>
  <c r="AW208" i="35"/>
  <c r="AV209" i="35"/>
  <c r="AW209" i="35"/>
  <c r="AV210" i="35"/>
  <c r="AW210" i="35"/>
  <c r="AV211" i="35"/>
  <c r="AW211" i="35"/>
  <c r="AV212" i="35"/>
  <c r="AW212" i="35"/>
  <c r="AV213" i="35"/>
  <c r="AW213" i="35"/>
  <c r="AV214" i="35"/>
  <c r="AW214" i="35"/>
  <c r="AV215" i="35"/>
  <c r="AW215" i="35"/>
  <c r="AV216" i="35"/>
  <c r="AW216" i="35"/>
  <c r="AV217" i="35"/>
  <c r="AW217" i="35"/>
  <c r="AV218" i="35"/>
  <c r="AW218" i="35"/>
  <c r="AV219" i="35"/>
  <c r="AW219" i="35"/>
  <c r="AV220" i="35"/>
  <c r="AW220" i="35"/>
  <c r="AV221" i="35"/>
  <c r="AW221" i="35"/>
  <c r="AV222" i="35"/>
  <c r="AW222" i="35"/>
  <c r="AV223" i="35"/>
  <c r="AW223" i="35"/>
  <c r="AV224" i="35"/>
  <c r="AW224" i="35"/>
  <c r="AV225" i="35"/>
  <c r="AW225" i="35"/>
  <c r="AV226" i="35"/>
  <c r="AW226" i="35"/>
  <c r="AV227" i="35"/>
  <c r="AW227" i="35"/>
  <c r="AV228" i="35"/>
  <c r="AW228" i="35"/>
  <c r="AV229" i="35"/>
  <c r="AW229" i="35"/>
  <c r="AV230" i="35"/>
  <c r="AW230" i="35"/>
  <c r="AV231" i="35"/>
  <c r="AW231" i="35"/>
  <c r="AV232" i="35"/>
  <c r="AW232" i="35"/>
  <c r="AV233" i="35"/>
  <c r="AW233" i="35"/>
  <c r="AV234" i="35"/>
  <c r="AW234" i="35"/>
  <c r="AV235" i="35"/>
  <c r="AW235" i="35"/>
  <c r="AV236" i="35"/>
  <c r="AW236" i="35"/>
  <c r="AV237" i="35"/>
  <c r="AW237" i="35"/>
  <c r="AV238" i="35"/>
  <c r="AW238" i="35"/>
  <c r="AV239" i="35"/>
  <c r="AW239" i="35"/>
  <c r="AV240" i="35"/>
  <c r="AW240" i="35"/>
  <c r="AV241" i="35"/>
  <c r="AW241" i="35"/>
  <c r="AV242" i="35"/>
  <c r="AW242" i="35"/>
  <c r="AV243" i="35"/>
  <c r="AW243" i="35"/>
  <c r="AV244" i="35"/>
  <c r="AW244" i="35"/>
  <c r="AV245" i="35"/>
  <c r="AW245" i="35"/>
  <c r="AV246" i="35"/>
  <c r="AW246" i="35"/>
  <c r="AV247" i="35"/>
  <c r="AW247" i="35"/>
  <c r="AV248" i="35"/>
  <c r="AW248" i="35"/>
  <c r="AV249" i="35"/>
  <c r="AW249" i="35"/>
  <c r="AV250" i="35"/>
  <c r="AW250" i="35"/>
  <c r="AV251" i="35"/>
  <c r="AW251" i="35"/>
  <c r="AV252" i="35"/>
  <c r="AW252" i="35"/>
  <c r="AV253" i="35"/>
  <c r="AW253" i="35"/>
  <c r="AV254" i="35"/>
  <c r="AW254" i="35"/>
  <c r="AV255" i="35"/>
  <c r="AW255" i="35"/>
  <c r="AV256" i="35"/>
  <c r="AW256" i="35"/>
  <c r="AV257" i="35"/>
  <c r="AW257" i="35"/>
  <c r="AV258" i="35"/>
  <c r="AW258" i="35"/>
  <c r="AV259" i="35"/>
  <c r="AW259" i="35"/>
  <c r="AV260" i="35"/>
  <c r="AW260" i="35"/>
  <c r="AV261" i="35"/>
  <c r="AW261" i="35"/>
  <c r="AV262" i="35"/>
  <c r="AW262" i="35"/>
  <c r="AV263" i="35"/>
  <c r="AW263" i="35"/>
  <c r="AV264" i="35"/>
  <c r="AW264" i="35"/>
  <c r="AV265" i="35"/>
  <c r="AW265" i="35"/>
  <c r="AV266" i="35"/>
  <c r="AW266" i="35"/>
  <c r="AV267" i="35"/>
  <c r="AW267" i="35"/>
  <c r="AV268" i="35"/>
  <c r="AW268" i="35"/>
  <c r="AV269" i="35"/>
  <c r="AW269" i="35"/>
  <c r="AV270" i="35"/>
  <c r="AW270" i="35"/>
  <c r="AV271" i="35"/>
  <c r="AW271" i="35"/>
  <c r="AV272" i="35"/>
  <c r="AW272" i="35"/>
  <c r="AV273" i="35"/>
  <c r="AW273" i="35"/>
  <c r="AV274" i="35"/>
  <c r="AW274" i="35"/>
  <c r="AV275" i="35"/>
  <c r="AW275" i="35"/>
  <c r="AV276" i="35"/>
  <c r="AW276" i="35"/>
  <c r="AV277" i="35"/>
  <c r="AW277" i="35"/>
  <c r="AV278" i="35"/>
  <c r="AW278" i="35"/>
  <c r="AV279" i="35"/>
  <c r="AW279" i="35"/>
  <c r="AV280" i="35"/>
  <c r="AW280" i="35"/>
  <c r="AV281" i="35"/>
  <c r="AW281" i="35"/>
  <c r="AV282" i="35"/>
  <c r="AW282" i="35"/>
  <c r="AV283" i="35"/>
  <c r="AW283" i="35"/>
  <c r="AV284" i="35"/>
  <c r="AW284" i="35"/>
  <c r="AV285" i="35"/>
  <c r="AW285" i="35"/>
  <c r="AV286" i="35"/>
  <c r="AW286" i="35"/>
  <c r="AV287" i="35"/>
  <c r="AW287" i="35"/>
  <c r="AV288" i="35"/>
  <c r="AW288" i="35"/>
  <c r="AV289" i="35"/>
  <c r="AW289" i="35"/>
  <c r="AV290" i="35"/>
  <c r="AW290" i="35"/>
  <c r="AV291" i="35"/>
  <c r="AW291" i="35"/>
  <c r="AV292" i="35"/>
  <c r="AW292" i="35"/>
  <c r="AV293" i="35"/>
  <c r="AW293" i="35"/>
  <c r="AV6" i="35"/>
  <c r="AW6" i="35"/>
  <c r="AD7" i="38"/>
  <c r="AD8" i="38"/>
  <c r="AD9" i="38"/>
  <c r="AD10" i="38"/>
  <c r="AD11" i="38"/>
  <c r="AD12" i="38"/>
  <c r="AD13" i="38"/>
  <c r="AD14" i="38"/>
  <c r="AD15" i="38"/>
  <c r="AD16" i="38"/>
  <c r="AD17" i="38"/>
  <c r="AD18" i="38"/>
  <c r="AD19" i="38"/>
  <c r="AD20" i="38"/>
  <c r="AD21" i="38"/>
  <c r="AD22" i="38"/>
  <c r="AD23" i="38"/>
  <c r="AD24" i="38"/>
  <c r="AD25" i="38"/>
  <c r="AD26" i="38"/>
  <c r="AD27" i="38"/>
  <c r="AD28" i="38"/>
  <c r="AD29" i="38"/>
  <c r="AD30" i="38"/>
  <c r="AD31" i="38"/>
  <c r="AD32" i="38"/>
  <c r="AD33" i="38"/>
  <c r="AD34" i="38"/>
  <c r="AD35" i="38"/>
  <c r="AD36" i="38"/>
  <c r="AD37" i="38"/>
  <c r="AD38" i="38"/>
  <c r="AD39" i="38"/>
  <c r="AD40" i="38"/>
  <c r="AD41" i="38"/>
  <c r="AD42" i="38"/>
  <c r="AD43" i="38"/>
  <c r="AD44" i="38"/>
  <c r="AD45" i="38"/>
  <c r="AD46" i="38"/>
  <c r="AD47" i="38"/>
  <c r="AD48" i="38"/>
  <c r="AD49" i="38"/>
  <c r="AD50" i="38"/>
  <c r="AD51" i="38"/>
  <c r="AD52" i="38"/>
  <c r="AD53" i="38"/>
  <c r="AD54" i="38"/>
  <c r="AD55" i="38"/>
  <c r="AD56" i="38"/>
  <c r="AD57" i="38"/>
  <c r="AD58" i="38"/>
  <c r="AD59" i="38"/>
  <c r="AD60" i="38"/>
  <c r="AD61" i="38"/>
  <c r="AD62" i="38"/>
  <c r="AD63" i="38"/>
  <c r="AD64" i="38"/>
  <c r="AD65" i="38"/>
  <c r="AD66" i="38"/>
  <c r="AD67" i="38"/>
  <c r="AD68" i="38"/>
  <c r="AD69" i="38"/>
  <c r="AD70" i="38"/>
  <c r="AD71" i="38"/>
  <c r="AD72" i="38"/>
  <c r="AD73" i="38"/>
  <c r="AD74" i="38"/>
  <c r="AD75" i="38"/>
  <c r="AD76" i="38"/>
  <c r="AD77" i="38"/>
  <c r="AD78" i="38"/>
  <c r="AD79" i="38"/>
  <c r="AD80" i="38"/>
  <c r="AD81" i="38"/>
  <c r="AD82" i="38"/>
  <c r="AD83" i="38"/>
  <c r="AD84" i="38"/>
  <c r="AD85" i="38"/>
  <c r="AD86" i="38"/>
  <c r="AD87" i="38"/>
  <c r="AD88" i="38"/>
  <c r="AD89" i="38"/>
  <c r="AD90" i="38"/>
  <c r="AD91" i="38"/>
  <c r="AD92" i="38"/>
  <c r="AD93" i="38"/>
  <c r="AD94" i="38"/>
  <c r="AD95" i="38"/>
  <c r="AD96" i="38"/>
  <c r="AD97" i="38"/>
  <c r="AD98" i="38"/>
  <c r="AD99" i="38"/>
  <c r="AD100" i="38"/>
  <c r="AD101" i="38"/>
  <c r="AD102" i="38"/>
  <c r="AD103" i="38"/>
  <c r="AD104" i="38"/>
  <c r="AD105" i="38"/>
  <c r="AD106" i="38"/>
  <c r="AD107" i="38"/>
  <c r="AD108" i="38"/>
  <c r="AD109" i="38"/>
  <c r="AD110" i="38"/>
  <c r="AD111" i="38"/>
  <c r="AD112" i="38"/>
  <c r="AD113" i="38"/>
  <c r="AD114" i="38"/>
  <c r="AD115" i="38"/>
  <c r="AD116" i="38"/>
  <c r="AD117" i="38"/>
  <c r="AD118" i="38"/>
  <c r="AD119" i="38"/>
  <c r="AD120" i="38"/>
  <c r="AD121" i="38"/>
  <c r="AD122" i="38"/>
  <c r="AD123" i="38"/>
  <c r="AD124" i="38"/>
  <c r="AD125" i="38"/>
  <c r="AD126" i="38"/>
  <c r="AD127" i="38"/>
  <c r="AD128" i="38"/>
  <c r="AD129" i="38"/>
  <c r="AD130" i="38"/>
  <c r="AD131" i="38"/>
  <c r="AD132" i="38"/>
  <c r="AD133" i="38"/>
  <c r="AD134" i="38"/>
  <c r="AD135" i="38"/>
  <c r="AD136" i="38"/>
  <c r="AD137" i="38"/>
  <c r="AD138" i="38"/>
  <c r="AD139" i="38"/>
  <c r="AD140" i="38"/>
  <c r="AD141" i="38"/>
  <c r="AD142" i="38"/>
  <c r="AD143" i="38"/>
  <c r="AD144" i="38"/>
  <c r="AD145" i="38"/>
  <c r="AD146" i="38"/>
  <c r="AD147" i="38"/>
  <c r="AD148" i="38"/>
  <c r="AD149" i="38"/>
  <c r="AD150" i="38"/>
  <c r="AD151" i="38"/>
  <c r="AD152" i="38"/>
  <c r="AD153" i="38"/>
  <c r="AD154" i="38"/>
  <c r="AD155" i="38"/>
  <c r="AD156" i="38"/>
  <c r="AD157" i="38"/>
  <c r="AD158" i="38"/>
  <c r="AD159" i="38"/>
  <c r="AD160" i="38"/>
  <c r="AD161" i="38"/>
  <c r="AD162" i="38"/>
  <c r="AD163" i="38"/>
  <c r="AD164" i="38"/>
  <c r="AD165" i="38"/>
  <c r="AD166" i="38"/>
  <c r="AD167" i="38"/>
  <c r="AD168" i="38"/>
  <c r="AD169" i="38"/>
  <c r="AD170" i="38"/>
  <c r="AD171" i="38"/>
  <c r="AD172" i="38"/>
  <c r="AD173" i="38"/>
  <c r="AD174" i="38"/>
  <c r="AD175" i="38"/>
  <c r="AD176" i="38"/>
  <c r="AD177" i="38"/>
  <c r="AD178" i="38"/>
  <c r="AD179" i="38"/>
  <c r="AD180" i="38"/>
  <c r="AD181" i="38"/>
  <c r="AD182" i="38"/>
  <c r="AD183" i="38"/>
  <c r="AD184" i="38"/>
  <c r="AD185" i="38"/>
  <c r="AD186" i="38"/>
  <c r="AD187" i="38"/>
  <c r="AD188" i="38"/>
  <c r="AD189" i="38"/>
  <c r="AD190" i="38"/>
  <c r="AD191" i="38"/>
  <c r="AD192" i="38"/>
  <c r="AD193" i="38"/>
  <c r="AD194" i="38"/>
  <c r="AD195" i="38"/>
  <c r="AD196" i="38"/>
  <c r="AD197" i="38"/>
  <c r="AD198" i="38"/>
  <c r="AD199" i="38"/>
  <c r="AD200" i="38"/>
  <c r="AD201" i="38"/>
  <c r="AD202" i="38"/>
  <c r="AD203" i="38"/>
  <c r="AD204" i="38"/>
  <c r="AD205" i="38"/>
  <c r="AD206" i="38"/>
  <c r="AD207" i="38"/>
  <c r="AD208" i="38"/>
  <c r="AD209" i="38"/>
  <c r="AD210" i="38"/>
  <c r="AD211" i="38"/>
  <c r="AD212" i="38"/>
  <c r="AD213" i="38"/>
  <c r="AD214" i="38"/>
  <c r="AD215" i="38"/>
  <c r="AD216" i="38"/>
  <c r="AD217" i="38"/>
  <c r="AD218" i="38"/>
  <c r="AD219" i="38"/>
  <c r="AD220" i="38"/>
  <c r="AD221" i="38"/>
  <c r="AD222" i="38"/>
  <c r="AD223" i="38"/>
  <c r="AD224" i="38"/>
  <c r="AD225" i="38"/>
  <c r="AD226" i="38"/>
  <c r="AD227" i="38"/>
  <c r="AD228" i="38"/>
  <c r="AD229" i="38"/>
  <c r="AD230" i="38"/>
  <c r="AD231" i="38"/>
  <c r="AD232" i="38"/>
  <c r="AD233" i="38"/>
  <c r="AD234" i="38"/>
  <c r="AD235" i="38"/>
  <c r="AD236" i="38"/>
  <c r="AD237" i="38"/>
  <c r="AD238" i="38"/>
  <c r="AD239" i="38"/>
  <c r="AD240" i="38"/>
  <c r="AD241" i="38"/>
  <c r="AD242" i="38"/>
  <c r="AD243" i="38"/>
  <c r="AD244" i="38"/>
  <c r="AD245" i="38"/>
  <c r="AD246" i="38"/>
  <c r="AD247" i="38"/>
  <c r="AD248" i="38"/>
  <c r="AD249" i="38"/>
  <c r="AD250" i="38"/>
  <c r="AD251" i="38"/>
  <c r="AD252" i="38"/>
  <c r="AD253" i="38"/>
  <c r="AD254" i="38"/>
  <c r="AD255" i="38"/>
  <c r="AD256" i="38"/>
  <c r="AD257" i="38"/>
  <c r="AD258" i="38"/>
  <c r="AD259" i="38"/>
  <c r="AD260" i="38"/>
  <c r="AD261" i="38"/>
  <c r="AD262" i="38"/>
  <c r="AD263" i="38"/>
  <c r="AD264" i="38"/>
  <c r="AD265" i="38"/>
  <c r="AD266" i="38"/>
  <c r="AD267" i="38"/>
  <c r="AD268" i="38"/>
  <c r="AD269" i="38"/>
  <c r="AD270" i="38"/>
  <c r="AD271" i="38"/>
  <c r="AD272" i="38"/>
  <c r="AD273" i="38"/>
  <c r="AD274" i="38"/>
  <c r="AD275" i="38"/>
  <c r="AD276" i="38"/>
  <c r="AD277" i="38"/>
  <c r="AD278" i="38"/>
  <c r="AD279" i="38"/>
  <c r="AD280" i="38"/>
  <c r="AD281" i="38"/>
  <c r="AD282" i="38"/>
  <c r="AD283" i="38"/>
  <c r="AD284" i="38"/>
  <c r="AD285" i="38"/>
  <c r="AD286" i="38"/>
  <c r="AD287" i="38"/>
  <c r="AD288" i="38"/>
  <c r="AD289" i="38"/>
  <c r="AD290" i="38"/>
  <c r="AD291" i="38"/>
  <c r="AD292" i="38"/>
  <c r="AD293" i="38"/>
  <c r="AD6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AS6" i="38"/>
  <c r="AT6" i="38"/>
  <c r="AS293" i="38"/>
  <c r="AT293" i="38"/>
  <c r="AS292" i="38"/>
  <c r="AT292" i="38"/>
  <c r="AS291" i="38"/>
  <c r="AT291" i="38"/>
  <c r="AS290" i="38"/>
  <c r="AT290" i="38"/>
  <c r="AS289" i="38"/>
  <c r="AT289" i="38"/>
  <c r="AS288" i="38"/>
  <c r="AT288" i="38"/>
  <c r="AS287" i="38"/>
  <c r="AT287" i="38"/>
  <c r="AS286" i="38"/>
  <c r="AT286" i="38"/>
  <c r="AS285" i="38"/>
  <c r="AT285" i="38"/>
  <c r="AS284" i="38"/>
  <c r="AT284" i="38"/>
  <c r="AS283" i="38"/>
  <c r="AT283" i="38"/>
  <c r="AS282" i="38"/>
  <c r="AT282" i="38"/>
  <c r="AS281" i="38"/>
  <c r="AT281" i="38"/>
  <c r="AS280" i="38"/>
  <c r="AT280" i="38"/>
  <c r="AS279" i="38"/>
  <c r="AT279" i="38"/>
  <c r="AS278" i="38"/>
  <c r="AT278" i="38"/>
  <c r="AS277" i="38"/>
  <c r="AT277" i="38"/>
  <c r="AS276" i="38"/>
  <c r="AT276" i="38"/>
  <c r="AS275" i="38"/>
  <c r="AT275" i="38"/>
  <c r="AS274" i="38"/>
  <c r="AT274" i="38"/>
  <c r="AS273" i="38"/>
  <c r="AT273" i="38"/>
  <c r="AS272" i="38"/>
  <c r="AT272" i="38"/>
  <c r="AS271" i="38"/>
  <c r="AT271" i="38"/>
  <c r="AS270" i="38"/>
  <c r="AT270" i="38"/>
  <c r="AS269" i="38"/>
  <c r="AT269" i="38"/>
  <c r="AS268" i="38"/>
  <c r="AT268" i="38"/>
  <c r="AS267" i="38"/>
  <c r="AT267" i="38"/>
  <c r="AS266" i="38"/>
  <c r="AT266" i="38"/>
  <c r="AS265" i="38"/>
  <c r="AT265" i="38"/>
  <c r="AS264" i="38"/>
  <c r="AT264" i="38"/>
  <c r="AS263" i="38"/>
  <c r="AT263" i="38"/>
  <c r="AS262" i="38"/>
  <c r="AT262" i="38"/>
  <c r="AS261" i="38"/>
  <c r="AT261" i="38"/>
  <c r="AS260" i="38"/>
  <c r="AT260" i="38"/>
  <c r="AS259" i="38"/>
  <c r="AT259" i="38"/>
  <c r="AS258" i="38"/>
  <c r="AT258" i="38"/>
  <c r="AS257" i="38"/>
  <c r="AT257" i="38"/>
  <c r="AS256" i="38"/>
  <c r="AT256" i="38"/>
  <c r="AS255" i="38"/>
  <c r="AT255" i="38"/>
  <c r="AS254" i="38"/>
  <c r="AT254" i="38"/>
  <c r="AS253" i="38"/>
  <c r="AT253" i="38"/>
  <c r="AS252" i="38"/>
  <c r="AT252" i="38"/>
  <c r="AS251" i="38"/>
  <c r="AT251" i="38"/>
  <c r="AS250" i="38"/>
  <c r="AT250" i="38"/>
  <c r="AS249" i="38"/>
  <c r="AT249" i="38"/>
  <c r="AS248" i="38"/>
  <c r="AT248" i="38"/>
  <c r="AS247" i="38"/>
  <c r="AT247" i="38"/>
  <c r="AS246" i="38"/>
  <c r="AT246" i="38"/>
  <c r="AS197" i="38"/>
  <c r="AT197" i="38"/>
  <c r="AS196" i="38"/>
  <c r="AT196" i="38"/>
  <c r="AS195" i="38"/>
  <c r="AT195" i="38"/>
  <c r="AS194" i="38"/>
  <c r="AT194" i="38"/>
  <c r="AS193" i="38"/>
  <c r="AT193" i="38"/>
  <c r="AS192" i="38"/>
  <c r="AT192" i="38"/>
  <c r="AS191" i="38"/>
  <c r="AT191" i="38"/>
  <c r="AS190" i="38"/>
  <c r="AT190" i="38"/>
  <c r="AS189" i="38"/>
  <c r="AT189" i="38"/>
  <c r="AS188" i="38"/>
  <c r="AT188" i="38"/>
  <c r="AS187" i="38"/>
  <c r="AT187" i="38"/>
  <c r="AS186" i="38"/>
  <c r="AT186" i="38"/>
  <c r="AS185" i="38"/>
  <c r="AT185" i="38"/>
  <c r="AS184" i="38"/>
  <c r="AT184" i="38"/>
  <c r="AS183" i="38"/>
  <c r="AT183" i="38"/>
  <c r="AS182" i="38"/>
  <c r="AT182" i="38"/>
  <c r="AS181" i="38"/>
  <c r="AT181" i="38"/>
  <c r="AS180" i="38"/>
  <c r="AT180" i="38"/>
  <c r="AS179" i="38"/>
  <c r="AT179" i="38"/>
  <c r="AS178" i="38"/>
  <c r="AT178" i="38"/>
  <c r="AS177" i="38"/>
  <c r="AT177" i="38"/>
  <c r="AS176" i="38"/>
  <c r="AT176" i="38"/>
  <c r="AS175" i="38"/>
  <c r="AT175" i="38"/>
  <c r="AS174" i="38"/>
  <c r="AT174" i="38"/>
  <c r="AS173" i="38"/>
  <c r="AT173" i="38"/>
  <c r="AS172" i="38"/>
  <c r="AT172" i="38"/>
  <c r="AS171" i="38"/>
  <c r="AT171" i="38"/>
  <c r="AS170" i="38"/>
  <c r="AT170" i="38"/>
  <c r="AS169" i="38"/>
  <c r="AT169" i="38"/>
  <c r="AS168" i="38"/>
  <c r="AT168" i="38"/>
  <c r="AS167" i="38"/>
  <c r="AT167" i="38"/>
  <c r="AS166" i="38"/>
  <c r="AT166" i="38"/>
  <c r="AS165" i="38"/>
  <c r="AT165" i="38"/>
  <c r="AS164" i="38"/>
  <c r="AT164" i="38"/>
  <c r="AS163" i="38"/>
  <c r="AT163" i="38"/>
  <c r="AS162" i="38"/>
  <c r="AT162" i="38"/>
  <c r="AS161" i="38"/>
  <c r="AT161" i="38"/>
  <c r="AS160" i="38"/>
  <c r="AT160" i="38"/>
  <c r="AS159" i="38"/>
  <c r="AT159" i="38"/>
  <c r="AS158" i="38"/>
  <c r="AT158" i="38"/>
  <c r="AS157" i="38"/>
  <c r="AT157" i="38"/>
  <c r="AS156" i="38"/>
  <c r="AT156" i="38"/>
  <c r="AS155" i="38"/>
  <c r="AT155" i="38"/>
  <c r="AS154" i="38"/>
  <c r="AT154" i="38"/>
  <c r="AS153" i="38"/>
  <c r="AT153" i="38"/>
  <c r="AS152" i="38"/>
  <c r="AT152" i="38"/>
  <c r="AS151" i="38"/>
  <c r="AT151" i="38"/>
  <c r="AS150" i="38"/>
  <c r="AT150" i="38"/>
  <c r="AS101" i="38"/>
  <c r="AT101" i="38"/>
  <c r="AS100" i="38"/>
  <c r="AT100" i="38"/>
  <c r="AS99" i="38"/>
  <c r="AT99" i="38"/>
  <c r="AS98" i="38"/>
  <c r="AT98" i="38"/>
  <c r="AS97" i="38"/>
  <c r="AT97" i="38"/>
  <c r="AS96" i="38"/>
  <c r="AT96" i="38"/>
  <c r="AS95" i="38"/>
  <c r="AT95" i="38"/>
  <c r="AS94" i="38"/>
  <c r="AT94" i="38"/>
  <c r="AS93" i="38"/>
  <c r="AT93" i="38"/>
  <c r="AS92" i="38"/>
  <c r="AT92" i="38"/>
  <c r="AS91" i="38"/>
  <c r="AT91" i="38"/>
  <c r="AS90" i="38"/>
  <c r="AT90" i="38"/>
  <c r="AS89" i="38"/>
  <c r="AT89" i="38"/>
  <c r="AS88" i="38"/>
  <c r="AT88" i="38"/>
  <c r="AS87" i="38"/>
  <c r="AT87" i="38"/>
  <c r="AS86" i="38"/>
  <c r="AT86" i="38"/>
  <c r="AS85" i="38"/>
  <c r="AT85" i="38"/>
  <c r="AS84" i="38"/>
  <c r="AT84" i="38"/>
  <c r="AS83" i="38"/>
  <c r="AT83" i="38"/>
  <c r="AS82" i="38"/>
  <c r="AT82" i="38"/>
  <c r="AS81" i="38"/>
  <c r="AT81" i="38"/>
  <c r="AS80" i="38"/>
  <c r="AT80" i="38"/>
  <c r="AS79" i="38"/>
  <c r="AT79" i="38"/>
  <c r="AS78" i="38"/>
  <c r="AT78" i="38"/>
  <c r="AS77" i="38"/>
  <c r="AT77" i="38"/>
  <c r="AS76" i="38"/>
  <c r="AT76" i="38"/>
  <c r="AS75" i="38"/>
  <c r="AT75" i="38"/>
  <c r="AS74" i="38"/>
  <c r="AT74" i="38"/>
  <c r="AS73" i="38"/>
  <c r="AT73" i="38"/>
  <c r="AS72" i="38"/>
  <c r="AT72" i="38"/>
  <c r="AS71" i="38"/>
  <c r="AT71" i="38"/>
  <c r="AS70" i="38"/>
  <c r="AT70" i="38"/>
  <c r="AS69" i="38"/>
  <c r="AT69" i="38"/>
  <c r="AS68" i="38"/>
  <c r="AT68" i="38"/>
  <c r="AS67" i="38"/>
  <c r="AT67" i="38"/>
  <c r="AS66" i="38"/>
  <c r="AT66" i="38"/>
  <c r="AS65" i="38"/>
  <c r="AT65" i="38"/>
  <c r="AS64" i="38"/>
  <c r="AT64" i="38"/>
  <c r="AS63" i="38"/>
  <c r="AT63" i="38"/>
  <c r="AS62" i="38"/>
  <c r="AT62" i="38"/>
  <c r="AS61" i="38"/>
  <c r="AT61" i="38"/>
  <c r="AS60" i="38"/>
  <c r="AT60" i="38"/>
  <c r="AS59" i="38"/>
  <c r="AT59" i="38"/>
  <c r="AS58" i="38"/>
  <c r="AT58" i="38"/>
  <c r="AS57" i="38"/>
  <c r="AT57" i="38"/>
  <c r="AS56" i="38"/>
  <c r="AT56" i="38"/>
  <c r="AS55" i="38"/>
  <c r="AT55" i="38"/>
  <c r="AS54" i="38"/>
  <c r="AT54" i="38"/>
  <c r="AS13" i="38"/>
  <c r="AT13" i="38"/>
  <c r="AS12" i="38"/>
  <c r="AT12" i="38"/>
  <c r="AS11" i="38"/>
  <c r="AT11" i="38"/>
  <c r="AS10" i="38"/>
  <c r="AT10" i="38"/>
  <c r="AS9" i="38"/>
  <c r="AT9" i="38"/>
  <c r="AS8" i="38"/>
  <c r="AT8" i="38"/>
  <c r="AS7" i="38"/>
  <c r="AT7" i="38"/>
  <c r="AS14" i="38"/>
  <c r="AT14" i="38"/>
  <c r="AS15" i="38"/>
  <c r="AT15" i="38"/>
  <c r="AS16" i="38"/>
  <c r="AT16" i="38"/>
  <c r="AS17" i="38"/>
  <c r="AT17" i="38"/>
  <c r="AS18" i="38"/>
  <c r="AT18" i="38"/>
  <c r="AS19" i="38"/>
  <c r="AT19" i="38"/>
  <c r="AS20" i="38"/>
  <c r="AT20" i="38"/>
  <c r="AS21" i="38"/>
  <c r="AT21" i="38"/>
  <c r="AS22" i="38"/>
  <c r="AT22" i="38"/>
  <c r="AS23" i="38"/>
  <c r="AT23" i="38"/>
  <c r="AS24" i="38"/>
  <c r="AT24" i="38"/>
  <c r="AS25" i="38"/>
  <c r="AT25" i="38"/>
  <c r="AS26" i="38"/>
  <c r="AT26" i="38"/>
  <c r="AS27" i="38"/>
  <c r="AT27" i="38"/>
  <c r="AS28" i="38"/>
  <c r="AT28" i="38"/>
  <c r="AS29" i="38"/>
  <c r="AT29" i="38"/>
  <c r="AS30" i="38"/>
  <c r="AT30" i="38"/>
  <c r="AS31" i="38"/>
  <c r="AT31" i="38"/>
  <c r="AS32" i="38"/>
  <c r="AT32" i="38"/>
  <c r="AS33" i="38"/>
  <c r="AT33" i="38"/>
  <c r="AS34" i="38"/>
  <c r="AT34" i="38"/>
  <c r="AS35" i="38"/>
  <c r="AT35" i="38"/>
  <c r="AS36" i="38"/>
  <c r="AT36" i="38"/>
  <c r="AS37" i="38"/>
  <c r="AT37" i="38"/>
  <c r="AS38" i="38"/>
  <c r="AT38" i="38"/>
  <c r="AS39" i="38"/>
  <c r="AT39" i="38"/>
  <c r="AS40" i="38"/>
  <c r="AT40" i="38"/>
  <c r="AS41" i="38"/>
  <c r="AT41" i="38"/>
  <c r="AS42" i="38"/>
  <c r="AT42" i="38"/>
  <c r="AS43" i="38"/>
  <c r="AT43" i="38"/>
  <c r="AS44" i="38"/>
  <c r="AT44" i="38"/>
  <c r="AS45" i="38"/>
  <c r="AT45" i="38"/>
  <c r="AS46" i="38"/>
  <c r="AT46" i="38"/>
  <c r="AS47" i="38"/>
  <c r="AT47" i="38"/>
  <c r="AS48" i="38"/>
  <c r="AT48" i="38"/>
  <c r="AS49" i="38"/>
  <c r="AT49" i="38"/>
  <c r="AS50" i="38"/>
  <c r="AT50" i="38"/>
  <c r="AS51" i="38"/>
  <c r="AT51" i="38"/>
  <c r="AS52" i="38"/>
  <c r="AT52" i="38"/>
  <c r="AS53" i="38"/>
  <c r="AT53" i="38"/>
  <c r="AS102" i="38"/>
  <c r="AT102" i="38"/>
  <c r="AS103" i="38"/>
  <c r="AT103" i="38"/>
  <c r="AS104" i="38"/>
  <c r="AT104" i="38"/>
  <c r="AS105" i="38"/>
  <c r="AT105" i="38"/>
  <c r="AS106" i="38"/>
  <c r="AT106" i="38"/>
  <c r="AS107" i="38"/>
  <c r="AT107" i="38"/>
  <c r="AS108" i="38"/>
  <c r="AT108" i="38"/>
  <c r="AS109" i="38"/>
  <c r="AT109" i="38"/>
  <c r="AS110" i="38"/>
  <c r="AT110" i="38"/>
  <c r="AS111" i="38"/>
  <c r="AT111" i="38"/>
  <c r="AS112" i="38"/>
  <c r="AT112" i="38"/>
  <c r="AS113" i="38"/>
  <c r="AT113" i="38"/>
  <c r="AS114" i="38"/>
  <c r="AT114" i="38"/>
  <c r="AS115" i="38"/>
  <c r="AT115" i="38"/>
  <c r="AS116" i="38"/>
  <c r="AT116" i="38"/>
  <c r="AS117" i="38"/>
  <c r="AT117" i="38"/>
  <c r="AS118" i="38"/>
  <c r="AT118" i="38"/>
  <c r="AS119" i="38"/>
  <c r="AT119" i="38"/>
  <c r="AS120" i="38"/>
  <c r="AT120" i="38"/>
  <c r="AS121" i="38"/>
  <c r="AT121" i="38"/>
  <c r="AS122" i="38"/>
  <c r="AT122" i="38"/>
  <c r="AS123" i="38"/>
  <c r="AT123" i="38"/>
  <c r="AS124" i="38"/>
  <c r="AT124" i="38"/>
  <c r="AS125" i="38"/>
  <c r="AT125" i="38"/>
  <c r="AS126" i="38"/>
  <c r="AT126" i="38"/>
  <c r="AS127" i="38"/>
  <c r="AT127" i="38"/>
  <c r="AS128" i="38"/>
  <c r="AT128" i="38"/>
  <c r="AS129" i="38"/>
  <c r="AT129" i="38"/>
  <c r="AS130" i="38"/>
  <c r="AT130" i="38"/>
  <c r="AS131" i="38"/>
  <c r="AT131" i="38"/>
  <c r="AS132" i="38"/>
  <c r="AT132" i="38"/>
  <c r="AS133" i="38"/>
  <c r="AT133" i="38"/>
  <c r="AS134" i="38"/>
  <c r="AT134" i="38"/>
  <c r="AS135" i="38"/>
  <c r="AT135" i="38"/>
  <c r="AS136" i="38"/>
  <c r="AT136" i="38"/>
  <c r="AS137" i="38"/>
  <c r="AT137" i="38"/>
  <c r="AS138" i="38"/>
  <c r="AT138" i="38"/>
  <c r="AS139" i="38"/>
  <c r="AT139" i="38"/>
  <c r="AS140" i="38"/>
  <c r="AT140" i="38"/>
  <c r="AS141" i="38"/>
  <c r="AT141" i="38"/>
  <c r="AS142" i="38"/>
  <c r="AT142" i="38"/>
  <c r="AS143" i="38"/>
  <c r="AT143" i="38"/>
  <c r="AS144" i="38"/>
  <c r="AT144" i="38"/>
  <c r="AS145" i="38"/>
  <c r="AT145" i="38"/>
  <c r="AS146" i="38"/>
  <c r="AT146" i="38"/>
  <c r="AS147" i="38"/>
  <c r="AT147" i="38"/>
  <c r="AS148" i="38"/>
  <c r="AT148" i="38"/>
  <c r="AS149" i="38"/>
  <c r="AT149" i="38"/>
  <c r="AS198" i="38"/>
  <c r="AT198" i="38"/>
  <c r="AS199" i="38"/>
  <c r="AT199" i="38"/>
  <c r="AS200" i="38"/>
  <c r="AT200" i="38"/>
  <c r="AS201" i="38"/>
  <c r="AT201" i="38"/>
  <c r="AS202" i="38"/>
  <c r="AT202" i="38"/>
  <c r="AS203" i="38"/>
  <c r="AT203" i="38"/>
  <c r="AS204" i="38"/>
  <c r="AT204" i="38"/>
  <c r="AS205" i="38"/>
  <c r="AT205" i="38"/>
  <c r="AS206" i="38"/>
  <c r="AT206" i="38"/>
  <c r="AS207" i="38"/>
  <c r="AT207" i="38"/>
  <c r="AS208" i="38"/>
  <c r="AT208" i="38"/>
  <c r="AS209" i="38"/>
  <c r="AT209" i="38"/>
  <c r="AS210" i="38"/>
  <c r="AT210" i="38"/>
  <c r="AS211" i="38"/>
  <c r="AT211" i="38"/>
  <c r="AS212" i="38"/>
  <c r="AT212" i="38"/>
  <c r="AS213" i="38"/>
  <c r="AT213" i="38"/>
  <c r="AS214" i="38"/>
  <c r="AT214" i="38"/>
  <c r="AS215" i="38"/>
  <c r="AT215" i="38"/>
  <c r="AS216" i="38"/>
  <c r="AT216" i="38"/>
  <c r="AS217" i="38"/>
  <c r="AT217" i="38"/>
  <c r="AS218" i="38"/>
  <c r="AT218" i="38"/>
  <c r="AS219" i="38"/>
  <c r="AT219" i="38"/>
  <c r="AS220" i="38"/>
  <c r="AT220" i="38"/>
  <c r="AS221" i="38"/>
  <c r="AT221" i="38"/>
  <c r="AS222" i="38"/>
  <c r="AT222" i="38"/>
  <c r="AS223" i="38"/>
  <c r="AT223" i="38"/>
  <c r="AS224" i="38"/>
  <c r="AT224" i="38"/>
  <c r="AS225" i="38"/>
  <c r="AT225" i="38"/>
  <c r="AS226" i="38"/>
  <c r="AT226" i="38"/>
  <c r="AS227" i="38"/>
  <c r="AT227" i="38"/>
  <c r="AS228" i="38"/>
  <c r="AT228" i="38"/>
  <c r="AS229" i="38"/>
  <c r="AT229" i="38"/>
  <c r="AS230" i="38"/>
  <c r="AT230" i="38"/>
  <c r="AS231" i="38"/>
  <c r="AT231" i="38"/>
  <c r="AS232" i="38"/>
  <c r="AT232" i="38"/>
  <c r="AS233" i="38"/>
  <c r="AT233" i="38"/>
  <c r="AS234" i="38"/>
  <c r="AT234" i="38"/>
  <c r="AS235" i="38"/>
  <c r="AT235" i="38"/>
  <c r="AS236" i="38"/>
  <c r="AT236" i="38"/>
  <c r="AS237" i="38"/>
  <c r="AT237" i="38"/>
  <c r="AS238" i="38"/>
  <c r="AT238" i="38"/>
  <c r="AS239" i="38"/>
  <c r="AT239" i="38"/>
  <c r="AS240" i="38"/>
  <c r="AT240" i="38"/>
  <c r="AS241" i="38"/>
  <c r="AT241" i="38"/>
  <c r="AS242" i="38"/>
  <c r="AT242" i="38"/>
  <c r="AS243" i="38"/>
  <c r="AT243" i="38"/>
  <c r="AS244" i="38"/>
  <c r="AT244" i="38"/>
  <c r="AS245" i="38"/>
  <c r="AT245" i="38"/>
  <c r="AG293" i="38"/>
  <c r="AG292" i="38"/>
  <c r="AG291" i="38"/>
  <c r="AG290" i="38"/>
  <c r="AG289" i="38"/>
  <c r="AG288" i="38"/>
  <c r="AG287" i="38"/>
  <c r="AG286" i="38"/>
  <c r="AG285" i="38"/>
  <c r="AG284" i="38"/>
  <c r="AG283" i="38"/>
  <c r="AG282" i="38"/>
  <c r="AG281" i="38"/>
  <c r="AG280" i="38"/>
  <c r="AG279" i="38"/>
  <c r="AG278" i="38"/>
  <c r="AG277" i="38"/>
  <c r="AG276" i="38"/>
  <c r="AG275" i="38"/>
  <c r="AG274" i="38"/>
  <c r="AG273" i="38"/>
  <c r="AG272" i="38"/>
  <c r="AG271" i="38"/>
  <c r="AG270" i="38"/>
  <c r="AG269" i="38"/>
  <c r="AG268" i="38"/>
  <c r="AG267" i="38"/>
  <c r="AG266" i="38"/>
  <c r="AG265" i="38"/>
  <c r="AG264" i="38"/>
  <c r="AG263" i="38"/>
  <c r="AG262" i="38"/>
  <c r="AG261" i="38"/>
  <c r="AG260" i="38"/>
  <c r="AG259" i="38"/>
  <c r="AG258" i="38"/>
  <c r="AG257" i="38"/>
  <c r="AG256" i="38"/>
  <c r="AG255" i="38"/>
  <c r="AG254" i="38"/>
  <c r="AG253" i="38"/>
  <c r="AG252" i="38"/>
  <c r="AG251" i="38"/>
  <c r="AG250" i="38"/>
  <c r="AG249" i="38"/>
  <c r="AG248" i="38"/>
  <c r="AG247" i="38"/>
  <c r="AG246" i="38"/>
  <c r="AG245" i="38"/>
  <c r="AG244" i="38"/>
  <c r="AG243" i="38"/>
  <c r="AG242" i="38"/>
  <c r="AG241" i="38"/>
  <c r="AG240" i="38"/>
  <c r="AG239" i="38"/>
  <c r="AG238" i="38"/>
  <c r="AG237" i="38"/>
  <c r="AG236" i="38"/>
  <c r="AG235" i="38"/>
  <c r="AG234" i="38"/>
  <c r="AG233" i="38"/>
  <c r="AG232" i="38"/>
  <c r="AG231" i="38"/>
  <c r="AG230" i="38"/>
  <c r="AG229" i="38"/>
  <c r="AG228" i="38"/>
  <c r="AG227" i="38"/>
  <c r="AG226" i="38"/>
  <c r="AG225" i="38"/>
  <c r="AG224" i="38"/>
  <c r="AG223" i="38"/>
  <c r="AG222" i="38"/>
  <c r="AG221" i="38"/>
  <c r="AG220" i="38"/>
  <c r="AG219" i="38"/>
  <c r="AG218" i="38"/>
  <c r="AG217" i="38"/>
  <c r="AG216" i="38"/>
  <c r="AG215" i="38"/>
  <c r="AG214" i="38"/>
  <c r="AG213" i="38"/>
  <c r="AG212" i="38"/>
  <c r="AG211" i="38"/>
  <c r="AG210" i="38"/>
  <c r="AG209" i="38"/>
  <c r="AG208" i="38"/>
  <c r="AG207" i="38"/>
  <c r="AG206" i="38"/>
  <c r="AG205" i="38"/>
  <c r="AG204" i="38"/>
  <c r="AG203" i="38"/>
  <c r="AG202" i="38"/>
  <c r="AG201" i="38"/>
  <c r="AG200" i="38"/>
  <c r="AG199" i="38"/>
  <c r="AG198" i="38"/>
  <c r="AG197" i="38"/>
  <c r="AG196" i="38"/>
  <c r="AG195" i="38"/>
  <c r="AG194" i="38"/>
  <c r="AG193" i="38"/>
  <c r="AG192" i="38"/>
  <c r="AG191" i="38"/>
  <c r="AG190" i="38"/>
  <c r="AG189" i="38"/>
  <c r="AG188" i="38"/>
  <c r="AG187" i="38"/>
  <c r="AG186" i="38"/>
  <c r="AG185" i="38"/>
  <c r="AG184" i="38"/>
  <c r="AG183" i="38"/>
  <c r="AG182" i="38"/>
  <c r="AG181" i="38"/>
  <c r="AG180" i="38"/>
  <c r="AG179" i="38"/>
  <c r="AG178" i="38"/>
  <c r="AG177" i="38"/>
  <c r="AG176" i="38"/>
  <c r="AG175" i="38"/>
  <c r="AG174" i="38"/>
  <c r="AG173" i="38"/>
  <c r="AG172" i="38"/>
  <c r="AG171" i="38"/>
  <c r="AG170" i="38"/>
  <c r="AG169" i="38"/>
  <c r="AG168" i="38"/>
  <c r="AG167" i="38"/>
  <c r="AG166" i="38"/>
  <c r="AG165" i="38"/>
  <c r="AG164" i="38"/>
  <c r="AG163" i="38"/>
  <c r="AG162" i="38"/>
  <c r="AG161" i="38"/>
  <c r="AG160" i="38"/>
  <c r="AG159" i="38"/>
  <c r="AG158" i="38"/>
  <c r="AG157" i="38"/>
  <c r="AG156" i="38"/>
  <c r="AG155" i="38"/>
  <c r="AG154" i="38"/>
  <c r="AG153" i="38"/>
  <c r="AG152" i="38"/>
  <c r="AG151" i="38"/>
  <c r="AG150" i="38"/>
  <c r="AG149" i="38"/>
  <c r="AG148" i="38"/>
  <c r="AG147" i="38"/>
  <c r="AG146" i="38"/>
  <c r="AG145" i="38"/>
  <c r="AG144" i="38"/>
  <c r="AG143" i="38"/>
  <c r="AG142" i="38"/>
  <c r="AG141" i="38"/>
  <c r="AG140" i="38"/>
  <c r="AG139" i="38"/>
  <c r="AG138" i="38"/>
  <c r="AG137" i="38"/>
  <c r="AG136" i="38"/>
  <c r="AG135" i="38"/>
  <c r="AG134" i="38"/>
  <c r="AG133" i="38"/>
  <c r="AG132" i="38"/>
  <c r="AG131" i="38"/>
  <c r="AG130" i="38"/>
  <c r="AG129" i="38"/>
  <c r="AG128" i="38"/>
  <c r="AG127" i="38"/>
  <c r="AG126" i="38"/>
  <c r="AG125" i="38"/>
  <c r="AG124" i="38"/>
  <c r="AG123" i="38"/>
  <c r="AG122" i="38"/>
  <c r="AG121" i="38"/>
  <c r="AG120" i="38"/>
  <c r="AG119" i="38"/>
  <c r="AG118" i="38"/>
  <c r="AG117" i="38"/>
  <c r="AG116" i="38"/>
  <c r="AG115" i="38"/>
  <c r="AG114" i="38"/>
  <c r="AG113" i="38"/>
  <c r="AG112" i="38"/>
  <c r="AG111" i="38"/>
  <c r="AG110" i="38"/>
  <c r="AG109" i="38"/>
  <c r="AG108" i="38"/>
  <c r="AG107" i="38"/>
  <c r="AG106" i="38"/>
  <c r="AG105" i="38"/>
  <c r="AG104" i="38"/>
  <c r="AG103" i="38"/>
  <c r="AG102" i="38"/>
  <c r="AQ101" i="38"/>
  <c r="AQ100" i="38"/>
  <c r="AQ99" i="38"/>
  <c r="AQ98" i="38"/>
  <c r="AQ97" i="38"/>
  <c r="AP96" i="38"/>
  <c r="AQ96" i="38"/>
  <c r="AP95" i="38"/>
  <c r="AQ95" i="38"/>
  <c r="AP94" i="38"/>
  <c r="AQ94" i="38"/>
  <c r="AQ93" i="38"/>
  <c r="AQ92" i="38"/>
  <c r="AQ91" i="38"/>
  <c r="AQ90" i="38"/>
  <c r="AQ89" i="38"/>
  <c r="AQ88" i="38"/>
  <c r="AP87" i="38"/>
  <c r="AQ87" i="38"/>
  <c r="AP86" i="38"/>
  <c r="AQ86" i="38"/>
  <c r="AQ85" i="38"/>
  <c r="AQ84" i="38"/>
  <c r="AQ83" i="38"/>
  <c r="AQ82" i="38"/>
  <c r="AQ81" i="38"/>
  <c r="AQ80" i="38"/>
  <c r="AP79" i="38"/>
  <c r="AQ79" i="38"/>
  <c r="AP78" i="38"/>
  <c r="AQ78" i="38"/>
  <c r="AQ77" i="38"/>
  <c r="AQ76" i="38"/>
  <c r="AQ75" i="38"/>
  <c r="AQ74" i="38"/>
  <c r="AQ73" i="38"/>
  <c r="AQ72" i="38"/>
  <c r="AP71" i="38"/>
  <c r="AQ71" i="38"/>
  <c r="AP70" i="38"/>
  <c r="AQ70" i="38"/>
  <c r="AQ69" i="38"/>
  <c r="AQ68" i="38"/>
  <c r="AQ67" i="38"/>
  <c r="AQ66" i="38"/>
  <c r="AQ65" i="38"/>
  <c r="AQ64" i="38"/>
  <c r="AQ63" i="38"/>
  <c r="AP62" i="38"/>
  <c r="AQ62" i="38"/>
  <c r="AQ61" i="38"/>
  <c r="AQ60" i="38"/>
  <c r="AQ59" i="38"/>
  <c r="AQ58" i="38"/>
  <c r="AQ57" i="38"/>
  <c r="AQ56" i="38"/>
  <c r="AQ55" i="38"/>
  <c r="AP54" i="38"/>
  <c r="AQ54" i="38"/>
  <c r="AQ53" i="38"/>
  <c r="AQ52" i="38"/>
  <c r="AQ51" i="38"/>
  <c r="AQ50" i="38"/>
  <c r="AQ49" i="38"/>
  <c r="AQ48" i="38"/>
  <c r="AP47" i="38"/>
  <c r="AQ47" i="38"/>
  <c r="AP46" i="38"/>
  <c r="AQ46" i="38"/>
  <c r="AQ45" i="38"/>
  <c r="AQ44" i="38"/>
  <c r="AQ43" i="38"/>
  <c r="AQ42" i="38"/>
  <c r="AQ41" i="38"/>
  <c r="AQ40" i="38"/>
  <c r="AP39" i="38"/>
  <c r="AQ39" i="38"/>
  <c r="AP38" i="38"/>
  <c r="AQ38" i="38"/>
  <c r="AQ37" i="38"/>
  <c r="AQ36" i="38"/>
  <c r="AQ35" i="38"/>
  <c r="AQ34" i="38"/>
  <c r="AQ33" i="38"/>
  <c r="AQ32" i="38"/>
  <c r="AQ31" i="38"/>
  <c r="AP30" i="38"/>
  <c r="AQ30" i="38"/>
  <c r="AQ29" i="38"/>
  <c r="AQ28" i="38"/>
  <c r="AQ27" i="38"/>
  <c r="AQ26" i="38"/>
  <c r="AQ25" i="38"/>
  <c r="AQ24" i="38"/>
  <c r="AQ23" i="38"/>
  <c r="AP22" i="38"/>
  <c r="AQ22" i="38"/>
  <c r="AQ21" i="38"/>
  <c r="AQ20" i="38"/>
  <c r="AQ19" i="38"/>
  <c r="AQ18" i="38"/>
  <c r="AQ17" i="38"/>
  <c r="AQ16" i="38"/>
  <c r="AQ15" i="38"/>
  <c r="AP14" i="38"/>
  <c r="AQ14" i="38"/>
  <c r="AQ13" i="38"/>
  <c r="AQ12" i="38"/>
  <c r="AQ11" i="38"/>
  <c r="AQ10" i="38"/>
  <c r="AQ9" i="38"/>
  <c r="AQ8" i="38"/>
  <c r="AQ7" i="38"/>
  <c r="AP6" i="38"/>
  <c r="AQ6" i="38"/>
  <c r="AU7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U39" i="35"/>
  <c r="AU40" i="35"/>
  <c r="AU41" i="35"/>
  <c r="AU42" i="35"/>
  <c r="AU43" i="35"/>
  <c r="AU44" i="35"/>
  <c r="AU45" i="35"/>
  <c r="AU46" i="35"/>
  <c r="AU47" i="35"/>
  <c r="AU48" i="35"/>
  <c r="AU49" i="35"/>
  <c r="AU50" i="35"/>
  <c r="AU51" i="35"/>
  <c r="AU52" i="35"/>
  <c r="AU53" i="35"/>
  <c r="AU54" i="35"/>
  <c r="AU55" i="35"/>
  <c r="AU56" i="35"/>
  <c r="AU57" i="35"/>
  <c r="AU58" i="35"/>
  <c r="AU59" i="35"/>
  <c r="AU60" i="35"/>
  <c r="AU61" i="35"/>
  <c r="AU62" i="35"/>
  <c r="AU63" i="35"/>
  <c r="AU64" i="35"/>
  <c r="AU65" i="35"/>
  <c r="AU66" i="35"/>
  <c r="AU67" i="35"/>
  <c r="AU68" i="35"/>
  <c r="AU69" i="35"/>
  <c r="AU70" i="35"/>
  <c r="AU71" i="35"/>
  <c r="AU72" i="35"/>
  <c r="AU73" i="35"/>
  <c r="AU74" i="35"/>
  <c r="AU75" i="35"/>
  <c r="AU76" i="35"/>
  <c r="AU77" i="35"/>
  <c r="AU78" i="35"/>
  <c r="AU79" i="35"/>
  <c r="AU80" i="35"/>
  <c r="AU81" i="35"/>
  <c r="AU82" i="35"/>
  <c r="AU83" i="35"/>
  <c r="AU84" i="35"/>
  <c r="AU85" i="35"/>
  <c r="AU86" i="35"/>
  <c r="AU87" i="35"/>
  <c r="AU88" i="35"/>
  <c r="AU89" i="35"/>
  <c r="AU90" i="35"/>
  <c r="AU91" i="35"/>
  <c r="AU92" i="35"/>
  <c r="AU93" i="35"/>
  <c r="AU94" i="35"/>
  <c r="AU95" i="35"/>
  <c r="AU96" i="35"/>
  <c r="AU97" i="35"/>
  <c r="AU98" i="35"/>
  <c r="AU99" i="35"/>
  <c r="AU100" i="35"/>
  <c r="AU101" i="35"/>
  <c r="AU102" i="35"/>
  <c r="AU103" i="35"/>
  <c r="AU104" i="35"/>
  <c r="AU105" i="35"/>
  <c r="AU106" i="35"/>
  <c r="AU107" i="35"/>
  <c r="AU108" i="35"/>
  <c r="AU109" i="35"/>
  <c r="AU110" i="35"/>
  <c r="AU111" i="35"/>
  <c r="AU112" i="35"/>
  <c r="AU113" i="35"/>
  <c r="AU114" i="35"/>
  <c r="AU115" i="35"/>
  <c r="AU116" i="35"/>
  <c r="AU117" i="35"/>
  <c r="AU118" i="35"/>
  <c r="AU119" i="35"/>
  <c r="AU120" i="35"/>
  <c r="AU121" i="35"/>
  <c r="AU122" i="35"/>
  <c r="AU123" i="35"/>
  <c r="AU124" i="35"/>
  <c r="AU125" i="35"/>
  <c r="AU126" i="35"/>
  <c r="AU127" i="35"/>
  <c r="AU128" i="35"/>
  <c r="AU129" i="35"/>
  <c r="AU130" i="35"/>
  <c r="AU131" i="35"/>
  <c r="AU132" i="35"/>
  <c r="AU133" i="35"/>
  <c r="AU134" i="35"/>
  <c r="AU135" i="35"/>
  <c r="AU136" i="35"/>
  <c r="AU137" i="35"/>
  <c r="AU138" i="35"/>
  <c r="AU139" i="35"/>
  <c r="AU140" i="35"/>
  <c r="AU141" i="35"/>
  <c r="AU142" i="35"/>
  <c r="AU143" i="35"/>
  <c r="AU144" i="35"/>
  <c r="AU145" i="35"/>
  <c r="AU146" i="35"/>
  <c r="AU147" i="35"/>
  <c r="AU148" i="35"/>
  <c r="AU149" i="35"/>
  <c r="AU150" i="35"/>
  <c r="AU151" i="35"/>
  <c r="AU152" i="35"/>
  <c r="AU153" i="35"/>
  <c r="AU154" i="35"/>
  <c r="AU155" i="35"/>
  <c r="AU156" i="35"/>
  <c r="AU157" i="35"/>
  <c r="AU158" i="35"/>
  <c r="AU159" i="35"/>
  <c r="AU160" i="35"/>
  <c r="AU161" i="35"/>
  <c r="AU162" i="35"/>
  <c r="AU163" i="35"/>
  <c r="AU164" i="35"/>
  <c r="AU165" i="35"/>
  <c r="AU166" i="35"/>
  <c r="AU167" i="35"/>
  <c r="AU168" i="35"/>
  <c r="AU169" i="35"/>
  <c r="AU170" i="35"/>
  <c r="AU171" i="35"/>
  <c r="AU172" i="35"/>
  <c r="AU173" i="35"/>
  <c r="AU174" i="35"/>
  <c r="AU175" i="35"/>
  <c r="AU176" i="35"/>
  <c r="AU177" i="35"/>
  <c r="AU178" i="35"/>
  <c r="AU179" i="35"/>
  <c r="AU180" i="35"/>
  <c r="AU181" i="35"/>
  <c r="AU182" i="35"/>
  <c r="AU183" i="35"/>
  <c r="AU184" i="35"/>
  <c r="AU185" i="35"/>
  <c r="AU186" i="35"/>
  <c r="AU187" i="35"/>
  <c r="AU188" i="35"/>
  <c r="AU189" i="35"/>
  <c r="AU190" i="35"/>
  <c r="AU191" i="35"/>
  <c r="AU192" i="35"/>
  <c r="AU193" i="35"/>
  <c r="AU194" i="35"/>
  <c r="AU195" i="35"/>
  <c r="AU196" i="35"/>
  <c r="AU197" i="35"/>
  <c r="AU198" i="35"/>
  <c r="AU199" i="35"/>
  <c r="AU200" i="35"/>
  <c r="AU201" i="35"/>
  <c r="AU202" i="35"/>
  <c r="AU203" i="35"/>
  <c r="AU204" i="35"/>
  <c r="AU205" i="35"/>
  <c r="AU206" i="35"/>
  <c r="AU207" i="35"/>
  <c r="AU208" i="35"/>
  <c r="AU209" i="35"/>
  <c r="AU210" i="35"/>
  <c r="AU211" i="35"/>
  <c r="AU212" i="35"/>
  <c r="AU213" i="35"/>
  <c r="AU214" i="35"/>
  <c r="AU215" i="35"/>
  <c r="AU216" i="35"/>
  <c r="AU217" i="35"/>
  <c r="AU218" i="35"/>
  <c r="AU219" i="35"/>
  <c r="AU220" i="35"/>
  <c r="AU221" i="35"/>
  <c r="AU222" i="35"/>
  <c r="AU223" i="35"/>
  <c r="AU224" i="35"/>
  <c r="AU225" i="35"/>
  <c r="AU226" i="35"/>
  <c r="AU227" i="35"/>
  <c r="AU228" i="35"/>
  <c r="AU229" i="35"/>
  <c r="AU230" i="35"/>
  <c r="AU231" i="35"/>
  <c r="AU232" i="35"/>
  <c r="AU233" i="35"/>
  <c r="AU234" i="35"/>
  <c r="AU235" i="35"/>
  <c r="AU236" i="35"/>
  <c r="AU237" i="35"/>
  <c r="AU238" i="35"/>
  <c r="AU239" i="35"/>
  <c r="AU240" i="35"/>
  <c r="AU241" i="35"/>
  <c r="AU242" i="35"/>
  <c r="AU243" i="35"/>
  <c r="AU244" i="35"/>
  <c r="AU245" i="35"/>
  <c r="AU246" i="35"/>
  <c r="AU247" i="35"/>
  <c r="AU248" i="35"/>
  <c r="AU249" i="35"/>
  <c r="AU250" i="35"/>
  <c r="AU251" i="35"/>
  <c r="AU252" i="35"/>
  <c r="AU253" i="35"/>
  <c r="AU254" i="35"/>
  <c r="AU255" i="35"/>
  <c r="AU256" i="35"/>
  <c r="AU257" i="35"/>
  <c r="AU258" i="35"/>
  <c r="AU259" i="35"/>
  <c r="AU260" i="35"/>
  <c r="AU261" i="35"/>
  <c r="AU262" i="35"/>
  <c r="AU263" i="35"/>
  <c r="AU264" i="35"/>
  <c r="AU265" i="35"/>
  <c r="AU266" i="35"/>
  <c r="AU267" i="35"/>
  <c r="AU268" i="35"/>
  <c r="AU269" i="35"/>
  <c r="AU270" i="35"/>
  <c r="AU271" i="35"/>
  <c r="AU272" i="35"/>
  <c r="AU273" i="35"/>
  <c r="AU274" i="35"/>
  <c r="AU275" i="35"/>
  <c r="AU276" i="35"/>
  <c r="AU277" i="35"/>
  <c r="AU278" i="35"/>
  <c r="AU279" i="35"/>
  <c r="AU280" i="35"/>
  <c r="AU281" i="35"/>
  <c r="AU282" i="35"/>
  <c r="AU283" i="35"/>
  <c r="AU284" i="35"/>
  <c r="AU285" i="35"/>
  <c r="AU286" i="35"/>
  <c r="AU287" i="35"/>
  <c r="AU288" i="35"/>
  <c r="AU289" i="35"/>
  <c r="AU290" i="35"/>
  <c r="AU291" i="35"/>
  <c r="AU292" i="35"/>
  <c r="AU293" i="35"/>
  <c r="AU6" i="35"/>
  <c r="AT6" i="35"/>
  <c r="AT7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T39" i="35"/>
  <c r="AT40" i="35"/>
  <c r="AT41" i="35"/>
  <c r="AT42" i="35"/>
  <c r="AT43" i="35"/>
  <c r="AT44" i="35"/>
  <c r="AT45" i="35"/>
  <c r="AT46" i="35"/>
  <c r="AT47" i="35"/>
  <c r="AT48" i="35"/>
  <c r="AT49" i="35"/>
  <c r="AT50" i="35"/>
  <c r="AT51" i="35"/>
  <c r="AT52" i="35"/>
  <c r="AT53" i="35"/>
  <c r="AT54" i="35"/>
  <c r="AT55" i="35"/>
  <c r="AT56" i="35"/>
  <c r="AT57" i="35"/>
  <c r="AT58" i="35"/>
  <c r="AT59" i="35"/>
  <c r="AT60" i="35"/>
  <c r="AT61" i="35"/>
  <c r="AT62" i="35"/>
  <c r="AT63" i="35"/>
  <c r="AT64" i="35"/>
  <c r="AT65" i="35"/>
  <c r="AT66" i="35"/>
  <c r="AT67" i="35"/>
  <c r="AT68" i="35"/>
  <c r="AT69" i="35"/>
  <c r="AT70" i="35"/>
  <c r="AT71" i="35"/>
  <c r="AT72" i="35"/>
  <c r="AT73" i="35"/>
  <c r="AT74" i="35"/>
  <c r="AT75" i="35"/>
  <c r="AT76" i="35"/>
  <c r="AT77" i="35"/>
  <c r="AT78" i="35"/>
  <c r="AT79" i="35"/>
  <c r="AT80" i="35"/>
  <c r="AT81" i="35"/>
  <c r="AT82" i="35"/>
  <c r="AT83" i="35"/>
  <c r="AT84" i="35"/>
  <c r="AT85" i="35"/>
  <c r="AT86" i="35"/>
  <c r="AT87" i="35"/>
  <c r="AT88" i="35"/>
  <c r="AT89" i="35"/>
  <c r="AT90" i="35"/>
  <c r="AT91" i="35"/>
  <c r="AT92" i="35"/>
  <c r="AT93" i="35"/>
  <c r="AT94" i="35"/>
  <c r="AT95" i="35"/>
  <c r="AT96" i="35"/>
  <c r="AT97" i="35"/>
  <c r="AT98" i="35"/>
  <c r="AT99" i="35"/>
  <c r="AT100" i="35"/>
  <c r="AT101" i="35"/>
  <c r="AT102" i="35"/>
  <c r="AT103" i="35"/>
  <c r="AT104" i="35"/>
  <c r="AT105" i="35"/>
  <c r="AT106" i="35"/>
  <c r="AT107" i="35"/>
  <c r="AT108" i="35"/>
  <c r="AT109" i="35"/>
  <c r="AT110" i="35"/>
  <c r="AT111" i="35"/>
  <c r="AT112" i="35"/>
  <c r="AT113" i="35"/>
  <c r="AT114" i="35"/>
  <c r="AT115" i="35"/>
  <c r="AT116" i="35"/>
  <c r="AT117" i="35"/>
  <c r="AT118" i="35"/>
  <c r="AT119" i="35"/>
  <c r="AT120" i="35"/>
  <c r="AT121" i="35"/>
  <c r="AT122" i="35"/>
  <c r="AT123" i="35"/>
  <c r="AT124" i="35"/>
  <c r="AT125" i="35"/>
  <c r="AT126" i="35"/>
  <c r="AT127" i="35"/>
  <c r="AT128" i="35"/>
  <c r="AT129" i="35"/>
  <c r="AT130" i="35"/>
  <c r="AT131" i="35"/>
  <c r="AT132" i="35"/>
  <c r="AT133" i="35"/>
  <c r="AT134" i="35"/>
  <c r="AT135" i="35"/>
  <c r="AT136" i="35"/>
  <c r="AT137" i="35"/>
  <c r="AT138" i="35"/>
  <c r="AT139" i="35"/>
  <c r="AT140" i="35"/>
  <c r="AT141" i="35"/>
  <c r="AT142" i="35"/>
  <c r="AT143" i="35"/>
  <c r="AT144" i="35"/>
  <c r="AT145" i="35"/>
  <c r="AT146" i="35"/>
  <c r="AT147" i="35"/>
  <c r="AT148" i="35"/>
  <c r="AT149" i="35"/>
  <c r="AT150" i="35"/>
  <c r="AT151" i="35"/>
  <c r="AT152" i="35"/>
  <c r="AT153" i="35"/>
  <c r="AT154" i="35"/>
  <c r="AT155" i="35"/>
  <c r="AT156" i="35"/>
  <c r="AT157" i="35"/>
  <c r="AT158" i="35"/>
  <c r="AT159" i="35"/>
  <c r="AT160" i="35"/>
  <c r="AT161" i="35"/>
  <c r="AT162" i="35"/>
  <c r="AT163" i="35"/>
  <c r="AT164" i="35"/>
  <c r="AT165" i="35"/>
  <c r="AT166" i="35"/>
  <c r="AT167" i="35"/>
  <c r="AT168" i="35"/>
  <c r="AT169" i="35"/>
  <c r="AT170" i="35"/>
  <c r="AT171" i="35"/>
  <c r="AT172" i="35"/>
  <c r="AT173" i="35"/>
  <c r="AT174" i="35"/>
  <c r="AT175" i="35"/>
  <c r="AT176" i="35"/>
  <c r="AT177" i="35"/>
  <c r="AT178" i="35"/>
  <c r="AT179" i="35"/>
  <c r="AT180" i="35"/>
  <c r="AT181" i="35"/>
  <c r="AT182" i="35"/>
  <c r="AT183" i="35"/>
  <c r="AT184" i="35"/>
  <c r="AT185" i="35"/>
  <c r="AT186" i="35"/>
  <c r="AT187" i="35"/>
  <c r="AT188" i="35"/>
  <c r="AT189" i="35"/>
  <c r="AT190" i="35"/>
  <c r="AT191" i="35"/>
  <c r="AT192" i="35"/>
  <c r="AT193" i="35"/>
  <c r="AT194" i="35"/>
  <c r="AT195" i="35"/>
  <c r="AT196" i="35"/>
  <c r="AT197" i="35"/>
  <c r="AT198" i="35"/>
  <c r="AT199" i="35"/>
  <c r="AT200" i="35"/>
  <c r="AT201" i="35"/>
  <c r="AT202" i="35"/>
  <c r="AT203" i="35"/>
  <c r="AT204" i="35"/>
  <c r="AT205" i="35"/>
  <c r="AT206" i="35"/>
  <c r="AT207" i="35"/>
  <c r="AT208" i="35"/>
  <c r="AT209" i="35"/>
  <c r="AT210" i="35"/>
  <c r="AT211" i="35"/>
  <c r="AT212" i="35"/>
  <c r="AT213" i="35"/>
  <c r="AT214" i="35"/>
  <c r="AT215" i="35"/>
  <c r="AT216" i="35"/>
  <c r="AT217" i="35"/>
  <c r="AT218" i="35"/>
  <c r="AT219" i="35"/>
  <c r="AT220" i="35"/>
  <c r="AT221" i="35"/>
  <c r="AT222" i="35"/>
  <c r="AT223" i="35"/>
  <c r="AT224" i="35"/>
  <c r="AT225" i="35"/>
  <c r="AT226" i="35"/>
  <c r="AT227" i="35"/>
  <c r="AT228" i="35"/>
  <c r="AT229" i="35"/>
  <c r="AT230" i="35"/>
  <c r="AT231" i="35"/>
  <c r="AT232" i="35"/>
  <c r="AT233" i="35"/>
  <c r="AT234" i="35"/>
  <c r="AT235" i="35"/>
  <c r="AT236" i="35"/>
  <c r="AT237" i="35"/>
  <c r="AT238" i="35"/>
  <c r="AT239" i="35"/>
  <c r="AT240" i="35"/>
  <c r="AT241" i="35"/>
  <c r="AT242" i="35"/>
  <c r="AT243" i="35"/>
  <c r="AT244" i="35"/>
  <c r="AT245" i="35"/>
  <c r="AT246" i="35"/>
  <c r="AT247" i="35"/>
  <c r="AT248" i="35"/>
  <c r="AT249" i="35"/>
  <c r="AT250" i="35"/>
  <c r="AT251" i="35"/>
  <c r="AT252" i="35"/>
  <c r="AT253" i="35"/>
  <c r="AT254" i="35"/>
  <c r="AT255" i="35"/>
  <c r="AT256" i="35"/>
  <c r="AT257" i="35"/>
  <c r="AT258" i="35"/>
  <c r="AT259" i="35"/>
  <c r="AT260" i="35"/>
  <c r="AT261" i="35"/>
  <c r="AT262" i="35"/>
  <c r="AT263" i="35"/>
  <c r="AT264" i="35"/>
  <c r="AT265" i="35"/>
  <c r="AT266" i="35"/>
  <c r="AT267" i="35"/>
  <c r="AT268" i="35"/>
  <c r="AT269" i="35"/>
  <c r="AT270" i="35"/>
  <c r="AT271" i="35"/>
  <c r="AT272" i="35"/>
  <c r="AT273" i="35"/>
  <c r="AT274" i="35"/>
  <c r="AT275" i="35"/>
  <c r="AT276" i="35"/>
  <c r="AT277" i="35"/>
  <c r="AT278" i="35"/>
  <c r="AT279" i="35"/>
  <c r="AT280" i="35"/>
  <c r="AT281" i="35"/>
  <c r="AT282" i="35"/>
  <c r="AT283" i="35"/>
  <c r="AT284" i="35"/>
  <c r="AT285" i="35"/>
  <c r="AT286" i="35"/>
  <c r="AT287" i="35"/>
  <c r="AT288" i="35"/>
  <c r="AT289" i="35"/>
  <c r="AT290" i="35"/>
  <c r="AT291" i="35"/>
  <c r="AT292" i="35"/>
  <c r="AT293" i="35"/>
  <c r="AR7" i="35"/>
  <c r="AN7" i="35"/>
  <c r="AO7" i="35"/>
  <c r="AP7" i="35"/>
  <c r="AS7" i="35"/>
  <c r="AR8" i="35"/>
  <c r="AN8" i="35"/>
  <c r="AO8" i="35"/>
  <c r="AP8" i="35"/>
  <c r="AS8" i="35"/>
  <c r="AR9" i="35"/>
  <c r="AN9" i="35"/>
  <c r="AO9" i="35"/>
  <c r="AP9" i="35"/>
  <c r="AS9" i="35"/>
  <c r="AR10" i="35"/>
  <c r="AN10" i="35"/>
  <c r="AO10" i="35"/>
  <c r="AP10" i="35"/>
  <c r="AS10" i="35"/>
  <c r="AR11" i="35"/>
  <c r="AN11" i="35"/>
  <c r="AO11" i="35"/>
  <c r="AP11" i="35"/>
  <c r="AS11" i="35"/>
  <c r="AR12" i="35"/>
  <c r="AN12" i="35"/>
  <c r="AO12" i="35"/>
  <c r="AP12" i="35"/>
  <c r="AS12" i="35"/>
  <c r="AR13" i="35"/>
  <c r="AN13" i="35"/>
  <c r="AO13" i="35"/>
  <c r="AP13" i="35"/>
  <c r="AS13" i="35"/>
  <c r="AR14" i="35"/>
  <c r="AN14" i="35"/>
  <c r="AO14" i="35"/>
  <c r="AP14" i="35"/>
  <c r="AS14" i="35"/>
  <c r="AR15" i="35"/>
  <c r="AN15" i="35"/>
  <c r="AO15" i="35"/>
  <c r="AP15" i="35"/>
  <c r="AS15" i="35"/>
  <c r="AR16" i="35"/>
  <c r="AN16" i="35"/>
  <c r="AO16" i="35"/>
  <c r="AP16" i="35"/>
  <c r="AS16" i="35"/>
  <c r="AR17" i="35"/>
  <c r="AN17" i="35"/>
  <c r="AO17" i="35"/>
  <c r="AP17" i="35"/>
  <c r="AS17" i="35"/>
  <c r="AR18" i="35"/>
  <c r="AN18" i="35"/>
  <c r="AO18" i="35"/>
  <c r="AP18" i="35"/>
  <c r="AS18" i="35"/>
  <c r="AR19" i="35"/>
  <c r="AN19" i="35"/>
  <c r="AO19" i="35"/>
  <c r="AP19" i="35"/>
  <c r="AS19" i="35"/>
  <c r="AR20" i="35"/>
  <c r="AN20" i="35"/>
  <c r="AO20" i="35"/>
  <c r="AP20" i="35"/>
  <c r="AS20" i="35"/>
  <c r="AR21" i="35"/>
  <c r="AN21" i="35"/>
  <c r="AO21" i="35"/>
  <c r="AP21" i="35"/>
  <c r="AS21" i="35"/>
  <c r="AR22" i="35"/>
  <c r="AN22" i="35"/>
  <c r="AO22" i="35"/>
  <c r="AP22" i="35"/>
  <c r="AS22" i="35"/>
  <c r="AR23" i="35"/>
  <c r="AN23" i="35"/>
  <c r="AO23" i="35"/>
  <c r="AP23" i="35"/>
  <c r="AS23" i="35"/>
  <c r="AR24" i="35"/>
  <c r="AN24" i="35"/>
  <c r="AO24" i="35"/>
  <c r="AP24" i="35"/>
  <c r="AS24" i="35"/>
  <c r="AR25" i="35"/>
  <c r="AN25" i="35"/>
  <c r="AO25" i="35"/>
  <c r="AP25" i="35"/>
  <c r="AS25" i="35"/>
  <c r="AR26" i="35"/>
  <c r="AN26" i="35"/>
  <c r="AO26" i="35"/>
  <c r="AP26" i="35"/>
  <c r="AS26" i="35"/>
  <c r="AR27" i="35"/>
  <c r="AN27" i="35"/>
  <c r="AO27" i="35"/>
  <c r="AP27" i="35"/>
  <c r="AS27" i="35"/>
  <c r="AR28" i="35"/>
  <c r="AN28" i="35"/>
  <c r="AO28" i="35"/>
  <c r="AP28" i="35"/>
  <c r="AS28" i="35"/>
  <c r="AR29" i="35"/>
  <c r="AN29" i="35"/>
  <c r="AO29" i="35"/>
  <c r="AP29" i="35"/>
  <c r="AS29" i="35"/>
  <c r="AR30" i="35"/>
  <c r="AN30" i="35"/>
  <c r="AO30" i="35"/>
  <c r="AP30" i="35"/>
  <c r="AS30" i="35"/>
  <c r="AR31" i="35"/>
  <c r="AN31" i="35"/>
  <c r="AO31" i="35"/>
  <c r="AP31" i="35"/>
  <c r="AS31" i="35"/>
  <c r="AR32" i="35"/>
  <c r="AN32" i="35"/>
  <c r="AO32" i="35"/>
  <c r="AP32" i="35"/>
  <c r="AS32" i="35"/>
  <c r="AR33" i="35"/>
  <c r="AN33" i="35"/>
  <c r="AO33" i="35"/>
  <c r="AP33" i="35"/>
  <c r="AS33" i="35"/>
  <c r="AR34" i="35"/>
  <c r="AN34" i="35"/>
  <c r="AO34" i="35"/>
  <c r="AP34" i="35"/>
  <c r="AS34" i="35"/>
  <c r="AR35" i="35"/>
  <c r="AN35" i="35"/>
  <c r="AO35" i="35"/>
  <c r="AP35" i="35"/>
  <c r="AS35" i="35"/>
  <c r="AR36" i="35"/>
  <c r="AN36" i="35"/>
  <c r="AO36" i="35"/>
  <c r="AP36" i="35"/>
  <c r="AS36" i="35"/>
  <c r="AR37" i="35"/>
  <c r="AN37" i="35"/>
  <c r="AO37" i="35"/>
  <c r="AP37" i="35"/>
  <c r="AS37" i="35"/>
  <c r="AR38" i="35"/>
  <c r="AN38" i="35"/>
  <c r="AO38" i="35"/>
  <c r="AP38" i="35"/>
  <c r="AS38" i="35"/>
  <c r="AR39" i="35"/>
  <c r="AN39" i="35"/>
  <c r="AO39" i="35"/>
  <c r="AP39" i="35"/>
  <c r="AS39" i="35"/>
  <c r="AR40" i="35"/>
  <c r="AN40" i="35"/>
  <c r="AO40" i="35"/>
  <c r="AP40" i="35"/>
  <c r="AS40" i="35"/>
  <c r="AR41" i="35"/>
  <c r="AN41" i="35"/>
  <c r="AO41" i="35"/>
  <c r="AP41" i="35"/>
  <c r="AS41" i="35"/>
  <c r="AR42" i="35"/>
  <c r="AN42" i="35"/>
  <c r="AO42" i="35"/>
  <c r="AP42" i="35"/>
  <c r="AS42" i="35"/>
  <c r="AR43" i="35"/>
  <c r="AN43" i="35"/>
  <c r="AO43" i="35"/>
  <c r="AP43" i="35"/>
  <c r="AS43" i="35"/>
  <c r="AR44" i="35"/>
  <c r="AN44" i="35"/>
  <c r="AO44" i="35"/>
  <c r="AP44" i="35"/>
  <c r="AS44" i="35"/>
  <c r="AR45" i="35"/>
  <c r="AN45" i="35"/>
  <c r="AO45" i="35"/>
  <c r="AP45" i="35"/>
  <c r="AS45" i="35"/>
  <c r="AR46" i="35"/>
  <c r="AN46" i="35"/>
  <c r="AO46" i="35"/>
  <c r="AP46" i="35"/>
  <c r="AS46" i="35"/>
  <c r="AR47" i="35"/>
  <c r="AN47" i="35"/>
  <c r="AO47" i="35"/>
  <c r="AP47" i="35"/>
  <c r="AS47" i="35"/>
  <c r="AR48" i="35"/>
  <c r="AN48" i="35"/>
  <c r="AO48" i="35"/>
  <c r="AP48" i="35"/>
  <c r="AS48" i="35"/>
  <c r="AR49" i="35"/>
  <c r="AN49" i="35"/>
  <c r="AO49" i="35"/>
  <c r="AP49" i="35"/>
  <c r="AS49" i="35"/>
  <c r="AR50" i="35"/>
  <c r="AN50" i="35"/>
  <c r="AO50" i="35"/>
  <c r="AP50" i="35"/>
  <c r="AS50" i="35"/>
  <c r="AR51" i="35"/>
  <c r="AN51" i="35"/>
  <c r="AO51" i="35"/>
  <c r="AP51" i="35"/>
  <c r="AS51" i="35"/>
  <c r="AR52" i="35"/>
  <c r="AN52" i="35"/>
  <c r="AO52" i="35"/>
  <c r="AP52" i="35"/>
  <c r="AS52" i="35"/>
  <c r="AR53" i="35"/>
  <c r="AN53" i="35"/>
  <c r="AO53" i="35"/>
  <c r="AP53" i="35"/>
  <c r="AS53" i="35"/>
  <c r="AR54" i="35"/>
  <c r="AN54" i="35"/>
  <c r="AO54" i="35"/>
  <c r="AP54" i="35"/>
  <c r="AS54" i="35"/>
  <c r="AR55" i="35"/>
  <c r="AN55" i="35"/>
  <c r="AO55" i="35"/>
  <c r="AP55" i="35"/>
  <c r="AS55" i="35"/>
  <c r="AR56" i="35"/>
  <c r="AN56" i="35"/>
  <c r="AO56" i="35"/>
  <c r="AP56" i="35"/>
  <c r="AS56" i="35"/>
  <c r="AR57" i="35"/>
  <c r="AN57" i="35"/>
  <c r="AO57" i="35"/>
  <c r="AP57" i="35"/>
  <c r="AS57" i="35"/>
  <c r="AR58" i="35"/>
  <c r="AN58" i="35"/>
  <c r="AO58" i="35"/>
  <c r="AP58" i="35"/>
  <c r="AS58" i="35"/>
  <c r="AR59" i="35"/>
  <c r="AN59" i="35"/>
  <c r="AO59" i="35"/>
  <c r="AP59" i="35"/>
  <c r="AS59" i="35"/>
  <c r="AR60" i="35"/>
  <c r="AN60" i="35"/>
  <c r="AO60" i="35"/>
  <c r="AP60" i="35"/>
  <c r="AS60" i="35"/>
  <c r="AR61" i="35"/>
  <c r="AN61" i="35"/>
  <c r="AO61" i="35"/>
  <c r="AP61" i="35"/>
  <c r="AS61" i="35"/>
  <c r="AR62" i="35"/>
  <c r="AN62" i="35"/>
  <c r="AO62" i="35"/>
  <c r="AP62" i="35"/>
  <c r="AS62" i="35"/>
  <c r="AR63" i="35"/>
  <c r="AN63" i="35"/>
  <c r="AO63" i="35"/>
  <c r="AP63" i="35"/>
  <c r="AS63" i="35"/>
  <c r="AR64" i="35"/>
  <c r="AN64" i="35"/>
  <c r="AO64" i="35"/>
  <c r="AP64" i="35"/>
  <c r="AS64" i="35"/>
  <c r="AR65" i="35"/>
  <c r="AN65" i="35"/>
  <c r="AO65" i="35"/>
  <c r="AP65" i="35"/>
  <c r="AS65" i="35"/>
  <c r="AR66" i="35"/>
  <c r="AN66" i="35"/>
  <c r="AO66" i="35"/>
  <c r="AP66" i="35"/>
  <c r="AS66" i="35"/>
  <c r="AR67" i="35"/>
  <c r="AN67" i="35"/>
  <c r="AO67" i="35"/>
  <c r="AP67" i="35"/>
  <c r="AS67" i="35"/>
  <c r="AR68" i="35"/>
  <c r="AN68" i="35"/>
  <c r="AO68" i="35"/>
  <c r="AP68" i="35"/>
  <c r="AS68" i="35"/>
  <c r="AR69" i="35"/>
  <c r="AN69" i="35"/>
  <c r="AO69" i="35"/>
  <c r="AP69" i="35"/>
  <c r="AS69" i="35"/>
  <c r="AR70" i="35"/>
  <c r="AN70" i="35"/>
  <c r="AO70" i="35"/>
  <c r="AP70" i="35"/>
  <c r="AS70" i="35"/>
  <c r="AR71" i="35"/>
  <c r="AN71" i="35"/>
  <c r="AO71" i="35"/>
  <c r="AP71" i="35"/>
  <c r="AS71" i="35"/>
  <c r="AR72" i="35"/>
  <c r="AN72" i="35"/>
  <c r="AO72" i="35"/>
  <c r="AP72" i="35"/>
  <c r="AS72" i="35"/>
  <c r="AR73" i="35"/>
  <c r="AN73" i="35"/>
  <c r="AO73" i="35"/>
  <c r="AP73" i="35"/>
  <c r="AS73" i="35"/>
  <c r="AR74" i="35"/>
  <c r="AN74" i="35"/>
  <c r="AO74" i="35"/>
  <c r="AP74" i="35"/>
  <c r="AS74" i="35"/>
  <c r="AR75" i="35"/>
  <c r="AN75" i="35"/>
  <c r="AO75" i="35"/>
  <c r="AP75" i="35"/>
  <c r="AS75" i="35"/>
  <c r="AR76" i="35"/>
  <c r="AN76" i="35"/>
  <c r="AO76" i="35"/>
  <c r="AP76" i="35"/>
  <c r="AS76" i="35"/>
  <c r="AR77" i="35"/>
  <c r="AN77" i="35"/>
  <c r="AO77" i="35"/>
  <c r="AP77" i="35"/>
  <c r="AS77" i="35"/>
  <c r="AR78" i="35"/>
  <c r="AN78" i="35"/>
  <c r="AO78" i="35"/>
  <c r="AP78" i="35"/>
  <c r="AS78" i="35"/>
  <c r="AR79" i="35"/>
  <c r="AN79" i="35"/>
  <c r="AO79" i="35"/>
  <c r="AP79" i="35"/>
  <c r="AS79" i="35"/>
  <c r="AR80" i="35"/>
  <c r="AN80" i="35"/>
  <c r="AO80" i="35"/>
  <c r="AP80" i="35"/>
  <c r="AS80" i="35"/>
  <c r="AR81" i="35"/>
  <c r="AN81" i="35"/>
  <c r="AO81" i="35"/>
  <c r="AP81" i="35"/>
  <c r="AS81" i="35"/>
  <c r="AR82" i="35"/>
  <c r="AN82" i="35"/>
  <c r="AO82" i="35"/>
  <c r="AP82" i="35"/>
  <c r="AS82" i="35"/>
  <c r="AR83" i="35"/>
  <c r="AN83" i="35"/>
  <c r="AO83" i="35"/>
  <c r="AP83" i="35"/>
  <c r="AS83" i="35"/>
  <c r="AR84" i="35"/>
  <c r="AN84" i="35"/>
  <c r="AO84" i="35"/>
  <c r="AP84" i="35"/>
  <c r="AS84" i="35"/>
  <c r="AR85" i="35"/>
  <c r="AN85" i="35"/>
  <c r="AO85" i="35"/>
  <c r="AP85" i="35"/>
  <c r="AS85" i="35"/>
  <c r="AR86" i="35"/>
  <c r="AN86" i="35"/>
  <c r="AO86" i="35"/>
  <c r="AP86" i="35"/>
  <c r="AS86" i="35"/>
  <c r="AR87" i="35"/>
  <c r="AN87" i="35"/>
  <c r="AO87" i="35"/>
  <c r="AP87" i="35"/>
  <c r="AS87" i="35"/>
  <c r="AR88" i="35"/>
  <c r="AN88" i="35"/>
  <c r="AO88" i="35"/>
  <c r="AP88" i="35"/>
  <c r="AS88" i="35"/>
  <c r="AR89" i="35"/>
  <c r="AN89" i="35"/>
  <c r="AO89" i="35"/>
  <c r="AP89" i="35"/>
  <c r="AS89" i="35"/>
  <c r="AR90" i="35"/>
  <c r="AN90" i="35"/>
  <c r="AO90" i="35"/>
  <c r="AP90" i="35"/>
  <c r="AS90" i="35"/>
  <c r="AR91" i="35"/>
  <c r="AN91" i="35"/>
  <c r="AO91" i="35"/>
  <c r="AP91" i="35"/>
  <c r="AS91" i="35"/>
  <c r="AR92" i="35"/>
  <c r="AN92" i="35"/>
  <c r="AO92" i="35"/>
  <c r="AP92" i="35"/>
  <c r="AS92" i="35"/>
  <c r="AR93" i="35"/>
  <c r="AN93" i="35"/>
  <c r="AO93" i="35"/>
  <c r="AP93" i="35"/>
  <c r="AS93" i="35"/>
  <c r="AR94" i="35"/>
  <c r="AN94" i="35"/>
  <c r="AO94" i="35"/>
  <c r="AP94" i="35"/>
  <c r="AS94" i="35"/>
  <c r="AR95" i="35"/>
  <c r="AN95" i="35"/>
  <c r="AO95" i="35"/>
  <c r="AP95" i="35"/>
  <c r="AS95" i="35"/>
  <c r="AR96" i="35"/>
  <c r="AN96" i="35"/>
  <c r="AO96" i="35"/>
  <c r="AP96" i="35"/>
  <c r="AS96" i="35"/>
  <c r="AR97" i="35"/>
  <c r="AN97" i="35"/>
  <c r="AO97" i="35"/>
  <c r="AP97" i="35"/>
  <c r="AS97" i="35"/>
  <c r="AR98" i="35"/>
  <c r="AN98" i="35"/>
  <c r="AO98" i="35"/>
  <c r="AP98" i="35"/>
  <c r="AS98" i="35"/>
  <c r="AR99" i="35"/>
  <c r="AN99" i="35"/>
  <c r="AO99" i="35"/>
  <c r="AP99" i="35"/>
  <c r="AS99" i="35"/>
  <c r="AR100" i="35"/>
  <c r="AN100" i="35"/>
  <c r="AO100" i="35"/>
  <c r="AP100" i="35"/>
  <c r="AS100" i="35"/>
  <c r="AR101" i="35"/>
  <c r="AN101" i="35"/>
  <c r="AO101" i="35"/>
  <c r="AP101" i="35"/>
  <c r="AS101" i="35"/>
  <c r="AR102" i="35"/>
  <c r="AN102" i="35"/>
  <c r="AO102" i="35"/>
  <c r="AP102" i="35"/>
  <c r="AS102" i="35"/>
  <c r="AR103" i="35"/>
  <c r="AN103" i="35"/>
  <c r="AO103" i="35"/>
  <c r="AP103" i="35"/>
  <c r="AS103" i="35"/>
  <c r="AR104" i="35"/>
  <c r="AN104" i="35"/>
  <c r="AO104" i="35"/>
  <c r="AP104" i="35"/>
  <c r="AS104" i="35"/>
  <c r="AR105" i="35"/>
  <c r="AN105" i="35"/>
  <c r="AO105" i="35"/>
  <c r="AP105" i="35"/>
  <c r="AS105" i="35"/>
  <c r="AR106" i="35"/>
  <c r="AN106" i="35"/>
  <c r="AO106" i="35"/>
  <c r="AP106" i="35"/>
  <c r="AS106" i="35"/>
  <c r="AR107" i="35"/>
  <c r="AN107" i="35"/>
  <c r="AO107" i="35"/>
  <c r="AP107" i="35"/>
  <c r="AS107" i="35"/>
  <c r="AR108" i="35"/>
  <c r="AN108" i="35"/>
  <c r="AO108" i="35"/>
  <c r="AP108" i="35"/>
  <c r="AS108" i="35"/>
  <c r="AR109" i="35"/>
  <c r="AN109" i="35"/>
  <c r="AO109" i="35"/>
  <c r="AP109" i="35"/>
  <c r="AS109" i="35"/>
  <c r="AR110" i="35"/>
  <c r="AN110" i="35"/>
  <c r="AO110" i="35"/>
  <c r="AP110" i="35"/>
  <c r="AS110" i="35"/>
  <c r="AR111" i="35"/>
  <c r="AN111" i="35"/>
  <c r="AO111" i="35"/>
  <c r="AP111" i="35"/>
  <c r="AS111" i="35"/>
  <c r="AR112" i="35"/>
  <c r="AN112" i="35"/>
  <c r="AO112" i="35"/>
  <c r="AP112" i="35"/>
  <c r="AS112" i="35"/>
  <c r="AR113" i="35"/>
  <c r="AN113" i="35"/>
  <c r="AO113" i="35"/>
  <c r="AP113" i="35"/>
  <c r="AS113" i="35"/>
  <c r="AR114" i="35"/>
  <c r="AN114" i="35"/>
  <c r="AO114" i="35"/>
  <c r="AP114" i="35"/>
  <c r="AS114" i="35"/>
  <c r="AR115" i="35"/>
  <c r="AN115" i="35"/>
  <c r="AO115" i="35"/>
  <c r="AP115" i="35"/>
  <c r="AS115" i="35"/>
  <c r="AR116" i="35"/>
  <c r="AN116" i="35"/>
  <c r="AO116" i="35"/>
  <c r="AP116" i="35"/>
  <c r="AS116" i="35"/>
  <c r="AR117" i="35"/>
  <c r="AN117" i="35"/>
  <c r="AO117" i="35"/>
  <c r="AP117" i="35"/>
  <c r="AS117" i="35"/>
  <c r="AR118" i="35"/>
  <c r="AN118" i="35"/>
  <c r="AO118" i="35"/>
  <c r="AP118" i="35"/>
  <c r="AS118" i="35"/>
  <c r="AR119" i="35"/>
  <c r="AN119" i="35"/>
  <c r="AO119" i="35"/>
  <c r="AP119" i="35"/>
  <c r="AS119" i="35"/>
  <c r="AR120" i="35"/>
  <c r="AN120" i="35"/>
  <c r="AO120" i="35"/>
  <c r="AP120" i="35"/>
  <c r="AS120" i="35"/>
  <c r="AR121" i="35"/>
  <c r="AN121" i="35"/>
  <c r="AO121" i="35"/>
  <c r="AP121" i="35"/>
  <c r="AS121" i="35"/>
  <c r="AR122" i="35"/>
  <c r="AN122" i="35"/>
  <c r="AO122" i="35"/>
  <c r="AP122" i="35"/>
  <c r="AS122" i="35"/>
  <c r="AR123" i="35"/>
  <c r="AN123" i="35"/>
  <c r="AO123" i="35"/>
  <c r="AP123" i="35"/>
  <c r="AS123" i="35"/>
  <c r="AR124" i="35"/>
  <c r="AN124" i="35"/>
  <c r="AO124" i="35"/>
  <c r="AP124" i="35"/>
  <c r="AS124" i="35"/>
  <c r="AR125" i="35"/>
  <c r="AN125" i="35"/>
  <c r="AO125" i="35"/>
  <c r="AP125" i="35"/>
  <c r="AS125" i="35"/>
  <c r="AR126" i="35"/>
  <c r="AN126" i="35"/>
  <c r="AO126" i="35"/>
  <c r="AP126" i="35"/>
  <c r="AS126" i="35"/>
  <c r="AR127" i="35"/>
  <c r="AN127" i="35"/>
  <c r="AO127" i="35"/>
  <c r="AP127" i="35"/>
  <c r="AS127" i="35"/>
  <c r="AR128" i="35"/>
  <c r="AN128" i="35"/>
  <c r="AO128" i="35"/>
  <c r="AP128" i="35"/>
  <c r="AS128" i="35"/>
  <c r="AR129" i="35"/>
  <c r="AN129" i="35"/>
  <c r="AO129" i="35"/>
  <c r="AP129" i="35"/>
  <c r="AS129" i="35"/>
  <c r="AR130" i="35"/>
  <c r="AN130" i="35"/>
  <c r="AO130" i="35"/>
  <c r="AP130" i="35"/>
  <c r="AS130" i="35"/>
  <c r="AR131" i="35"/>
  <c r="AN131" i="35"/>
  <c r="AO131" i="35"/>
  <c r="AP131" i="35"/>
  <c r="AS131" i="35"/>
  <c r="AR132" i="35"/>
  <c r="AN132" i="35"/>
  <c r="AO132" i="35"/>
  <c r="AP132" i="35"/>
  <c r="AS132" i="35"/>
  <c r="AR133" i="35"/>
  <c r="AN133" i="35"/>
  <c r="AO133" i="35"/>
  <c r="AP133" i="35"/>
  <c r="AS133" i="35"/>
  <c r="AR134" i="35"/>
  <c r="AN134" i="35"/>
  <c r="AO134" i="35"/>
  <c r="AP134" i="35"/>
  <c r="AS134" i="35"/>
  <c r="AR135" i="35"/>
  <c r="AN135" i="35"/>
  <c r="AO135" i="35"/>
  <c r="AP135" i="35"/>
  <c r="AS135" i="35"/>
  <c r="AR136" i="35"/>
  <c r="AN136" i="35"/>
  <c r="AO136" i="35"/>
  <c r="AP136" i="35"/>
  <c r="AS136" i="35"/>
  <c r="AR137" i="35"/>
  <c r="AN137" i="35"/>
  <c r="AO137" i="35"/>
  <c r="AP137" i="35"/>
  <c r="AS137" i="35"/>
  <c r="AR138" i="35"/>
  <c r="AN138" i="35"/>
  <c r="AO138" i="35"/>
  <c r="AP138" i="35"/>
  <c r="AS138" i="35"/>
  <c r="AR139" i="35"/>
  <c r="AN139" i="35"/>
  <c r="AO139" i="35"/>
  <c r="AP139" i="35"/>
  <c r="AS139" i="35"/>
  <c r="AR140" i="35"/>
  <c r="AN140" i="35"/>
  <c r="AO140" i="35"/>
  <c r="AP140" i="35"/>
  <c r="AS140" i="35"/>
  <c r="AR141" i="35"/>
  <c r="AN141" i="35"/>
  <c r="AO141" i="35"/>
  <c r="AP141" i="35"/>
  <c r="AS141" i="35"/>
  <c r="AR142" i="35"/>
  <c r="AN142" i="35"/>
  <c r="AO142" i="35"/>
  <c r="AP142" i="35"/>
  <c r="AS142" i="35"/>
  <c r="AR143" i="35"/>
  <c r="AN143" i="35"/>
  <c r="AO143" i="35"/>
  <c r="AP143" i="35"/>
  <c r="AS143" i="35"/>
  <c r="AR144" i="35"/>
  <c r="AN144" i="35"/>
  <c r="AO144" i="35"/>
  <c r="AP144" i="35"/>
  <c r="AS144" i="35"/>
  <c r="AR145" i="35"/>
  <c r="AN145" i="35"/>
  <c r="AO145" i="35"/>
  <c r="AP145" i="35"/>
  <c r="AS145" i="35"/>
  <c r="AR146" i="35"/>
  <c r="AN146" i="35"/>
  <c r="AO146" i="35"/>
  <c r="AP146" i="35"/>
  <c r="AS146" i="35"/>
  <c r="AR147" i="35"/>
  <c r="AN147" i="35"/>
  <c r="AO147" i="35"/>
  <c r="AP147" i="35"/>
  <c r="AS147" i="35"/>
  <c r="AR148" i="35"/>
  <c r="AN148" i="35"/>
  <c r="AO148" i="35"/>
  <c r="AP148" i="35"/>
  <c r="AS148" i="35"/>
  <c r="AR149" i="35"/>
  <c r="AN149" i="35"/>
  <c r="AO149" i="35"/>
  <c r="AP149" i="35"/>
  <c r="AS149" i="35"/>
  <c r="AR150" i="35"/>
  <c r="AN150" i="35"/>
  <c r="AO150" i="35"/>
  <c r="AP150" i="35"/>
  <c r="AS150" i="35"/>
  <c r="AR151" i="35"/>
  <c r="AN151" i="35"/>
  <c r="AO151" i="35"/>
  <c r="AP151" i="35"/>
  <c r="AS151" i="35"/>
  <c r="AR152" i="35"/>
  <c r="AN152" i="35"/>
  <c r="AO152" i="35"/>
  <c r="AP152" i="35"/>
  <c r="AS152" i="35"/>
  <c r="AR153" i="35"/>
  <c r="AN153" i="35"/>
  <c r="AO153" i="35"/>
  <c r="AP153" i="35"/>
  <c r="AS153" i="35"/>
  <c r="AR154" i="35"/>
  <c r="AN154" i="35"/>
  <c r="AO154" i="35"/>
  <c r="AP154" i="35"/>
  <c r="AS154" i="35"/>
  <c r="AR155" i="35"/>
  <c r="AN155" i="35"/>
  <c r="AO155" i="35"/>
  <c r="AP155" i="35"/>
  <c r="AS155" i="35"/>
  <c r="AR156" i="35"/>
  <c r="AN156" i="35"/>
  <c r="AO156" i="35"/>
  <c r="AP156" i="35"/>
  <c r="AS156" i="35"/>
  <c r="AR157" i="35"/>
  <c r="AN157" i="35"/>
  <c r="AO157" i="35"/>
  <c r="AP157" i="35"/>
  <c r="AS157" i="35"/>
  <c r="AR158" i="35"/>
  <c r="AN158" i="35"/>
  <c r="AO158" i="35"/>
  <c r="AP158" i="35"/>
  <c r="AS158" i="35"/>
  <c r="AR159" i="35"/>
  <c r="AN159" i="35"/>
  <c r="AO159" i="35"/>
  <c r="AP159" i="35"/>
  <c r="AS159" i="35"/>
  <c r="AR160" i="35"/>
  <c r="AN160" i="35"/>
  <c r="AO160" i="35"/>
  <c r="AP160" i="35"/>
  <c r="AS160" i="35"/>
  <c r="AR161" i="35"/>
  <c r="AN161" i="35"/>
  <c r="AO161" i="35"/>
  <c r="AP161" i="35"/>
  <c r="AS161" i="35"/>
  <c r="AR162" i="35"/>
  <c r="AN162" i="35"/>
  <c r="AO162" i="35"/>
  <c r="AP162" i="35"/>
  <c r="AS162" i="35"/>
  <c r="AR163" i="35"/>
  <c r="AN163" i="35"/>
  <c r="AO163" i="35"/>
  <c r="AP163" i="35"/>
  <c r="AS163" i="35"/>
  <c r="AR164" i="35"/>
  <c r="AN164" i="35"/>
  <c r="AO164" i="35"/>
  <c r="AP164" i="35"/>
  <c r="AS164" i="35"/>
  <c r="AR165" i="35"/>
  <c r="AN165" i="35"/>
  <c r="AO165" i="35"/>
  <c r="AP165" i="35"/>
  <c r="AS165" i="35"/>
  <c r="AR166" i="35"/>
  <c r="AN166" i="35"/>
  <c r="AO166" i="35"/>
  <c r="AP166" i="35"/>
  <c r="AS166" i="35"/>
  <c r="AR167" i="35"/>
  <c r="AN167" i="35"/>
  <c r="AO167" i="35"/>
  <c r="AP167" i="35"/>
  <c r="AS167" i="35"/>
  <c r="AR168" i="35"/>
  <c r="AN168" i="35"/>
  <c r="AO168" i="35"/>
  <c r="AP168" i="35"/>
  <c r="AS168" i="35"/>
  <c r="AR169" i="35"/>
  <c r="AN169" i="35"/>
  <c r="AO169" i="35"/>
  <c r="AP169" i="35"/>
  <c r="AS169" i="35"/>
  <c r="AR170" i="35"/>
  <c r="AN170" i="35"/>
  <c r="AO170" i="35"/>
  <c r="AP170" i="35"/>
  <c r="AS170" i="35"/>
  <c r="AR171" i="35"/>
  <c r="AN171" i="35"/>
  <c r="AO171" i="35"/>
  <c r="AP171" i="35"/>
  <c r="AS171" i="35"/>
  <c r="AR172" i="35"/>
  <c r="AN172" i="35"/>
  <c r="AO172" i="35"/>
  <c r="AP172" i="35"/>
  <c r="AS172" i="35"/>
  <c r="AR173" i="35"/>
  <c r="AN173" i="35"/>
  <c r="AO173" i="35"/>
  <c r="AP173" i="35"/>
  <c r="AS173" i="35"/>
  <c r="AR174" i="35"/>
  <c r="AN174" i="35"/>
  <c r="AO174" i="35"/>
  <c r="AP174" i="35"/>
  <c r="AS174" i="35"/>
  <c r="AR175" i="35"/>
  <c r="AN175" i="35"/>
  <c r="AO175" i="35"/>
  <c r="AP175" i="35"/>
  <c r="AS175" i="35"/>
  <c r="AR176" i="35"/>
  <c r="AN176" i="35"/>
  <c r="AO176" i="35"/>
  <c r="AP176" i="35"/>
  <c r="AS176" i="35"/>
  <c r="AR177" i="35"/>
  <c r="AN177" i="35"/>
  <c r="AO177" i="35"/>
  <c r="AP177" i="35"/>
  <c r="AS177" i="35"/>
  <c r="AR178" i="35"/>
  <c r="AN178" i="35"/>
  <c r="AO178" i="35"/>
  <c r="AP178" i="35"/>
  <c r="AS178" i="35"/>
  <c r="AR179" i="35"/>
  <c r="AN179" i="35"/>
  <c r="AO179" i="35"/>
  <c r="AP179" i="35"/>
  <c r="AS179" i="35"/>
  <c r="AR180" i="35"/>
  <c r="AN180" i="35"/>
  <c r="AO180" i="35"/>
  <c r="AP180" i="35"/>
  <c r="AS180" i="35"/>
  <c r="AR181" i="35"/>
  <c r="AN181" i="35"/>
  <c r="AO181" i="35"/>
  <c r="AP181" i="35"/>
  <c r="AS181" i="35"/>
  <c r="AR182" i="35"/>
  <c r="AN182" i="35"/>
  <c r="AO182" i="35"/>
  <c r="AP182" i="35"/>
  <c r="AS182" i="35"/>
  <c r="AR183" i="35"/>
  <c r="AN183" i="35"/>
  <c r="AO183" i="35"/>
  <c r="AP183" i="35"/>
  <c r="AS183" i="35"/>
  <c r="AR184" i="35"/>
  <c r="AN184" i="35"/>
  <c r="AO184" i="35"/>
  <c r="AP184" i="35"/>
  <c r="AS184" i="35"/>
  <c r="AR185" i="35"/>
  <c r="AN185" i="35"/>
  <c r="AO185" i="35"/>
  <c r="AP185" i="35"/>
  <c r="AS185" i="35"/>
  <c r="AR186" i="35"/>
  <c r="AN186" i="35"/>
  <c r="AO186" i="35"/>
  <c r="AP186" i="35"/>
  <c r="AS186" i="35"/>
  <c r="AR187" i="35"/>
  <c r="AN187" i="35"/>
  <c r="AO187" i="35"/>
  <c r="AP187" i="35"/>
  <c r="AS187" i="35"/>
  <c r="AR188" i="35"/>
  <c r="AN188" i="35"/>
  <c r="AO188" i="35"/>
  <c r="AP188" i="35"/>
  <c r="AS188" i="35"/>
  <c r="AR189" i="35"/>
  <c r="AN189" i="35"/>
  <c r="AO189" i="35"/>
  <c r="AP189" i="35"/>
  <c r="AS189" i="35"/>
  <c r="AR190" i="35"/>
  <c r="AN190" i="35"/>
  <c r="AO190" i="35"/>
  <c r="AP190" i="35"/>
  <c r="AS190" i="35"/>
  <c r="AR191" i="35"/>
  <c r="AN191" i="35"/>
  <c r="AO191" i="35"/>
  <c r="AP191" i="35"/>
  <c r="AS191" i="35"/>
  <c r="AR192" i="35"/>
  <c r="AN192" i="35"/>
  <c r="AO192" i="35"/>
  <c r="AP192" i="35"/>
  <c r="AS192" i="35"/>
  <c r="AR193" i="35"/>
  <c r="AN193" i="35"/>
  <c r="AO193" i="35"/>
  <c r="AP193" i="35"/>
  <c r="AS193" i="35"/>
  <c r="AR194" i="35"/>
  <c r="AN194" i="35"/>
  <c r="AO194" i="35"/>
  <c r="AP194" i="35"/>
  <c r="AS194" i="35"/>
  <c r="AR195" i="35"/>
  <c r="AN195" i="35"/>
  <c r="AO195" i="35"/>
  <c r="AP195" i="35"/>
  <c r="AS195" i="35"/>
  <c r="AR196" i="35"/>
  <c r="AN196" i="35"/>
  <c r="AO196" i="35"/>
  <c r="AP196" i="35"/>
  <c r="AS196" i="35"/>
  <c r="AR197" i="35"/>
  <c r="AN197" i="35"/>
  <c r="AO197" i="35"/>
  <c r="AP197" i="35"/>
  <c r="AS197" i="35"/>
  <c r="AR198" i="35"/>
  <c r="AN198" i="35"/>
  <c r="AO198" i="35"/>
  <c r="AP198" i="35"/>
  <c r="AS198" i="35"/>
  <c r="AR199" i="35"/>
  <c r="AN199" i="35"/>
  <c r="AO199" i="35"/>
  <c r="AP199" i="35"/>
  <c r="AS199" i="35"/>
  <c r="AR200" i="35"/>
  <c r="AN200" i="35"/>
  <c r="AO200" i="35"/>
  <c r="AP200" i="35"/>
  <c r="AS200" i="35"/>
  <c r="AR201" i="35"/>
  <c r="AN201" i="35"/>
  <c r="AO201" i="35"/>
  <c r="AP201" i="35"/>
  <c r="AS201" i="35"/>
  <c r="AR202" i="35"/>
  <c r="AN202" i="35"/>
  <c r="AO202" i="35"/>
  <c r="AP202" i="35"/>
  <c r="AS202" i="35"/>
  <c r="AR203" i="35"/>
  <c r="AN203" i="35"/>
  <c r="AO203" i="35"/>
  <c r="AP203" i="35"/>
  <c r="AS203" i="35"/>
  <c r="AR204" i="35"/>
  <c r="AN204" i="35"/>
  <c r="AO204" i="35"/>
  <c r="AP204" i="35"/>
  <c r="AS204" i="35"/>
  <c r="AR205" i="35"/>
  <c r="AN205" i="35"/>
  <c r="AO205" i="35"/>
  <c r="AP205" i="35"/>
  <c r="AS205" i="35"/>
  <c r="AR206" i="35"/>
  <c r="AN206" i="35"/>
  <c r="AO206" i="35"/>
  <c r="AP206" i="35"/>
  <c r="AS206" i="35"/>
  <c r="AR207" i="35"/>
  <c r="AN207" i="35"/>
  <c r="AO207" i="35"/>
  <c r="AP207" i="35"/>
  <c r="AS207" i="35"/>
  <c r="AR208" i="35"/>
  <c r="AN208" i="35"/>
  <c r="AO208" i="35"/>
  <c r="AP208" i="35"/>
  <c r="AS208" i="35"/>
  <c r="AR209" i="35"/>
  <c r="AN209" i="35"/>
  <c r="AO209" i="35"/>
  <c r="AP209" i="35"/>
  <c r="AS209" i="35"/>
  <c r="AR210" i="35"/>
  <c r="AN210" i="35"/>
  <c r="AO210" i="35"/>
  <c r="AP210" i="35"/>
  <c r="AS210" i="35"/>
  <c r="AR211" i="35"/>
  <c r="AN211" i="35"/>
  <c r="AO211" i="35"/>
  <c r="AP211" i="35"/>
  <c r="AS211" i="35"/>
  <c r="AR212" i="35"/>
  <c r="AN212" i="35"/>
  <c r="AO212" i="35"/>
  <c r="AP212" i="35"/>
  <c r="AS212" i="35"/>
  <c r="AR213" i="35"/>
  <c r="AN213" i="35"/>
  <c r="AO213" i="35"/>
  <c r="AP213" i="35"/>
  <c r="AS213" i="35"/>
  <c r="AR214" i="35"/>
  <c r="AN214" i="35"/>
  <c r="AO214" i="35"/>
  <c r="AP214" i="35"/>
  <c r="AS214" i="35"/>
  <c r="AR215" i="35"/>
  <c r="AN215" i="35"/>
  <c r="AO215" i="35"/>
  <c r="AP215" i="35"/>
  <c r="AS215" i="35"/>
  <c r="AR216" i="35"/>
  <c r="AN216" i="35"/>
  <c r="AO216" i="35"/>
  <c r="AP216" i="35"/>
  <c r="AS216" i="35"/>
  <c r="AR217" i="35"/>
  <c r="AN217" i="35"/>
  <c r="AO217" i="35"/>
  <c r="AP217" i="35"/>
  <c r="AS217" i="35"/>
  <c r="AR218" i="35"/>
  <c r="AN218" i="35"/>
  <c r="AO218" i="35"/>
  <c r="AP218" i="35"/>
  <c r="AS218" i="35"/>
  <c r="AR219" i="35"/>
  <c r="AN219" i="35"/>
  <c r="AO219" i="35"/>
  <c r="AP219" i="35"/>
  <c r="AS219" i="35"/>
  <c r="AR220" i="35"/>
  <c r="AN220" i="35"/>
  <c r="AO220" i="35"/>
  <c r="AP220" i="35"/>
  <c r="AS220" i="35"/>
  <c r="AR221" i="35"/>
  <c r="AN221" i="35"/>
  <c r="AO221" i="35"/>
  <c r="AP221" i="35"/>
  <c r="AS221" i="35"/>
  <c r="AR222" i="35"/>
  <c r="AN222" i="35"/>
  <c r="AO222" i="35"/>
  <c r="AP222" i="35"/>
  <c r="AS222" i="35"/>
  <c r="AR223" i="35"/>
  <c r="AN223" i="35"/>
  <c r="AO223" i="35"/>
  <c r="AP223" i="35"/>
  <c r="AS223" i="35"/>
  <c r="AR224" i="35"/>
  <c r="AN224" i="35"/>
  <c r="AO224" i="35"/>
  <c r="AP224" i="35"/>
  <c r="AS224" i="35"/>
  <c r="AR225" i="35"/>
  <c r="AN225" i="35"/>
  <c r="AO225" i="35"/>
  <c r="AP225" i="35"/>
  <c r="AS225" i="35"/>
  <c r="AR226" i="35"/>
  <c r="AN226" i="35"/>
  <c r="AO226" i="35"/>
  <c r="AP226" i="35"/>
  <c r="AS226" i="35"/>
  <c r="AR227" i="35"/>
  <c r="AN227" i="35"/>
  <c r="AO227" i="35"/>
  <c r="AP227" i="35"/>
  <c r="AS227" i="35"/>
  <c r="AR228" i="35"/>
  <c r="AN228" i="35"/>
  <c r="AO228" i="35"/>
  <c r="AP228" i="35"/>
  <c r="AS228" i="35"/>
  <c r="AR229" i="35"/>
  <c r="AN229" i="35"/>
  <c r="AO229" i="35"/>
  <c r="AP229" i="35"/>
  <c r="AS229" i="35"/>
  <c r="AR230" i="35"/>
  <c r="AN230" i="35"/>
  <c r="AO230" i="35"/>
  <c r="AP230" i="35"/>
  <c r="AS230" i="35"/>
  <c r="AR231" i="35"/>
  <c r="AN231" i="35"/>
  <c r="AO231" i="35"/>
  <c r="AP231" i="35"/>
  <c r="AS231" i="35"/>
  <c r="AR232" i="35"/>
  <c r="AN232" i="35"/>
  <c r="AO232" i="35"/>
  <c r="AP232" i="35"/>
  <c r="AS232" i="35"/>
  <c r="AR233" i="35"/>
  <c r="AN233" i="35"/>
  <c r="AO233" i="35"/>
  <c r="AP233" i="35"/>
  <c r="AS233" i="35"/>
  <c r="AR234" i="35"/>
  <c r="AN234" i="35"/>
  <c r="AO234" i="35"/>
  <c r="AP234" i="35"/>
  <c r="AS234" i="35"/>
  <c r="AR235" i="35"/>
  <c r="AN235" i="35"/>
  <c r="AO235" i="35"/>
  <c r="AP235" i="35"/>
  <c r="AS235" i="35"/>
  <c r="AR236" i="35"/>
  <c r="AN236" i="35"/>
  <c r="AO236" i="35"/>
  <c r="AP236" i="35"/>
  <c r="AS236" i="35"/>
  <c r="AR237" i="35"/>
  <c r="AN237" i="35"/>
  <c r="AO237" i="35"/>
  <c r="AP237" i="35"/>
  <c r="AS237" i="35"/>
  <c r="AR238" i="35"/>
  <c r="AN238" i="35"/>
  <c r="AO238" i="35"/>
  <c r="AP238" i="35"/>
  <c r="AS238" i="35"/>
  <c r="AR239" i="35"/>
  <c r="AN239" i="35"/>
  <c r="AO239" i="35"/>
  <c r="AP239" i="35"/>
  <c r="AS239" i="35"/>
  <c r="AR240" i="35"/>
  <c r="AN240" i="35"/>
  <c r="AO240" i="35"/>
  <c r="AP240" i="35"/>
  <c r="AS240" i="35"/>
  <c r="AR241" i="35"/>
  <c r="AN241" i="35"/>
  <c r="AO241" i="35"/>
  <c r="AP241" i="35"/>
  <c r="AS241" i="35"/>
  <c r="AR242" i="35"/>
  <c r="AN242" i="35"/>
  <c r="AO242" i="35"/>
  <c r="AP242" i="35"/>
  <c r="AS242" i="35"/>
  <c r="AR243" i="35"/>
  <c r="AN243" i="35"/>
  <c r="AO243" i="35"/>
  <c r="AP243" i="35"/>
  <c r="AS243" i="35"/>
  <c r="AR244" i="35"/>
  <c r="AN244" i="35"/>
  <c r="AO244" i="35"/>
  <c r="AP244" i="35"/>
  <c r="AS244" i="35"/>
  <c r="AR245" i="35"/>
  <c r="AN245" i="35"/>
  <c r="AO245" i="35"/>
  <c r="AP245" i="35"/>
  <c r="AS245" i="35"/>
  <c r="AR246" i="35"/>
  <c r="AN246" i="35"/>
  <c r="AO246" i="35"/>
  <c r="AP246" i="35"/>
  <c r="AS246" i="35"/>
  <c r="AR247" i="35"/>
  <c r="AN247" i="35"/>
  <c r="AO247" i="35"/>
  <c r="AP247" i="35"/>
  <c r="AS247" i="35"/>
  <c r="AR248" i="35"/>
  <c r="AN248" i="35"/>
  <c r="AO248" i="35"/>
  <c r="AP248" i="35"/>
  <c r="AS248" i="35"/>
  <c r="AR249" i="35"/>
  <c r="AN249" i="35"/>
  <c r="AO249" i="35"/>
  <c r="AP249" i="35"/>
  <c r="AS249" i="35"/>
  <c r="AR250" i="35"/>
  <c r="AN250" i="35"/>
  <c r="AO250" i="35"/>
  <c r="AP250" i="35"/>
  <c r="AS250" i="35"/>
  <c r="AR251" i="35"/>
  <c r="AN251" i="35"/>
  <c r="AO251" i="35"/>
  <c r="AP251" i="35"/>
  <c r="AS251" i="35"/>
  <c r="AR252" i="35"/>
  <c r="AN252" i="35"/>
  <c r="AO252" i="35"/>
  <c r="AP252" i="35"/>
  <c r="AS252" i="35"/>
  <c r="AR253" i="35"/>
  <c r="AN253" i="35"/>
  <c r="AO253" i="35"/>
  <c r="AP253" i="35"/>
  <c r="AS253" i="35"/>
  <c r="AR254" i="35"/>
  <c r="AN254" i="35"/>
  <c r="AO254" i="35"/>
  <c r="AP254" i="35"/>
  <c r="AS254" i="35"/>
  <c r="AR255" i="35"/>
  <c r="AN255" i="35"/>
  <c r="AO255" i="35"/>
  <c r="AP255" i="35"/>
  <c r="AS255" i="35"/>
  <c r="AR256" i="35"/>
  <c r="AN256" i="35"/>
  <c r="AO256" i="35"/>
  <c r="AP256" i="35"/>
  <c r="AS256" i="35"/>
  <c r="AR257" i="35"/>
  <c r="AN257" i="35"/>
  <c r="AO257" i="35"/>
  <c r="AP257" i="35"/>
  <c r="AS257" i="35"/>
  <c r="AR258" i="35"/>
  <c r="AN258" i="35"/>
  <c r="AO258" i="35"/>
  <c r="AP258" i="35"/>
  <c r="AS258" i="35"/>
  <c r="AR259" i="35"/>
  <c r="AN259" i="35"/>
  <c r="AO259" i="35"/>
  <c r="AP259" i="35"/>
  <c r="AS259" i="35"/>
  <c r="AR260" i="35"/>
  <c r="AN260" i="35"/>
  <c r="AO260" i="35"/>
  <c r="AP260" i="35"/>
  <c r="AS260" i="35"/>
  <c r="AR261" i="35"/>
  <c r="AN261" i="35"/>
  <c r="AO261" i="35"/>
  <c r="AP261" i="35"/>
  <c r="AS261" i="35"/>
  <c r="AR262" i="35"/>
  <c r="AN262" i="35"/>
  <c r="AO262" i="35"/>
  <c r="AP262" i="35"/>
  <c r="AS262" i="35"/>
  <c r="AR263" i="35"/>
  <c r="AN263" i="35"/>
  <c r="AO263" i="35"/>
  <c r="AP263" i="35"/>
  <c r="AS263" i="35"/>
  <c r="AR264" i="35"/>
  <c r="AN264" i="35"/>
  <c r="AO264" i="35"/>
  <c r="AP264" i="35"/>
  <c r="AS264" i="35"/>
  <c r="AR265" i="35"/>
  <c r="AN265" i="35"/>
  <c r="AO265" i="35"/>
  <c r="AP265" i="35"/>
  <c r="AS265" i="35"/>
  <c r="AR266" i="35"/>
  <c r="AN266" i="35"/>
  <c r="AO266" i="35"/>
  <c r="AP266" i="35"/>
  <c r="AS266" i="35"/>
  <c r="AR267" i="35"/>
  <c r="AN267" i="35"/>
  <c r="AO267" i="35"/>
  <c r="AP267" i="35"/>
  <c r="AS267" i="35"/>
  <c r="AR268" i="35"/>
  <c r="AN268" i="35"/>
  <c r="AO268" i="35"/>
  <c r="AP268" i="35"/>
  <c r="AS268" i="35"/>
  <c r="AR269" i="35"/>
  <c r="AN269" i="35"/>
  <c r="AO269" i="35"/>
  <c r="AP269" i="35"/>
  <c r="AS269" i="35"/>
  <c r="AR270" i="35"/>
  <c r="AN270" i="35"/>
  <c r="AO270" i="35"/>
  <c r="AP270" i="35"/>
  <c r="AS270" i="35"/>
  <c r="AR271" i="35"/>
  <c r="AN271" i="35"/>
  <c r="AO271" i="35"/>
  <c r="AP271" i="35"/>
  <c r="AS271" i="35"/>
  <c r="AR272" i="35"/>
  <c r="AN272" i="35"/>
  <c r="AO272" i="35"/>
  <c r="AP272" i="35"/>
  <c r="AS272" i="35"/>
  <c r="AR273" i="35"/>
  <c r="AN273" i="35"/>
  <c r="AO273" i="35"/>
  <c r="AP273" i="35"/>
  <c r="AS273" i="35"/>
  <c r="AR274" i="35"/>
  <c r="AN274" i="35"/>
  <c r="AO274" i="35"/>
  <c r="AP274" i="35"/>
  <c r="AS274" i="35"/>
  <c r="AR275" i="35"/>
  <c r="AN275" i="35"/>
  <c r="AO275" i="35"/>
  <c r="AP275" i="35"/>
  <c r="AS275" i="35"/>
  <c r="AR276" i="35"/>
  <c r="AN276" i="35"/>
  <c r="AO276" i="35"/>
  <c r="AP276" i="35"/>
  <c r="AS276" i="35"/>
  <c r="AR277" i="35"/>
  <c r="AN277" i="35"/>
  <c r="AO277" i="35"/>
  <c r="AP277" i="35"/>
  <c r="AS277" i="35"/>
  <c r="AR278" i="35"/>
  <c r="AN278" i="35"/>
  <c r="AO278" i="35"/>
  <c r="AP278" i="35"/>
  <c r="AS278" i="35"/>
  <c r="AR279" i="35"/>
  <c r="AN279" i="35"/>
  <c r="AO279" i="35"/>
  <c r="AP279" i="35"/>
  <c r="AS279" i="35"/>
  <c r="AR280" i="35"/>
  <c r="AN280" i="35"/>
  <c r="AO280" i="35"/>
  <c r="AP280" i="35"/>
  <c r="AS280" i="35"/>
  <c r="AR281" i="35"/>
  <c r="AN281" i="35"/>
  <c r="AO281" i="35"/>
  <c r="AP281" i="35"/>
  <c r="AS281" i="35"/>
  <c r="AR282" i="35"/>
  <c r="AN282" i="35"/>
  <c r="AO282" i="35"/>
  <c r="AP282" i="35"/>
  <c r="AS282" i="35"/>
  <c r="AR283" i="35"/>
  <c r="AN283" i="35"/>
  <c r="AO283" i="35"/>
  <c r="AP283" i="35"/>
  <c r="AS283" i="35"/>
  <c r="AR284" i="35"/>
  <c r="AN284" i="35"/>
  <c r="AO284" i="35"/>
  <c r="AP284" i="35"/>
  <c r="AS284" i="35"/>
  <c r="AR285" i="35"/>
  <c r="AN285" i="35"/>
  <c r="AO285" i="35"/>
  <c r="AP285" i="35"/>
  <c r="AS285" i="35"/>
  <c r="AR286" i="35"/>
  <c r="AN286" i="35"/>
  <c r="AO286" i="35"/>
  <c r="AP286" i="35"/>
  <c r="AS286" i="35"/>
  <c r="AR287" i="35"/>
  <c r="AN287" i="35"/>
  <c r="AO287" i="35"/>
  <c r="AP287" i="35"/>
  <c r="AS287" i="35"/>
  <c r="AR288" i="35"/>
  <c r="AN288" i="35"/>
  <c r="AO288" i="35"/>
  <c r="AP288" i="35"/>
  <c r="AS288" i="35"/>
  <c r="AR289" i="35"/>
  <c r="AN289" i="35"/>
  <c r="AO289" i="35"/>
  <c r="AP289" i="35"/>
  <c r="AS289" i="35"/>
  <c r="AR290" i="35"/>
  <c r="AN290" i="35"/>
  <c r="AO290" i="35"/>
  <c r="AP290" i="35"/>
  <c r="AS290" i="35"/>
  <c r="AR291" i="35"/>
  <c r="AN291" i="35"/>
  <c r="AO291" i="35"/>
  <c r="AP291" i="35"/>
  <c r="AS291" i="35"/>
  <c r="AR292" i="35"/>
  <c r="AN292" i="35"/>
  <c r="AO292" i="35"/>
  <c r="AP292" i="35"/>
  <c r="AS292" i="35"/>
  <c r="AR293" i="35"/>
  <c r="AN293" i="35"/>
  <c r="AO293" i="35"/>
  <c r="AP293" i="35"/>
  <c r="AS293" i="35"/>
  <c r="AR6" i="35"/>
  <c r="AN6" i="35"/>
  <c r="AO6" i="35"/>
  <c r="AP6" i="35"/>
  <c r="AS6" i="35"/>
  <c r="AQ7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Q39" i="35"/>
  <c r="AQ40" i="35"/>
  <c r="AQ41" i="35"/>
  <c r="AQ42" i="35"/>
  <c r="AQ43" i="35"/>
  <c r="AQ44" i="35"/>
  <c r="AQ45" i="35"/>
  <c r="AQ46" i="35"/>
  <c r="AQ47" i="35"/>
  <c r="AQ48" i="35"/>
  <c r="AQ49" i="35"/>
  <c r="AQ50" i="35"/>
  <c r="AQ51" i="35"/>
  <c r="AQ52" i="35"/>
  <c r="AQ53" i="35"/>
  <c r="AQ54" i="35"/>
  <c r="AQ55" i="35"/>
  <c r="AQ56" i="35"/>
  <c r="AQ57" i="35"/>
  <c r="AQ58" i="35"/>
  <c r="AQ59" i="35"/>
  <c r="AQ60" i="35"/>
  <c r="AQ61" i="35"/>
  <c r="AQ62" i="35"/>
  <c r="AQ63" i="35"/>
  <c r="AQ64" i="35"/>
  <c r="AQ65" i="35"/>
  <c r="AQ66" i="35"/>
  <c r="AQ67" i="35"/>
  <c r="AQ68" i="35"/>
  <c r="AQ69" i="35"/>
  <c r="AQ70" i="35"/>
  <c r="AQ71" i="35"/>
  <c r="AQ72" i="35"/>
  <c r="AQ73" i="35"/>
  <c r="AQ74" i="35"/>
  <c r="AQ75" i="35"/>
  <c r="AQ76" i="35"/>
  <c r="AQ77" i="35"/>
  <c r="AQ78" i="35"/>
  <c r="AQ79" i="35"/>
  <c r="AQ80" i="35"/>
  <c r="AQ81" i="35"/>
  <c r="AQ82" i="35"/>
  <c r="AQ83" i="35"/>
  <c r="AQ84" i="35"/>
  <c r="AQ85" i="35"/>
  <c r="AQ86" i="35"/>
  <c r="AQ87" i="35"/>
  <c r="AQ88" i="35"/>
  <c r="AQ89" i="35"/>
  <c r="AQ90" i="35"/>
  <c r="AQ91" i="35"/>
  <c r="AQ92" i="35"/>
  <c r="AQ93" i="35"/>
  <c r="AQ94" i="35"/>
  <c r="AQ95" i="35"/>
  <c r="AQ96" i="35"/>
  <c r="AQ97" i="35"/>
  <c r="AQ98" i="35"/>
  <c r="AQ99" i="35"/>
  <c r="AQ100" i="35"/>
  <c r="AQ101" i="35"/>
  <c r="AQ102" i="35"/>
  <c r="AQ103" i="35"/>
  <c r="AQ104" i="35"/>
  <c r="AQ105" i="35"/>
  <c r="AQ106" i="35"/>
  <c r="AQ107" i="35"/>
  <c r="AQ108" i="35"/>
  <c r="AQ109" i="35"/>
  <c r="AQ110" i="35"/>
  <c r="AQ111" i="35"/>
  <c r="AQ112" i="35"/>
  <c r="AQ113" i="35"/>
  <c r="AQ114" i="35"/>
  <c r="AQ115" i="35"/>
  <c r="AQ116" i="35"/>
  <c r="AQ117" i="35"/>
  <c r="AQ118" i="35"/>
  <c r="AQ119" i="35"/>
  <c r="AQ120" i="35"/>
  <c r="AQ121" i="35"/>
  <c r="AQ122" i="35"/>
  <c r="AQ123" i="35"/>
  <c r="AQ124" i="35"/>
  <c r="AQ125" i="35"/>
  <c r="AQ126" i="35"/>
  <c r="AQ127" i="35"/>
  <c r="AQ128" i="35"/>
  <c r="AQ129" i="35"/>
  <c r="AQ130" i="35"/>
  <c r="AQ131" i="35"/>
  <c r="AQ132" i="35"/>
  <c r="AQ133" i="35"/>
  <c r="AQ134" i="35"/>
  <c r="AQ135" i="35"/>
  <c r="AQ136" i="35"/>
  <c r="AQ137" i="35"/>
  <c r="AQ138" i="35"/>
  <c r="AQ139" i="35"/>
  <c r="AQ140" i="35"/>
  <c r="AQ141" i="35"/>
  <c r="AQ142" i="35"/>
  <c r="AQ143" i="35"/>
  <c r="AQ144" i="35"/>
  <c r="AQ145" i="35"/>
  <c r="AQ146" i="35"/>
  <c r="AQ147" i="35"/>
  <c r="AQ148" i="35"/>
  <c r="AQ149" i="35"/>
  <c r="AQ150" i="35"/>
  <c r="AQ151" i="35"/>
  <c r="AQ152" i="35"/>
  <c r="AQ153" i="35"/>
  <c r="AQ154" i="35"/>
  <c r="AQ155" i="35"/>
  <c r="AQ156" i="35"/>
  <c r="AQ157" i="35"/>
  <c r="AQ158" i="35"/>
  <c r="AQ159" i="35"/>
  <c r="AQ160" i="35"/>
  <c r="AQ161" i="35"/>
  <c r="AQ162" i="35"/>
  <c r="AQ163" i="35"/>
  <c r="AQ164" i="35"/>
  <c r="AQ165" i="35"/>
  <c r="AQ166" i="35"/>
  <c r="AQ167" i="35"/>
  <c r="AQ168" i="35"/>
  <c r="AQ169" i="35"/>
  <c r="AQ170" i="35"/>
  <c r="AQ171" i="35"/>
  <c r="AQ172" i="35"/>
  <c r="AQ173" i="35"/>
  <c r="AQ174" i="35"/>
  <c r="AQ175" i="35"/>
  <c r="AQ176" i="35"/>
  <c r="AQ177" i="35"/>
  <c r="AQ178" i="35"/>
  <c r="AQ179" i="35"/>
  <c r="AQ180" i="35"/>
  <c r="AQ181" i="35"/>
  <c r="AQ182" i="35"/>
  <c r="AQ183" i="35"/>
  <c r="AQ184" i="35"/>
  <c r="AQ185" i="35"/>
  <c r="AQ186" i="35"/>
  <c r="AQ187" i="35"/>
  <c r="AQ188" i="35"/>
  <c r="AQ189" i="35"/>
  <c r="AQ190" i="35"/>
  <c r="AQ191" i="35"/>
  <c r="AQ192" i="35"/>
  <c r="AQ193" i="35"/>
  <c r="AQ194" i="35"/>
  <c r="AQ195" i="35"/>
  <c r="AQ196" i="35"/>
  <c r="AQ197" i="35"/>
  <c r="AQ198" i="35"/>
  <c r="AQ199" i="35"/>
  <c r="AQ200" i="35"/>
  <c r="AQ201" i="35"/>
  <c r="AQ202" i="35"/>
  <c r="AQ203" i="35"/>
  <c r="AQ204" i="35"/>
  <c r="AQ205" i="35"/>
  <c r="AQ206" i="35"/>
  <c r="AQ207" i="35"/>
  <c r="AQ208" i="35"/>
  <c r="AQ209" i="35"/>
  <c r="AQ210" i="35"/>
  <c r="AQ211" i="35"/>
  <c r="AQ212" i="35"/>
  <c r="AQ213" i="35"/>
  <c r="AQ214" i="35"/>
  <c r="AQ215" i="35"/>
  <c r="AQ216" i="35"/>
  <c r="AQ217" i="35"/>
  <c r="AQ218" i="35"/>
  <c r="AQ219" i="35"/>
  <c r="AQ220" i="35"/>
  <c r="AQ221" i="35"/>
  <c r="AQ222" i="35"/>
  <c r="AQ223" i="35"/>
  <c r="AQ224" i="35"/>
  <c r="AQ225" i="35"/>
  <c r="AQ226" i="35"/>
  <c r="AQ227" i="35"/>
  <c r="AQ228" i="35"/>
  <c r="AQ229" i="35"/>
  <c r="AQ230" i="35"/>
  <c r="AQ231" i="35"/>
  <c r="AQ232" i="35"/>
  <c r="AQ233" i="35"/>
  <c r="AQ234" i="35"/>
  <c r="AQ235" i="35"/>
  <c r="AQ236" i="35"/>
  <c r="AQ237" i="35"/>
  <c r="AQ238" i="35"/>
  <c r="AQ239" i="35"/>
  <c r="AQ240" i="35"/>
  <c r="AQ241" i="35"/>
  <c r="AQ242" i="35"/>
  <c r="AQ243" i="35"/>
  <c r="AQ244" i="35"/>
  <c r="AQ245" i="35"/>
  <c r="AQ246" i="35"/>
  <c r="AQ247" i="35"/>
  <c r="AQ248" i="35"/>
  <c r="AQ249" i="35"/>
  <c r="AQ250" i="35"/>
  <c r="AQ251" i="35"/>
  <c r="AQ252" i="35"/>
  <c r="AQ253" i="35"/>
  <c r="AQ254" i="35"/>
  <c r="AQ255" i="35"/>
  <c r="AQ256" i="35"/>
  <c r="AQ257" i="35"/>
  <c r="AQ258" i="35"/>
  <c r="AQ259" i="35"/>
  <c r="AQ260" i="35"/>
  <c r="AQ261" i="35"/>
  <c r="AQ262" i="35"/>
  <c r="AQ263" i="35"/>
  <c r="AQ264" i="35"/>
  <c r="AQ265" i="35"/>
  <c r="AQ266" i="35"/>
  <c r="AQ267" i="35"/>
  <c r="AQ268" i="35"/>
  <c r="AQ269" i="35"/>
  <c r="AQ270" i="35"/>
  <c r="AQ271" i="35"/>
  <c r="AQ272" i="35"/>
  <c r="AQ273" i="35"/>
  <c r="AQ274" i="35"/>
  <c r="AQ275" i="35"/>
  <c r="AQ276" i="35"/>
  <c r="AQ277" i="35"/>
  <c r="AQ278" i="35"/>
  <c r="AQ279" i="35"/>
  <c r="AQ280" i="35"/>
  <c r="AQ281" i="35"/>
  <c r="AQ282" i="35"/>
  <c r="AQ283" i="35"/>
  <c r="AQ284" i="35"/>
  <c r="AQ285" i="35"/>
  <c r="AQ286" i="35"/>
  <c r="AQ287" i="35"/>
  <c r="AQ288" i="35"/>
  <c r="AQ289" i="35"/>
  <c r="AQ290" i="35"/>
  <c r="AQ291" i="35"/>
  <c r="AQ292" i="35"/>
  <c r="AQ293" i="35"/>
  <c r="AQ6" i="35"/>
  <c r="V293" i="35"/>
  <c r="AK293" i="35"/>
  <c r="AJ293" i="35"/>
  <c r="AG293" i="35"/>
  <c r="Y293" i="35"/>
  <c r="V292" i="35"/>
  <c r="AK292" i="35"/>
  <c r="AJ292" i="35"/>
  <c r="AG292" i="35"/>
  <c r="Y292" i="35"/>
  <c r="V291" i="35"/>
  <c r="AK291" i="35"/>
  <c r="AJ291" i="35"/>
  <c r="AG291" i="35"/>
  <c r="Y291" i="35"/>
  <c r="V290" i="35"/>
  <c r="AK290" i="35"/>
  <c r="AJ290" i="35"/>
  <c r="AG290" i="35"/>
  <c r="Y290" i="35"/>
  <c r="V289" i="35"/>
  <c r="AK289" i="35"/>
  <c r="AJ289" i="35"/>
  <c r="AG289" i="35"/>
  <c r="Y289" i="35"/>
  <c r="V288" i="35"/>
  <c r="AK288" i="35"/>
  <c r="AJ288" i="35"/>
  <c r="AG288" i="35"/>
  <c r="Y288" i="35"/>
  <c r="V287" i="35"/>
  <c r="AK287" i="35"/>
  <c r="AJ287" i="35"/>
  <c r="AG287" i="35"/>
  <c r="Y287" i="35"/>
  <c r="V286" i="35"/>
  <c r="AK286" i="35"/>
  <c r="AJ286" i="35"/>
  <c r="AG286" i="35"/>
  <c r="Y286" i="35"/>
  <c r="V285" i="35"/>
  <c r="AK285" i="35"/>
  <c r="AJ285" i="35"/>
  <c r="AG285" i="35"/>
  <c r="Y285" i="35"/>
  <c r="V284" i="35"/>
  <c r="AK284" i="35"/>
  <c r="AJ284" i="35"/>
  <c r="AG284" i="35"/>
  <c r="Y284" i="35"/>
  <c r="V283" i="35"/>
  <c r="AK283" i="35"/>
  <c r="AJ283" i="35"/>
  <c r="AG283" i="35"/>
  <c r="Y283" i="35"/>
  <c r="V282" i="35"/>
  <c r="AK282" i="35"/>
  <c r="AJ282" i="35"/>
  <c r="AG282" i="35"/>
  <c r="Y282" i="35"/>
  <c r="V281" i="35"/>
  <c r="AK281" i="35"/>
  <c r="AJ281" i="35"/>
  <c r="AG281" i="35"/>
  <c r="Y281" i="35"/>
  <c r="V280" i="35"/>
  <c r="AK280" i="35"/>
  <c r="AJ280" i="35"/>
  <c r="AG280" i="35"/>
  <c r="Y280" i="35"/>
  <c r="V279" i="35"/>
  <c r="AK279" i="35"/>
  <c r="AJ279" i="35"/>
  <c r="AG279" i="35"/>
  <c r="Y279" i="35"/>
  <c r="V278" i="35"/>
  <c r="AK278" i="35"/>
  <c r="AJ278" i="35"/>
  <c r="AG278" i="35"/>
  <c r="Y278" i="35"/>
  <c r="V277" i="35"/>
  <c r="AK277" i="35"/>
  <c r="AJ277" i="35"/>
  <c r="AG277" i="35"/>
  <c r="Y277" i="35"/>
  <c r="V276" i="35"/>
  <c r="AK276" i="35"/>
  <c r="AJ276" i="35"/>
  <c r="AG276" i="35"/>
  <c r="Y276" i="35"/>
  <c r="V275" i="35"/>
  <c r="AK275" i="35"/>
  <c r="AJ275" i="35"/>
  <c r="AG275" i="35"/>
  <c r="Y275" i="35"/>
  <c r="V274" i="35"/>
  <c r="AK274" i="35"/>
  <c r="AJ274" i="35"/>
  <c r="AG274" i="35"/>
  <c r="Y274" i="35"/>
  <c r="V273" i="35"/>
  <c r="AK273" i="35"/>
  <c r="AJ273" i="35"/>
  <c r="AG273" i="35"/>
  <c r="Y273" i="35"/>
  <c r="V272" i="35"/>
  <c r="AK272" i="35"/>
  <c r="AJ272" i="35"/>
  <c r="AG272" i="35"/>
  <c r="Y272" i="35"/>
  <c r="V271" i="35"/>
  <c r="AK271" i="35"/>
  <c r="AJ271" i="35"/>
  <c r="AG271" i="35"/>
  <c r="Y271" i="35"/>
  <c r="V270" i="35"/>
  <c r="AK270" i="35"/>
  <c r="AJ270" i="35"/>
  <c r="AG270" i="35"/>
  <c r="Y270" i="35"/>
  <c r="V269" i="35"/>
  <c r="AK269" i="35"/>
  <c r="AJ269" i="35"/>
  <c r="AG269" i="35"/>
  <c r="Y269" i="35"/>
  <c r="V268" i="35"/>
  <c r="AK268" i="35"/>
  <c r="AJ268" i="35"/>
  <c r="AG268" i="35"/>
  <c r="Y268" i="35"/>
  <c r="V267" i="35"/>
  <c r="AK267" i="35"/>
  <c r="AJ267" i="35"/>
  <c r="AG267" i="35"/>
  <c r="Y267" i="35"/>
  <c r="V266" i="35"/>
  <c r="AK266" i="35"/>
  <c r="AJ266" i="35"/>
  <c r="AG266" i="35"/>
  <c r="Y266" i="35"/>
  <c r="V265" i="35"/>
  <c r="AK265" i="35"/>
  <c r="AJ265" i="35"/>
  <c r="AG265" i="35"/>
  <c r="Y265" i="35"/>
  <c r="V264" i="35"/>
  <c r="AK264" i="35"/>
  <c r="AJ264" i="35"/>
  <c r="AG264" i="35"/>
  <c r="Y264" i="35"/>
  <c r="V263" i="35"/>
  <c r="AK263" i="35"/>
  <c r="AJ263" i="35"/>
  <c r="AG263" i="35"/>
  <c r="Y263" i="35"/>
  <c r="V262" i="35"/>
  <c r="AK262" i="35"/>
  <c r="AJ262" i="35"/>
  <c r="AG262" i="35"/>
  <c r="Y262" i="35"/>
  <c r="V261" i="35"/>
  <c r="AK261" i="35"/>
  <c r="AJ261" i="35"/>
  <c r="AG261" i="35"/>
  <c r="Y261" i="35"/>
  <c r="V260" i="35"/>
  <c r="AK260" i="35"/>
  <c r="AJ260" i="35"/>
  <c r="AG260" i="35"/>
  <c r="Y260" i="35"/>
  <c r="V259" i="35"/>
  <c r="AK259" i="35"/>
  <c r="AJ259" i="35"/>
  <c r="AG259" i="35"/>
  <c r="Y259" i="35"/>
  <c r="V258" i="35"/>
  <c r="AK258" i="35"/>
  <c r="AJ258" i="35"/>
  <c r="AG258" i="35"/>
  <c r="Y258" i="35"/>
  <c r="V257" i="35"/>
  <c r="AK257" i="35"/>
  <c r="AJ257" i="35"/>
  <c r="AG257" i="35"/>
  <c r="Y257" i="35"/>
  <c r="V256" i="35"/>
  <c r="AK256" i="35"/>
  <c r="AJ256" i="35"/>
  <c r="AG256" i="35"/>
  <c r="Y256" i="35"/>
  <c r="V255" i="35"/>
  <c r="AK255" i="35"/>
  <c r="AJ255" i="35"/>
  <c r="AG255" i="35"/>
  <c r="Y255" i="35"/>
  <c r="V254" i="35"/>
  <c r="AK254" i="35"/>
  <c r="AJ254" i="35"/>
  <c r="AG254" i="35"/>
  <c r="Y254" i="35"/>
  <c r="V253" i="35"/>
  <c r="AK253" i="35"/>
  <c r="AJ253" i="35"/>
  <c r="AG253" i="35"/>
  <c r="Y253" i="35"/>
  <c r="V252" i="35"/>
  <c r="AK252" i="35"/>
  <c r="AJ252" i="35"/>
  <c r="AG252" i="35"/>
  <c r="Y252" i="35"/>
  <c r="V251" i="35"/>
  <c r="AK251" i="35"/>
  <c r="AJ251" i="35"/>
  <c r="AG251" i="35"/>
  <c r="Y251" i="35"/>
  <c r="V250" i="35"/>
  <c r="AK250" i="35"/>
  <c r="AJ250" i="35"/>
  <c r="AG250" i="35"/>
  <c r="Y250" i="35"/>
  <c r="V249" i="35"/>
  <c r="AK249" i="35"/>
  <c r="AJ249" i="35"/>
  <c r="AG249" i="35"/>
  <c r="Y249" i="35"/>
  <c r="V248" i="35"/>
  <c r="AK248" i="35"/>
  <c r="AJ248" i="35"/>
  <c r="AG248" i="35"/>
  <c r="Y248" i="35"/>
  <c r="V247" i="35"/>
  <c r="AK247" i="35"/>
  <c r="AJ247" i="35"/>
  <c r="AG247" i="35"/>
  <c r="Y247" i="35"/>
  <c r="V246" i="35"/>
  <c r="AK246" i="35"/>
  <c r="AJ246" i="35"/>
  <c r="AG246" i="35"/>
  <c r="Y246" i="35"/>
  <c r="V245" i="35"/>
  <c r="AK245" i="35"/>
  <c r="AJ245" i="35"/>
  <c r="AG245" i="35"/>
  <c r="Y245" i="35"/>
  <c r="V244" i="35"/>
  <c r="AK244" i="35"/>
  <c r="AJ244" i="35"/>
  <c r="AG244" i="35"/>
  <c r="Y244" i="35"/>
  <c r="V243" i="35"/>
  <c r="AK243" i="35"/>
  <c r="AJ243" i="35"/>
  <c r="AG243" i="35"/>
  <c r="Y243" i="35"/>
  <c r="V242" i="35"/>
  <c r="AK242" i="35"/>
  <c r="AJ242" i="35"/>
  <c r="AG242" i="35"/>
  <c r="Y242" i="35"/>
  <c r="V241" i="35"/>
  <c r="AK241" i="35"/>
  <c r="AJ241" i="35"/>
  <c r="AG241" i="35"/>
  <c r="Y241" i="35"/>
  <c r="V240" i="35"/>
  <c r="AK240" i="35"/>
  <c r="AJ240" i="35"/>
  <c r="AG240" i="35"/>
  <c r="Y240" i="35"/>
  <c r="V239" i="35"/>
  <c r="AK239" i="35"/>
  <c r="AJ239" i="35"/>
  <c r="AG239" i="35"/>
  <c r="Y239" i="35"/>
  <c r="V238" i="35"/>
  <c r="AK238" i="35"/>
  <c r="AJ238" i="35"/>
  <c r="AG238" i="35"/>
  <c r="Y238" i="35"/>
  <c r="V237" i="35"/>
  <c r="AK237" i="35"/>
  <c r="AJ237" i="35"/>
  <c r="AG237" i="35"/>
  <c r="Y237" i="35"/>
  <c r="V236" i="35"/>
  <c r="AK236" i="35"/>
  <c r="AJ236" i="35"/>
  <c r="AG236" i="35"/>
  <c r="Y236" i="35"/>
  <c r="V235" i="35"/>
  <c r="AK235" i="35"/>
  <c r="AJ235" i="35"/>
  <c r="AG235" i="35"/>
  <c r="Y235" i="35"/>
  <c r="V234" i="35"/>
  <c r="AK234" i="35"/>
  <c r="AJ234" i="35"/>
  <c r="AG234" i="35"/>
  <c r="Y234" i="35"/>
  <c r="V233" i="35"/>
  <c r="AK233" i="35"/>
  <c r="AJ233" i="35"/>
  <c r="AG233" i="35"/>
  <c r="Y233" i="35"/>
  <c r="V232" i="35"/>
  <c r="AK232" i="35"/>
  <c r="AJ232" i="35"/>
  <c r="AG232" i="35"/>
  <c r="Y232" i="35"/>
  <c r="V231" i="35"/>
  <c r="AK231" i="35"/>
  <c r="AJ231" i="35"/>
  <c r="AG231" i="35"/>
  <c r="Y231" i="35"/>
  <c r="V230" i="35"/>
  <c r="AK230" i="35"/>
  <c r="AJ230" i="35"/>
  <c r="AG230" i="35"/>
  <c r="Y230" i="35"/>
  <c r="V229" i="35"/>
  <c r="AK229" i="35"/>
  <c r="AJ229" i="35"/>
  <c r="AG229" i="35"/>
  <c r="Y229" i="35"/>
  <c r="V228" i="35"/>
  <c r="AK228" i="35"/>
  <c r="AJ228" i="35"/>
  <c r="AG228" i="35"/>
  <c r="Y228" i="35"/>
  <c r="V227" i="35"/>
  <c r="AK227" i="35"/>
  <c r="AJ227" i="35"/>
  <c r="AG227" i="35"/>
  <c r="Y227" i="35"/>
  <c r="V226" i="35"/>
  <c r="AK226" i="35"/>
  <c r="AJ226" i="35"/>
  <c r="AG226" i="35"/>
  <c r="Y226" i="35"/>
  <c r="V225" i="35"/>
  <c r="AK225" i="35"/>
  <c r="AJ225" i="35"/>
  <c r="AG225" i="35"/>
  <c r="Y225" i="35"/>
  <c r="V224" i="35"/>
  <c r="AK224" i="35"/>
  <c r="AJ224" i="35"/>
  <c r="AG224" i="35"/>
  <c r="Y224" i="35"/>
  <c r="V223" i="35"/>
  <c r="AK223" i="35"/>
  <c r="AJ223" i="35"/>
  <c r="AG223" i="35"/>
  <c r="Y223" i="35"/>
  <c r="V222" i="35"/>
  <c r="AK222" i="35"/>
  <c r="AJ222" i="35"/>
  <c r="AG222" i="35"/>
  <c r="Y222" i="35"/>
  <c r="V221" i="35"/>
  <c r="AK221" i="35"/>
  <c r="AJ221" i="35"/>
  <c r="AG221" i="35"/>
  <c r="Y221" i="35"/>
  <c r="V220" i="35"/>
  <c r="AK220" i="35"/>
  <c r="AJ220" i="35"/>
  <c r="AG220" i="35"/>
  <c r="Y220" i="35"/>
  <c r="V219" i="35"/>
  <c r="AK219" i="35"/>
  <c r="AJ219" i="35"/>
  <c r="AG219" i="35"/>
  <c r="Y219" i="35"/>
  <c r="V218" i="35"/>
  <c r="AK218" i="35"/>
  <c r="AJ218" i="35"/>
  <c r="AG218" i="35"/>
  <c r="Y218" i="35"/>
  <c r="V217" i="35"/>
  <c r="AK217" i="35"/>
  <c r="AJ217" i="35"/>
  <c r="AG217" i="35"/>
  <c r="Y217" i="35"/>
  <c r="V216" i="35"/>
  <c r="AK216" i="35"/>
  <c r="AJ216" i="35"/>
  <c r="AG216" i="35"/>
  <c r="Y216" i="35"/>
  <c r="V215" i="35"/>
  <c r="AK215" i="35"/>
  <c r="AJ215" i="35"/>
  <c r="AG215" i="35"/>
  <c r="Y215" i="35"/>
  <c r="V214" i="35"/>
  <c r="AK214" i="35"/>
  <c r="AJ214" i="35"/>
  <c r="AG214" i="35"/>
  <c r="Y214" i="35"/>
  <c r="V213" i="35"/>
  <c r="AK213" i="35"/>
  <c r="AJ213" i="35"/>
  <c r="AG213" i="35"/>
  <c r="Y213" i="35"/>
  <c r="V212" i="35"/>
  <c r="AK212" i="35"/>
  <c r="AJ212" i="35"/>
  <c r="AG212" i="35"/>
  <c r="Y212" i="35"/>
  <c r="V211" i="35"/>
  <c r="AK211" i="35"/>
  <c r="AJ211" i="35"/>
  <c r="AG211" i="35"/>
  <c r="Y211" i="35"/>
  <c r="V210" i="35"/>
  <c r="AK210" i="35"/>
  <c r="AJ210" i="35"/>
  <c r="AG210" i="35"/>
  <c r="Y210" i="35"/>
  <c r="V209" i="35"/>
  <c r="AK209" i="35"/>
  <c r="AJ209" i="35"/>
  <c r="AG209" i="35"/>
  <c r="Y209" i="35"/>
  <c r="V208" i="35"/>
  <c r="AK208" i="35"/>
  <c r="AJ208" i="35"/>
  <c r="AG208" i="35"/>
  <c r="Y208" i="35"/>
  <c r="V207" i="35"/>
  <c r="AK207" i="35"/>
  <c r="AJ207" i="35"/>
  <c r="AG207" i="35"/>
  <c r="Y207" i="35"/>
  <c r="V206" i="35"/>
  <c r="AK206" i="35"/>
  <c r="AJ206" i="35"/>
  <c r="AG206" i="35"/>
  <c r="Y206" i="35"/>
  <c r="V205" i="35"/>
  <c r="AK205" i="35"/>
  <c r="AJ205" i="35"/>
  <c r="AG205" i="35"/>
  <c r="Y205" i="35"/>
  <c r="V204" i="35"/>
  <c r="AK204" i="35"/>
  <c r="AJ204" i="35"/>
  <c r="AG204" i="35"/>
  <c r="Y204" i="35"/>
  <c r="V203" i="35"/>
  <c r="AK203" i="35"/>
  <c r="AJ203" i="35"/>
  <c r="AG203" i="35"/>
  <c r="Y203" i="35"/>
  <c r="V202" i="35"/>
  <c r="AK202" i="35"/>
  <c r="AJ202" i="35"/>
  <c r="AG202" i="35"/>
  <c r="Y202" i="35"/>
  <c r="V201" i="35"/>
  <c r="AK201" i="35"/>
  <c r="AJ201" i="35"/>
  <c r="AG201" i="35"/>
  <c r="Y201" i="35"/>
  <c r="V200" i="35"/>
  <c r="AK200" i="35"/>
  <c r="AJ200" i="35"/>
  <c r="AG200" i="35"/>
  <c r="Y200" i="35"/>
  <c r="V199" i="35"/>
  <c r="AK199" i="35"/>
  <c r="AJ199" i="35"/>
  <c r="AG199" i="35"/>
  <c r="Y199" i="35"/>
  <c r="V198" i="35"/>
  <c r="AK198" i="35"/>
  <c r="AJ198" i="35"/>
  <c r="AG198" i="35"/>
  <c r="Y198" i="35"/>
  <c r="V197" i="35"/>
  <c r="AK197" i="35"/>
  <c r="AJ197" i="35"/>
  <c r="AG197" i="35"/>
  <c r="Y197" i="35"/>
  <c r="V196" i="35"/>
  <c r="AK196" i="35"/>
  <c r="AJ196" i="35"/>
  <c r="AG196" i="35"/>
  <c r="Y196" i="35"/>
  <c r="V195" i="35"/>
  <c r="AK195" i="35"/>
  <c r="AJ195" i="35"/>
  <c r="AG195" i="35"/>
  <c r="Y195" i="35"/>
  <c r="V194" i="35"/>
  <c r="AK194" i="35"/>
  <c r="AJ194" i="35"/>
  <c r="AG194" i="35"/>
  <c r="Y194" i="35"/>
  <c r="V193" i="35"/>
  <c r="AK193" i="35"/>
  <c r="AJ193" i="35"/>
  <c r="AG193" i="35"/>
  <c r="Y193" i="35"/>
  <c r="V192" i="35"/>
  <c r="AK192" i="35"/>
  <c r="AJ192" i="35"/>
  <c r="AG192" i="35"/>
  <c r="Y192" i="35"/>
  <c r="V191" i="35"/>
  <c r="AK191" i="35"/>
  <c r="AJ191" i="35"/>
  <c r="AG191" i="35"/>
  <c r="Y191" i="35"/>
  <c r="V190" i="35"/>
  <c r="AK190" i="35"/>
  <c r="AJ190" i="35"/>
  <c r="AG190" i="35"/>
  <c r="Y190" i="35"/>
  <c r="V189" i="35"/>
  <c r="AK189" i="35"/>
  <c r="AJ189" i="35"/>
  <c r="AG189" i="35"/>
  <c r="Y189" i="35"/>
  <c r="V188" i="35"/>
  <c r="AK188" i="35"/>
  <c r="AJ188" i="35"/>
  <c r="AG188" i="35"/>
  <c r="Y188" i="35"/>
  <c r="V187" i="35"/>
  <c r="AK187" i="35"/>
  <c r="AJ187" i="35"/>
  <c r="AG187" i="35"/>
  <c r="Y187" i="35"/>
  <c r="V186" i="35"/>
  <c r="AK186" i="35"/>
  <c r="AJ186" i="35"/>
  <c r="AG186" i="35"/>
  <c r="Y186" i="35"/>
  <c r="V185" i="35"/>
  <c r="AK185" i="35"/>
  <c r="AJ185" i="35"/>
  <c r="AG185" i="35"/>
  <c r="Y185" i="35"/>
  <c r="V184" i="35"/>
  <c r="AK184" i="35"/>
  <c r="AJ184" i="35"/>
  <c r="AG184" i="35"/>
  <c r="Y184" i="35"/>
  <c r="V183" i="35"/>
  <c r="AK183" i="35"/>
  <c r="AJ183" i="35"/>
  <c r="AG183" i="35"/>
  <c r="Y183" i="35"/>
  <c r="V182" i="35"/>
  <c r="AK182" i="35"/>
  <c r="AJ182" i="35"/>
  <c r="AG182" i="35"/>
  <c r="Y182" i="35"/>
  <c r="V181" i="35"/>
  <c r="AK181" i="35"/>
  <c r="AJ181" i="35"/>
  <c r="AG181" i="35"/>
  <c r="Y181" i="35"/>
  <c r="V180" i="35"/>
  <c r="AK180" i="35"/>
  <c r="AJ180" i="35"/>
  <c r="AG180" i="35"/>
  <c r="Y180" i="35"/>
  <c r="V179" i="35"/>
  <c r="AK179" i="35"/>
  <c r="AJ179" i="35"/>
  <c r="AG179" i="35"/>
  <c r="Y179" i="35"/>
  <c r="V178" i="35"/>
  <c r="AK178" i="35"/>
  <c r="AJ178" i="35"/>
  <c r="AG178" i="35"/>
  <c r="Y178" i="35"/>
  <c r="V177" i="35"/>
  <c r="AK177" i="35"/>
  <c r="AJ177" i="35"/>
  <c r="AG177" i="35"/>
  <c r="Y177" i="35"/>
  <c r="V176" i="35"/>
  <c r="AK176" i="35"/>
  <c r="AJ176" i="35"/>
  <c r="AG176" i="35"/>
  <c r="Y176" i="35"/>
  <c r="V175" i="35"/>
  <c r="AK175" i="35"/>
  <c r="AJ175" i="35"/>
  <c r="AG175" i="35"/>
  <c r="Y175" i="35"/>
  <c r="V174" i="35"/>
  <c r="AK174" i="35"/>
  <c r="AJ174" i="35"/>
  <c r="AG174" i="35"/>
  <c r="Y174" i="35"/>
  <c r="V173" i="35"/>
  <c r="AK173" i="35"/>
  <c r="AJ173" i="35"/>
  <c r="AG173" i="35"/>
  <c r="Y173" i="35"/>
  <c r="V172" i="35"/>
  <c r="AK172" i="35"/>
  <c r="AJ172" i="35"/>
  <c r="AG172" i="35"/>
  <c r="Y172" i="35"/>
  <c r="V171" i="35"/>
  <c r="AK171" i="35"/>
  <c r="AJ171" i="35"/>
  <c r="AG171" i="35"/>
  <c r="Y171" i="35"/>
  <c r="V170" i="35"/>
  <c r="AK170" i="35"/>
  <c r="AJ170" i="35"/>
  <c r="AG170" i="35"/>
  <c r="Y170" i="35"/>
  <c r="V169" i="35"/>
  <c r="AK169" i="35"/>
  <c r="AJ169" i="35"/>
  <c r="AG169" i="35"/>
  <c r="Y169" i="35"/>
  <c r="V168" i="35"/>
  <c r="AK168" i="35"/>
  <c r="AJ168" i="35"/>
  <c r="AG168" i="35"/>
  <c r="Y168" i="35"/>
  <c r="V167" i="35"/>
  <c r="AK167" i="35"/>
  <c r="AJ167" i="35"/>
  <c r="AG167" i="35"/>
  <c r="Y167" i="35"/>
  <c r="V166" i="35"/>
  <c r="AK166" i="35"/>
  <c r="AJ166" i="35"/>
  <c r="AG166" i="35"/>
  <c r="Y166" i="35"/>
  <c r="V165" i="35"/>
  <c r="AK165" i="35"/>
  <c r="AJ165" i="35"/>
  <c r="AG165" i="35"/>
  <c r="Y165" i="35"/>
  <c r="V164" i="35"/>
  <c r="AK164" i="35"/>
  <c r="AJ164" i="35"/>
  <c r="AG164" i="35"/>
  <c r="Y164" i="35"/>
  <c r="V163" i="35"/>
  <c r="AK163" i="35"/>
  <c r="AJ163" i="35"/>
  <c r="AG163" i="35"/>
  <c r="Y163" i="35"/>
  <c r="V162" i="35"/>
  <c r="AK162" i="35"/>
  <c r="AJ162" i="35"/>
  <c r="AG162" i="35"/>
  <c r="Y162" i="35"/>
  <c r="V161" i="35"/>
  <c r="AK161" i="35"/>
  <c r="AJ161" i="35"/>
  <c r="AG161" i="35"/>
  <c r="Y161" i="35"/>
  <c r="V160" i="35"/>
  <c r="AK160" i="35"/>
  <c r="AJ160" i="35"/>
  <c r="AG160" i="35"/>
  <c r="Y160" i="35"/>
  <c r="V159" i="35"/>
  <c r="AK159" i="35"/>
  <c r="AJ159" i="35"/>
  <c r="AG159" i="35"/>
  <c r="Y159" i="35"/>
  <c r="V158" i="35"/>
  <c r="AK158" i="35"/>
  <c r="AJ158" i="35"/>
  <c r="AG158" i="35"/>
  <c r="Y158" i="35"/>
  <c r="V157" i="35"/>
  <c r="AK157" i="35"/>
  <c r="AJ157" i="35"/>
  <c r="AG157" i="35"/>
  <c r="Y157" i="35"/>
  <c r="V156" i="35"/>
  <c r="AK156" i="35"/>
  <c r="AJ156" i="35"/>
  <c r="AG156" i="35"/>
  <c r="Y156" i="35"/>
  <c r="V155" i="35"/>
  <c r="AK155" i="35"/>
  <c r="AJ155" i="35"/>
  <c r="AG155" i="35"/>
  <c r="Y155" i="35"/>
  <c r="V154" i="35"/>
  <c r="AK154" i="35"/>
  <c r="AJ154" i="35"/>
  <c r="AG154" i="35"/>
  <c r="Y154" i="35"/>
  <c r="V153" i="35"/>
  <c r="AK153" i="35"/>
  <c r="AJ153" i="35"/>
  <c r="AG153" i="35"/>
  <c r="Y153" i="35"/>
  <c r="V152" i="35"/>
  <c r="AK152" i="35"/>
  <c r="AJ152" i="35"/>
  <c r="AG152" i="35"/>
  <c r="Y152" i="35"/>
  <c r="V151" i="35"/>
  <c r="AK151" i="35"/>
  <c r="AJ151" i="35"/>
  <c r="AG151" i="35"/>
  <c r="Y151" i="35"/>
  <c r="V150" i="35"/>
  <c r="AK150" i="35"/>
  <c r="AJ150" i="35"/>
  <c r="AG150" i="35"/>
  <c r="Y150" i="35"/>
  <c r="V149" i="35"/>
  <c r="AK149" i="35"/>
  <c r="AJ149" i="35"/>
  <c r="AG149" i="35"/>
  <c r="Y149" i="35"/>
  <c r="V148" i="35"/>
  <c r="AK148" i="35"/>
  <c r="AJ148" i="35"/>
  <c r="AG148" i="35"/>
  <c r="Y148" i="35"/>
  <c r="V147" i="35"/>
  <c r="AK147" i="35"/>
  <c r="AJ147" i="35"/>
  <c r="AG147" i="35"/>
  <c r="Y147" i="35"/>
  <c r="V146" i="35"/>
  <c r="AK146" i="35"/>
  <c r="AJ146" i="35"/>
  <c r="AG146" i="35"/>
  <c r="Y146" i="35"/>
  <c r="V145" i="35"/>
  <c r="AK145" i="35"/>
  <c r="AJ145" i="35"/>
  <c r="AG145" i="35"/>
  <c r="Y145" i="35"/>
  <c r="V144" i="35"/>
  <c r="AK144" i="35"/>
  <c r="AJ144" i="35"/>
  <c r="AG144" i="35"/>
  <c r="Y144" i="35"/>
  <c r="V143" i="35"/>
  <c r="AK143" i="35"/>
  <c r="AJ143" i="35"/>
  <c r="AG143" i="35"/>
  <c r="Y143" i="35"/>
  <c r="V142" i="35"/>
  <c r="AK142" i="35"/>
  <c r="AJ142" i="35"/>
  <c r="AG142" i="35"/>
  <c r="Y142" i="35"/>
  <c r="V141" i="35"/>
  <c r="AK141" i="35"/>
  <c r="AJ141" i="35"/>
  <c r="AG141" i="35"/>
  <c r="Y141" i="35"/>
  <c r="V140" i="35"/>
  <c r="AK140" i="35"/>
  <c r="AJ140" i="35"/>
  <c r="AG140" i="35"/>
  <c r="Y140" i="35"/>
  <c r="V139" i="35"/>
  <c r="AK139" i="35"/>
  <c r="AJ139" i="35"/>
  <c r="AG139" i="35"/>
  <c r="Y139" i="35"/>
  <c r="V138" i="35"/>
  <c r="AK138" i="35"/>
  <c r="AJ138" i="35"/>
  <c r="AG138" i="35"/>
  <c r="Y138" i="35"/>
  <c r="V137" i="35"/>
  <c r="AK137" i="35"/>
  <c r="AJ137" i="35"/>
  <c r="AG137" i="35"/>
  <c r="Y137" i="35"/>
  <c r="V136" i="35"/>
  <c r="AK136" i="35"/>
  <c r="AJ136" i="35"/>
  <c r="AG136" i="35"/>
  <c r="Y136" i="35"/>
  <c r="V135" i="35"/>
  <c r="AK135" i="35"/>
  <c r="AJ135" i="35"/>
  <c r="AG135" i="35"/>
  <c r="Y135" i="35"/>
  <c r="V134" i="35"/>
  <c r="AK134" i="35"/>
  <c r="AJ134" i="35"/>
  <c r="AG134" i="35"/>
  <c r="Y134" i="35"/>
  <c r="V133" i="35"/>
  <c r="AK133" i="35"/>
  <c r="AJ133" i="35"/>
  <c r="AG133" i="35"/>
  <c r="Y133" i="35"/>
  <c r="V132" i="35"/>
  <c r="AK132" i="35"/>
  <c r="AJ132" i="35"/>
  <c r="AG132" i="35"/>
  <c r="Y132" i="35"/>
  <c r="V131" i="35"/>
  <c r="AK131" i="35"/>
  <c r="AJ131" i="35"/>
  <c r="AG131" i="35"/>
  <c r="Y131" i="35"/>
  <c r="V130" i="35"/>
  <c r="AK130" i="35"/>
  <c r="AJ130" i="35"/>
  <c r="AG130" i="35"/>
  <c r="Y130" i="35"/>
  <c r="V129" i="35"/>
  <c r="AK129" i="35"/>
  <c r="AJ129" i="35"/>
  <c r="AG129" i="35"/>
  <c r="Y129" i="35"/>
  <c r="V128" i="35"/>
  <c r="AK128" i="35"/>
  <c r="AJ128" i="35"/>
  <c r="AG128" i="35"/>
  <c r="Y128" i="35"/>
  <c r="V127" i="35"/>
  <c r="AK127" i="35"/>
  <c r="AJ127" i="35"/>
  <c r="AG127" i="35"/>
  <c r="Y127" i="35"/>
  <c r="V126" i="35"/>
  <c r="AK126" i="35"/>
  <c r="AJ126" i="35"/>
  <c r="AG126" i="35"/>
  <c r="Y126" i="35"/>
  <c r="V125" i="35"/>
  <c r="AK125" i="35"/>
  <c r="AJ125" i="35"/>
  <c r="AG125" i="35"/>
  <c r="Y125" i="35"/>
  <c r="V124" i="35"/>
  <c r="AK124" i="35"/>
  <c r="AJ124" i="35"/>
  <c r="AG124" i="35"/>
  <c r="Y124" i="35"/>
  <c r="V123" i="35"/>
  <c r="AK123" i="35"/>
  <c r="AJ123" i="35"/>
  <c r="AG123" i="35"/>
  <c r="Y123" i="35"/>
  <c r="V122" i="35"/>
  <c r="AK122" i="35"/>
  <c r="AJ122" i="35"/>
  <c r="AG122" i="35"/>
  <c r="Y122" i="35"/>
  <c r="V121" i="35"/>
  <c r="AK121" i="35"/>
  <c r="AJ121" i="35"/>
  <c r="AG121" i="35"/>
  <c r="Y121" i="35"/>
  <c r="V120" i="35"/>
  <c r="AK120" i="35"/>
  <c r="AJ120" i="35"/>
  <c r="AG120" i="35"/>
  <c r="Y120" i="35"/>
  <c r="V119" i="35"/>
  <c r="AK119" i="35"/>
  <c r="AJ119" i="35"/>
  <c r="AG119" i="35"/>
  <c r="Y119" i="35"/>
  <c r="V118" i="35"/>
  <c r="AK118" i="35"/>
  <c r="AJ118" i="35"/>
  <c r="AG118" i="35"/>
  <c r="Y118" i="35"/>
  <c r="V117" i="35"/>
  <c r="AK117" i="35"/>
  <c r="AJ117" i="35"/>
  <c r="AG117" i="35"/>
  <c r="Y117" i="35"/>
  <c r="V116" i="35"/>
  <c r="AK116" i="35"/>
  <c r="AJ116" i="35"/>
  <c r="AG116" i="35"/>
  <c r="Y116" i="35"/>
  <c r="V115" i="35"/>
  <c r="AK115" i="35"/>
  <c r="AJ115" i="35"/>
  <c r="AG115" i="35"/>
  <c r="Y115" i="35"/>
  <c r="V114" i="35"/>
  <c r="AK114" i="35"/>
  <c r="AJ114" i="35"/>
  <c r="AG114" i="35"/>
  <c r="Y114" i="35"/>
  <c r="V113" i="35"/>
  <c r="AK113" i="35"/>
  <c r="AJ113" i="35"/>
  <c r="AG113" i="35"/>
  <c r="Y113" i="35"/>
  <c r="V112" i="35"/>
  <c r="AK112" i="35"/>
  <c r="AJ112" i="35"/>
  <c r="AG112" i="35"/>
  <c r="Y112" i="35"/>
  <c r="V111" i="35"/>
  <c r="AK111" i="35"/>
  <c r="AJ111" i="35"/>
  <c r="AG111" i="35"/>
  <c r="Y111" i="35"/>
  <c r="V110" i="35"/>
  <c r="AK110" i="35"/>
  <c r="AJ110" i="35"/>
  <c r="AG110" i="35"/>
  <c r="Y110" i="35"/>
  <c r="V109" i="35"/>
  <c r="AK109" i="35"/>
  <c r="AJ109" i="35"/>
  <c r="AG109" i="35"/>
  <c r="Y109" i="35"/>
  <c r="V108" i="35"/>
  <c r="AK108" i="35"/>
  <c r="AJ108" i="35"/>
  <c r="AG108" i="35"/>
  <c r="Y108" i="35"/>
  <c r="V107" i="35"/>
  <c r="AK107" i="35"/>
  <c r="AJ107" i="35"/>
  <c r="AG107" i="35"/>
  <c r="Y107" i="35"/>
  <c r="V106" i="35"/>
  <c r="AK106" i="35"/>
  <c r="AJ106" i="35"/>
  <c r="AG106" i="35"/>
  <c r="Y106" i="35"/>
  <c r="V105" i="35"/>
  <c r="AK105" i="35"/>
  <c r="AJ105" i="35"/>
  <c r="AG105" i="35"/>
  <c r="Y105" i="35"/>
  <c r="V104" i="35"/>
  <c r="AK104" i="35"/>
  <c r="AJ104" i="35"/>
  <c r="AG104" i="35"/>
  <c r="Y104" i="35"/>
  <c r="V103" i="35"/>
  <c r="AK103" i="35"/>
  <c r="AJ103" i="35"/>
  <c r="AG103" i="35"/>
  <c r="Y103" i="35"/>
  <c r="V102" i="35"/>
  <c r="AK102" i="35"/>
  <c r="AJ102" i="35"/>
  <c r="AG102" i="35"/>
  <c r="Y102" i="35"/>
  <c r="V101" i="35"/>
  <c r="AK101" i="35"/>
  <c r="AJ101" i="35"/>
  <c r="AG101" i="35"/>
  <c r="Y101" i="35"/>
  <c r="V100" i="35"/>
  <c r="AK100" i="35"/>
  <c r="AJ100" i="35"/>
  <c r="AG100" i="35"/>
  <c r="Y100" i="35"/>
  <c r="V99" i="35"/>
  <c r="AK99" i="35"/>
  <c r="AJ99" i="35"/>
  <c r="AG99" i="35"/>
  <c r="Y99" i="35"/>
  <c r="V98" i="35"/>
  <c r="AK98" i="35"/>
  <c r="AJ98" i="35"/>
  <c r="AG98" i="35"/>
  <c r="Y98" i="35"/>
  <c r="V97" i="35"/>
  <c r="AK97" i="35"/>
  <c r="AJ97" i="35"/>
  <c r="AG97" i="35"/>
  <c r="Y97" i="35"/>
  <c r="V96" i="35"/>
  <c r="AK96" i="35"/>
  <c r="AJ96" i="35"/>
  <c r="AG96" i="35"/>
  <c r="Y96" i="35"/>
  <c r="V95" i="35"/>
  <c r="AK95" i="35"/>
  <c r="AJ95" i="35"/>
  <c r="AG95" i="35"/>
  <c r="Y95" i="35"/>
  <c r="V94" i="35"/>
  <c r="AK94" i="35"/>
  <c r="AJ94" i="35"/>
  <c r="AG94" i="35"/>
  <c r="Y94" i="35"/>
  <c r="V93" i="35"/>
  <c r="AK93" i="35"/>
  <c r="AJ93" i="35"/>
  <c r="AG93" i="35"/>
  <c r="Y93" i="35"/>
  <c r="V92" i="35"/>
  <c r="AK92" i="35"/>
  <c r="AJ92" i="35"/>
  <c r="AG92" i="35"/>
  <c r="Y92" i="35"/>
  <c r="V91" i="35"/>
  <c r="AK91" i="35"/>
  <c r="AJ91" i="35"/>
  <c r="AG91" i="35"/>
  <c r="Y91" i="35"/>
  <c r="V90" i="35"/>
  <c r="AK90" i="35"/>
  <c r="AJ90" i="35"/>
  <c r="AG90" i="35"/>
  <c r="Y90" i="35"/>
  <c r="V89" i="35"/>
  <c r="AK89" i="35"/>
  <c r="AJ89" i="35"/>
  <c r="AG89" i="35"/>
  <c r="Y89" i="35"/>
  <c r="V88" i="35"/>
  <c r="AK88" i="35"/>
  <c r="AJ88" i="35"/>
  <c r="AG88" i="35"/>
  <c r="Y88" i="35"/>
  <c r="V87" i="35"/>
  <c r="AK87" i="35"/>
  <c r="AJ87" i="35"/>
  <c r="AG87" i="35"/>
  <c r="Y87" i="35"/>
  <c r="V86" i="35"/>
  <c r="AK86" i="35"/>
  <c r="AJ86" i="35"/>
  <c r="AG86" i="35"/>
  <c r="Y86" i="35"/>
  <c r="V85" i="35"/>
  <c r="AK85" i="35"/>
  <c r="AJ85" i="35"/>
  <c r="AG85" i="35"/>
  <c r="Y85" i="35"/>
  <c r="V84" i="35"/>
  <c r="AK84" i="35"/>
  <c r="AJ84" i="35"/>
  <c r="AG84" i="35"/>
  <c r="Y84" i="35"/>
  <c r="V83" i="35"/>
  <c r="AK83" i="35"/>
  <c r="AJ83" i="35"/>
  <c r="AG83" i="35"/>
  <c r="Y83" i="35"/>
  <c r="V82" i="35"/>
  <c r="AK82" i="35"/>
  <c r="AJ82" i="35"/>
  <c r="AG82" i="35"/>
  <c r="Y82" i="35"/>
  <c r="V81" i="35"/>
  <c r="AK81" i="35"/>
  <c r="AJ81" i="35"/>
  <c r="AG81" i="35"/>
  <c r="Y81" i="35"/>
  <c r="V80" i="35"/>
  <c r="AK80" i="35"/>
  <c r="AJ80" i="35"/>
  <c r="AG80" i="35"/>
  <c r="Y80" i="35"/>
  <c r="V79" i="35"/>
  <c r="AK79" i="35"/>
  <c r="AJ79" i="35"/>
  <c r="AG79" i="35"/>
  <c r="Y79" i="35"/>
  <c r="V78" i="35"/>
  <c r="AK78" i="35"/>
  <c r="AJ78" i="35"/>
  <c r="AG78" i="35"/>
  <c r="Y78" i="35"/>
  <c r="V77" i="35"/>
  <c r="AK77" i="35"/>
  <c r="AJ77" i="35"/>
  <c r="AG77" i="35"/>
  <c r="Y77" i="35"/>
  <c r="V76" i="35"/>
  <c r="AK76" i="35"/>
  <c r="AJ76" i="35"/>
  <c r="AG76" i="35"/>
  <c r="Y76" i="35"/>
  <c r="V75" i="35"/>
  <c r="AK75" i="35"/>
  <c r="AJ75" i="35"/>
  <c r="AG75" i="35"/>
  <c r="Y75" i="35"/>
  <c r="V74" i="35"/>
  <c r="AK74" i="35"/>
  <c r="AJ74" i="35"/>
  <c r="AG74" i="35"/>
  <c r="Y74" i="35"/>
  <c r="V73" i="35"/>
  <c r="AK73" i="35"/>
  <c r="AJ73" i="35"/>
  <c r="AG73" i="35"/>
  <c r="Y73" i="35"/>
  <c r="V72" i="35"/>
  <c r="AK72" i="35"/>
  <c r="AJ72" i="35"/>
  <c r="AG72" i="35"/>
  <c r="Y72" i="35"/>
  <c r="V71" i="35"/>
  <c r="AK71" i="35"/>
  <c r="AJ71" i="35"/>
  <c r="AG71" i="35"/>
  <c r="Y71" i="35"/>
  <c r="V70" i="35"/>
  <c r="AK70" i="35"/>
  <c r="AJ70" i="35"/>
  <c r="AG70" i="35"/>
  <c r="Y70" i="35"/>
  <c r="V69" i="35"/>
  <c r="AK69" i="35"/>
  <c r="AJ69" i="35"/>
  <c r="AG69" i="35"/>
  <c r="Y69" i="35"/>
  <c r="V68" i="35"/>
  <c r="AK68" i="35"/>
  <c r="AJ68" i="35"/>
  <c r="AG68" i="35"/>
  <c r="Y68" i="35"/>
  <c r="V67" i="35"/>
  <c r="AK67" i="35"/>
  <c r="AJ67" i="35"/>
  <c r="AG67" i="35"/>
  <c r="Y67" i="35"/>
  <c r="V66" i="35"/>
  <c r="AK66" i="35"/>
  <c r="AJ66" i="35"/>
  <c r="AG66" i="35"/>
  <c r="Y66" i="35"/>
  <c r="V65" i="35"/>
  <c r="AK65" i="35"/>
  <c r="AJ65" i="35"/>
  <c r="AG65" i="35"/>
  <c r="Y65" i="35"/>
  <c r="V64" i="35"/>
  <c r="AK64" i="35"/>
  <c r="AJ64" i="35"/>
  <c r="AG64" i="35"/>
  <c r="Y64" i="35"/>
  <c r="V63" i="35"/>
  <c r="AK63" i="35"/>
  <c r="AJ63" i="35"/>
  <c r="AG63" i="35"/>
  <c r="Y63" i="35"/>
  <c r="V62" i="35"/>
  <c r="AK62" i="35"/>
  <c r="AJ62" i="35"/>
  <c r="AG62" i="35"/>
  <c r="Y62" i="35"/>
  <c r="V61" i="35"/>
  <c r="AK61" i="35"/>
  <c r="AJ61" i="35"/>
  <c r="AG61" i="35"/>
  <c r="Y61" i="35"/>
  <c r="V60" i="35"/>
  <c r="AK60" i="35"/>
  <c r="AJ60" i="35"/>
  <c r="AG60" i="35"/>
  <c r="Y60" i="35"/>
  <c r="V59" i="35"/>
  <c r="AK59" i="35"/>
  <c r="AJ59" i="35"/>
  <c r="AG59" i="35"/>
  <c r="Y59" i="35"/>
  <c r="V58" i="35"/>
  <c r="AK58" i="35"/>
  <c r="AJ58" i="35"/>
  <c r="AG58" i="35"/>
  <c r="Y58" i="35"/>
  <c r="V57" i="35"/>
  <c r="AK57" i="35"/>
  <c r="AJ57" i="35"/>
  <c r="AG57" i="35"/>
  <c r="Y57" i="35"/>
  <c r="V56" i="35"/>
  <c r="AK56" i="35"/>
  <c r="AJ56" i="35"/>
  <c r="AG56" i="35"/>
  <c r="Y56" i="35"/>
  <c r="V55" i="35"/>
  <c r="AK55" i="35"/>
  <c r="AJ55" i="35"/>
  <c r="AG55" i="35"/>
  <c r="Y55" i="35"/>
  <c r="V54" i="35"/>
  <c r="AK54" i="35"/>
  <c r="AJ54" i="35"/>
  <c r="AG54" i="35"/>
  <c r="Y54" i="35"/>
  <c r="V53" i="35"/>
  <c r="AK53" i="35"/>
  <c r="AJ53" i="35"/>
  <c r="AG53" i="35"/>
  <c r="Y53" i="35"/>
  <c r="V52" i="35"/>
  <c r="AK52" i="35"/>
  <c r="AJ52" i="35"/>
  <c r="AG52" i="35"/>
  <c r="Y52" i="35"/>
  <c r="V51" i="35"/>
  <c r="AK51" i="35"/>
  <c r="AJ51" i="35"/>
  <c r="AG51" i="35"/>
  <c r="Y51" i="35"/>
  <c r="V50" i="35"/>
  <c r="AK50" i="35"/>
  <c r="AJ50" i="35"/>
  <c r="AG50" i="35"/>
  <c r="Y50" i="35"/>
  <c r="V49" i="35"/>
  <c r="AK49" i="35"/>
  <c r="AJ49" i="35"/>
  <c r="AG49" i="35"/>
  <c r="Y49" i="35"/>
  <c r="V48" i="35"/>
  <c r="AK48" i="35"/>
  <c r="AJ48" i="35"/>
  <c r="AG48" i="35"/>
  <c r="Y48" i="35"/>
  <c r="V47" i="35"/>
  <c r="AK47" i="35"/>
  <c r="AJ47" i="35"/>
  <c r="AG47" i="35"/>
  <c r="Y47" i="35"/>
  <c r="V46" i="35"/>
  <c r="AK46" i="35"/>
  <c r="AJ46" i="35"/>
  <c r="AG46" i="35"/>
  <c r="Y46" i="35"/>
  <c r="V45" i="35"/>
  <c r="AK45" i="35"/>
  <c r="AJ45" i="35"/>
  <c r="AG45" i="35"/>
  <c r="Y45" i="35"/>
  <c r="V44" i="35"/>
  <c r="AK44" i="35"/>
  <c r="AJ44" i="35"/>
  <c r="AG44" i="35"/>
  <c r="Y44" i="35"/>
  <c r="V43" i="35"/>
  <c r="AK43" i="35"/>
  <c r="AJ43" i="35"/>
  <c r="AG43" i="35"/>
  <c r="Y43" i="35"/>
  <c r="V42" i="35"/>
  <c r="AK42" i="35"/>
  <c r="AJ42" i="35"/>
  <c r="AG42" i="35"/>
  <c r="Y42" i="35"/>
  <c r="V41" i="35"/>
  <c r="AK41" i="35"/>
  <c r="AJ41" i="35"/>
  <c r="AG41" i="35"/>
  <c r="Y41" i="35"/>
  <c r="V40" i="35"/>
  <c r="AK40" i="35"/>
  <c r="AJ40" i="35"/>
  <c r="AG40" i="35"/>
  <c r="Y40" i="35"/>
  <c r="V39" i="35"/>
  <c r="AK39" i="35"/>
  <c r="AJ39" i="35"/>
  <c r="AG39" i="35"/>
  <c r="Y39" i="35"/>
  <c r="V38" i="35"/>
  <c r="AK38" i="35"/>
  <c r="AJ38" i="35"/>
  <c r="AG38" i="35"/>
  <c r="Y38" i="35"/>
  <c r="V37" i="35"/>
  <c r="AK37" i="35"/>
  <c r="AJ37" i="35"/>
  <c r="AG37" i="35"/>
  <c r="Y37" i="35"/>
  <c r="V36" i="35"/>
  <c r="AK36" i="35"/>
  <c r="AJ36" i="35"/>
  <c r="AG36" i="35"/>
  <c r="Y36" i="35"/>
  <c r="V35" i="35"/>
  <c r="AK35" i="35"/>
  <c r="AJ35" i="35"/>
  <c r="AG35" i="35"/>
  <c r="Y35" i="35"/>
  <c r="V34" i="35"/>
  <c r="AK34" i="35"/>
  <c r="AJ34" i="35"/>
  <c r="AG34" i="35"/>
  <c r="Y34" i="35"/>
  <c r="V33" i="35"/>
  <c r="AK33" i="35"/>
  <c r="AJ33" i="35"/>
  <c r="AG33" i="35"/>
  <c r="Y33" i="35"/>
  <c r="V32" i="35"/>
  <c r="AK32" i="35"/>
  <c r="AJ32" i="35"/>
  <c r="AG32" i="35"/>
  <c r="Y32" i="35"/>
  <c r="V31" i="35"/>
  <c r="AK31" i="35"/>
  <c r="AJ31" i="35"/>
  <c r="AG31" i="35"/>
  <c r="Y31" i="35"/>
  <c r="V30" i="35"/>
  <c r="AK30" i="35"/>
  <c r="AJ30" i="35"/>
  <c r="AG30" i="35"/>
  <c r="Y30" i="35"/>
  <c r="V29" i="35"/>
  <c r="AK29" i="35"/>
  <c r="AJ29" i="35"/>
  <c r="AG29" i="35"/>
  <c r="Y29" i="35"/>
  <c r="V28" i="35"/>
  <c r="AK28" i="35"/>
  <c r="AJ28" i="35"/>
  <c r="AG28" i="35"/>
  <c r="Y28" i="35"/>
  <c r="V27" i="35"/>
  <c r="AK27" i="35"/>
  <c r="AJ27" i="35"/>
  <c r="AG27" i="35"/>
  <c r="Y27" i="35"/>
  <c r="V26" i="35"/>
  <c r="AK26" i="35"/>
  <c r="AJ26" i="35"/>
  <c r="AG26" i="35"/>
  <c r="Y26" i="35"/>
  <c r="V25" i="35"/>
  <c r="AK25" i="35"/>
  <c r="AJ25" i="35"/>
  <c r="AG25" i="35"/>
  <c r="Y25" i="35"/>
  <c r="V24" i="35"/>
  <c r="AK24" i="35"/>
  <c r="AJ24" i="35"/>
  <c r="AG24" i="35"/>
  <c r="Y24" i="35"/>
  <c r="V23" i="35"/>
  <c r="AK23" i="35"/>
  <c r="AJ23" i="35"/>
  <c r="AG23" i="35"/>
  <c r="Y23" i="35"/>
  <c r="V22" i="35"/>
  <c r="AK22" i="35"/>
  <c r="AJ22" i="35"/>
  <c r="AG22" i="35"/>
  <c r="Y22" i="35"/>
  <c r="V21" i="35"/>
  <c r="AK21" i="35"/>
  <c r="AJ21" i="35"/>
  <c r="AG21" i="35"/>
  <c r="Y21" i="35"/>
  <c r="V20" i="35"/>
  <c r="AK20" i="35"/>
  <c r="AJ20" i="35"/>
  <c r="AG20" i="35"/>
  <c r="Y20" i="35"/>
  <c r="V19" i="35"/>
  <c r="AK19" i="35"/>
  <c r="AJ19" i="35"/>
  <c r="AG19" i="35"/>
  <c r="Y19" i="35"/>
  <c r="V18" i="35"/>
  <c r="AK18" i="35"/>
  <c r="AJ18" i="35"/>
  <c r="AG18" i="35"/>
  <c r="Y18" i="35"/>
  <c r="V17" i="35"/>
  <c r="AK17" i="35"/>
  <c r="AJ17" i="35"/>
  <c r="AG17" i="35"/>
  <c r="Y17" i="35"/>
  <c r="V16" i="35"/>
  <c r="AK16" i="35"/>
  <c r="AJ16" i="35"/>
  <c r="AG16" i="35"/>
  <c r="Y16" i="35"/>
  <c r="V15" i="35"/>
  <c r="AK15" i="35"/>
  <c r="AJ15" i="35"/>
  <c r="AG15" i="35"/>
  <c r="Y15" i="35"/>
  <c r="V14" i="35"/>
  <c r="AK14" i="35"/>
  <c r="AJ14" i="35"/>
  <c r="AG14" i="35"/>
  <c r="Y14" i="35"/>
  <c r="V13" i="35"/>
  <c r="AK13" i="35"/>
  <c r="AJ13" i="35"/>
  <c r="AG13" i="35"/>
  <c r="Y13" i="35"/>
  <c r="V12" i="35"/>
  <c r="AK12" i="35"/>
  <c r="AJ12" i="35"/>
  <c r="AG12" i="35"/>
  <c r="Y12" i="35"/>
  <c r="V11" i="35"/>
  <c r="AK11" i="35"/>
  <c r="AJ11" i="35"/>
  <c r="AG11" i="35"/>
  <c r="Y11" i="35"/>
  <c r="V10" i="35"/>
  <c r="AK10" i="35"/>
  <c r="AJ10" i="35"/>
  <c r="AG10" i="35"/>
  <c r="Y10" i="35"/>
  <c r="V9" i="35"/>
  <c r="AK9" i="35"/>
  <c r="AJ9" i="35"/>
  <c r="AG9" i="35"/>
  <c r="Y9" i="35"/>
  <c r="V8" i="35"/>
  <c r="AK8" i="35"/>
  <c r="AJ8" i="35"/>
  <c r="AG8" i="35"/>
  <c r="Y8" i="35"/>
  <c r="V7" i="35"/>
  <c r="AK7" i="35"/>
  <c r="AJ7" i="35"/>
  <c r="AG7" i="35"/>
  <c r="Y7" i="35"/>
  <c r="V6" i="35"/>
  <c r="AK6" i="35"/>
  <c r="AJ6" i="35"/>
  <c r="AG6" i="35"/>
  <c r="Y6" i="35"/>
  <c r="AN7" i="20"/>
  <c r="AN8" i="20"/>
  <c r="AN9" i="20"/>
  <c r="AN10" i="20"/>
  <c r="AN11" i="20"/>
  <c r="AN12" i="20"/>
  <c r="AN13" i="20"/>
  <c r="AN14" i="20"/>
  <c r="AN15" i="20"/>
  <c r="AN16" i="20"/>
  <c r="AN17" i="20"/>
  <c r="AN18" i="20"/>
  <c r="AN19" i="20"/>
  <c r="AN20" i="20"/>
  <c r="AN21" i="20"/>
  <c r="AN22" i="20"/>
  <c r="AN23" i="20"/>
  <c r="AN24" i="20"/>
  <c r="AN25" i="20"/>
  <c r="AN26" i="20"/>
  <c r="AN27" i="20"/>
  <c r="AN28" i="20"/>
  <c r="AN29" i="20"/>
  <c r="AN30" i="20"/>
  <c r="AN31" i="20"/>
  <c r="AN32" i="20"/>
  <c r="AN33" i="20"/>
  <c r="AN34" i="20"/>
  <c r="AN35" i="20"/>
  <c r="AN36" i="20"/>
  <c r="AN37" i="20"/>
  <c r="AN38" i="20"/>
  <c r="AN39" i="20"/>
  <c r="AN40" i="20"/>
  <c r="AN41" i="20"/>
  <c r="AN42" i="20"/>
  <c r="AN43" i="20"/>
  <c r="AN44" i="20"/>
  <c r="AN45" i="20"/>
  <c r="AN46" i="20"/>
  <c r="AN47" i="20"/>
  <c r="AN48" i="20"/>
  <c r="AN49" i="20"/>
  <c r="AN50" i="20"/>
  <c r="AN51" i="20"/>
  <c r="AN52" i="20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N73" i="20"/>
  <c r="AN74" i="20"/>
  <c r="AN75" i="20"/>
  <c r="AN76" i="20"/>
  <c r="AN77" i="20"/>
  <c r="AN78" i="20"/>
  <c r="AN79" i="20"/>
  <c r="AN80" i="20"/>
  <c r="AN81" i="20"/>
  <c r="AN82" i="20"/>
  <c r="AN83" i="20"/>
  <c r="AN84" i="20"/>
  <c r="AN85" i="20"/>
  <c r="AN86" i="20"/>
  <c r="AN87" i="20"/>
  <c r="AN88" i="20"/>
  <c r="AN89" i="20"/>
  <c r="AN90" i="20"/>
  <c r="AN91" i="20"/>
  <c r="AN92" i="20"/>
  <c r="AN93" i="20"/>
  <c r="AN94" i="20"/>
  <c r="AN95" i="20"/>
  <c r="AN96" i="20"/>
  <c r="AN97" i="20"/>
  <c r="AN98" i="20"/>
  <c r="AN99" i="20"/>
  <c r="AN100" i="20"/>
  <c r="AN101" i="20"/>
  <c r="AN102" i="20"/>
  <c r="AN103" i="20"/>
  <c r="AN104" i="20"/>
  <c r="AN105" i="20"/>
  <c r="AN106" i="20"/>
  <c r="AN107" i="20"/>
  <c r="AN108" i="20"/>
  <c r="AN109" i="20"/>
  <c r="AN110" i="20"/>
  <c r="AN111" i="20"/>
  <c r="AN112" i="20"/>
  <c r="AN113" i="20"/>
  <c r="AN114" i="20"/>
  <c r="AN115" i="20"/>
  <c r="AN116" i="20"/>
  <c r="AN117" i="20"/>
  <c r="AN118" i="20"/>
  <c r="AN119" i="20"/>
  <c r="AN120" i="20"/>
  <c r="AN121" i="20"/>
  <c r="AN122" i="20"/>
  <c r="AN123" i="20"/>
  <c r="AN124" i="20"/>
  <c r="AN125" i="20"/>
  <c r="AN126" i="20"/>
  <c r="AN127" i="20"/>
  <c r="AN128" i="20"/>
  <c r="AN129" i="20"/>
  <c r="AN130" i="20"/>
  <c r="AN131" i="20"/>
  <c r="AN132" i="20"/>
  <c r="AN133" i="20"/>
  <c r="AN134" i="20"/>
  <c r="AN135" i="20"/>
  <c r="AN136" i="20"/>
  <c r="AN137" i="20"/>
  <c r="AN138" i="20"/>
  <c r="AN139" i="20"/>
  <c r="AN140" i="20"/>
  <c r="AN141" i="20"/>
  <c r="AN142" i="20"/>
  <c r="AN143" i="20"/>
  <c r="AN144" i="20"/>
  <c r="AN145" i="20"/>
  <c r="AN146" i="20"/>
  <c r="AN147" i="20"/>
  <c r="AN148" i="20"/>
  <c r="AN149" i="20"/>
  <c r="AN150" i="20"/>
  <c r="AN151" i="20"/>
  <c r="AN152" i="20"/>
  <c r="AN153" i="20"/>
  <c r="AN154" i="20"/>
  <c r="AN155" i="20"/>
  <c r="AN156" i="20"/>
  <c r="AN157" i="20"/>
  <c r="AN158" i="20"/>
  <c r="AN159" i="20"/>
  <c r="AN160" i="20"/>
  <c r="AN161" i="20"/>
  <c r="AN162" i="20"/>
  <c r="AN163" i="20"/>
  <c r="AN164" i="20"/>
  <c r="AN165" i="20"/>
  <c r="AN166" i="20"/>
  <c r="AN167" i="20"/>
  <c r="AN168" i="20"/>
  <c r="AN169" i="20"/>
  <c r="AN170" i="20"/>
  <c r="AN171" i="20"/>
  <c r="AN172" i="20"/>
  <c r="AN173" i="20"/>
  <c r="AN174" i="20"/>
  <c r="AN175" i="20"/>
  <c r="AN176" i="20"/>
  <c r="AN177" i="20"/>
  <c r="AN178" i="20"/>
  <c r="AN179" i="20"/>
  <c r="AN180" i="20"/>
  <c r="AN181" i="20"/>
  <c r="AN182" i="20"/>
  <c r="AN183" i="20"/>
  <c r="AN184" i="20"/>
  <c r="AN185" i="20"/>
  <c r="AN186" i="20"/>
  <c r="AN187" i="20"/>
  <c r="AN188" i="20"/>
  <c r="AN189" i="20"/>
  <c r="AN190" i="20"/>
  <c r="AN191" i="20"/>
  <c r="AN192" i="20"/>
  <c r="AN193" i="20"/>
  <c r="AN194" i="20"/>
  <c r="AN195" i="20"/>
  <c r="AN196" i="20"/>
  <c r="AN197" i="20"/>
  <c r="AN198" i="20"/>
  <c r="AN199" i="20"/>
  <c r="AN200" i="20"/>
  <c r="AN201" i="20"/>
  <c r="AN202" i="20"/>
  <c r="AN203" i="20"/>
  <c r="AN204" i="20"/>
  <c r="AN205" i="20"/>
  <c r="AN206" i="20"/>
  <c r="AN207" i="20"/>
  <c r="AN208" i="20"/>
  <c r="AN209" i="20"/>
  <c r="AN210" i="20"/>
  <c r="AN211" i="20"/>
  <c r="AN212" i="20"/>
  <c r="AN213" i="20"/>
  <c r="AN214" i="20"/>
  <c r="AN215" i="20"/>
  <c r="AN216" i="20"/>
  <c r="AN217" i="20"/>
  <c r="AN218" i="20"/>
  <c r="AN219" i="20"/>
  <c r="AN220" i="20"/>
  <c r="AN221" i="20"/>
  <c r="AN222" i="20"/>
  <c r="AN223" i="20"/>
  <c r="AN224" i="20"/>
  <c r="AN225" i="20"/>
  <c r="AN226" i="20"/>
  <c r="AN227" i="20"/>
  <c r="AN228" i="20"/>
  <c r="AN229" i="20"/>
  <c r="AN230" i="20"/>
  <c r="AN231" i="20"/>
  <c r="AN232" i="20"/>
  <c r="AN233" i="20"/>
  <c r="AN234" i="20"/>
  <c r="AN235" i="20"/>
  <c r="AN236" i="20"/>
  <c r="AN237" i="20"/>
  <c r="AN238" i="20"/>
  <c r="AN239" i="20"/>
  <c r="AN240" i="20"/>
  <c r="AN241" i="20"/>
  <c r="AN242" i="20"/>
  <c r="AN243" i="20"/>
  <c r="AN244" i="20"/>
  <c r="AN245" i="20"/>
  <c r="AN246" i="20"/>
  <c r="AN247" i="20"/>
  <c r="AN248" i="20"/>
  <c r="AN249" i="20"/>
  <c r="AN250" i="20"/>
  <c r="AN251" i="20"/>
  <c r="AN252" i="20"/>
  <c r="AN253" i="20"/>
  <c r="AN254" i="20"/>
  <c r="AN255" i="20"/>
  <c r="AN256" i="20"/>
  <c r="AN257" i="20"/>
  <c r="AN258" i="20"/>
  <c r="AN259" i="20"/>
  <c r="AN260" i="20"/>
  <c r="AN261" i="20"/>
  <c r="AN262" i="20"/>
  <c r="AN263" i="20"/>
  <c r="AN264" i="20"/>
  <c r="AN265" i="20"/>
  <c r="AN266" i="20"/>
  <c r="AN267" i="20"/>
  <c r="AN268" i="20"/>
  <c r="AN269" i="20"/>
  <c r="AN270" i="20"/>
  <c r="AN271" i="20"/>
  <c r="AN272" i="20"/>
  <c r="AN273" i="20"/>
  <c r="AN274" i="20"/>
  <c r="AN275" i="20"/>
  <c r="AN276" i="20"/>
  <c r="AN277" i="20"/>
  <c r="AN278" i="20"/>
  <c r="AN279" i="20"/>
  <c r="AN280" i="20"/>
  <c r="AN281" i="20"/>
  <c r="AN282" i="20"/>
  <c r="AN283" i="20"/>
  <c r="AN284" i="20"/>
  <c r="AN285" i="20"/>
  <c r="AN286" i="20"/>
  <c r="AN287" i="20"/>
  <c r="AN288" i="20"/>
  <c r="AN289" i="20"/>
  <c r="AN290" i="20"/>
  <c r="AN291" i="20"/>
  <c r="AN292" i="20"/>
  <c r="AN293" i="20"/>
  <c r="AN6" i="20"/>
  <c r="AN7" i="24"/>
  <c r="AN8" i="24"/>
  <c r="AN9" i="24"/>
  <c r="AN10" i="24"/>
  <c r="AN11" i="24"/>
  <c r="AN12" i="24"/>
  <c r="AN13" i="24"/>
  <c r="AN14" i="24"/>
  <c r="AN15" i="24"/>
  <c r="AN16" i="24"/>
  <c r="AN17" i="24"/>
  <c r="AN18" i="24"/>
  <c r="AN19" i="24"/>
  <c r="AN20" i="24"/>
  <c r="AN21" i="24"/>
  <c r="AN22" i="24"/>
  <c r="AN23" i="24"/>
  <c r="AN24" i="24"/>
  <c r="AN25" i="24"/>
  <c r="AN26" i="24"/>
  <c r="AN27" i="24"/>
  <c r="AN28" i="24"/>
  <c r="AN29" i="24"/>
  <c r="AN30" i="24"/>
  <c r="AN31" i="24"/>
  <c r="AN32" i="24"/>
  <c r="AN33" i="24"/>
  <c r="AN34" i="24"/>
  <c r="AN35" i="24"/>
  <c r="AN36" i="24"/>
  <c r="AN37" i="24"/>
  <c r="AN38" i="24"/>
  <c r="AN39" i="24"/>
  <c r="AN40" i="24"/>
  <c r="AN41" i="24"/>
  <c r="AN42" i="24"/>
  <c r="AN43" i="24"/>
  <c r="AN44" i="24"/>
  <c r="AN45" i="24"/>
  <c r="AN46" i="24"/>
  <c r="AN47" i="24"/>
  <c r="AN48" i="24"/>
  <c r="AN49" i="24"/>
  <c r="AN50" i="24"/>
  <c r="AN51" i="24"/>
  <c r="AN52" i="24"/>
  <c r="AN53" i="24"/>
  <c r="AN54" i="24"/>
  <c r="AN55" i="24"/>
  <c r="AN56" i="24"/>
  <c r="AN57" i="24"/>
  <c r="AN58" i="24"/>
  <c r="AN59" i="24"/>
  <c r="AN60" i="24"/>
  <c r="AN61" i="24"/>
  <c r="AN62" i="24"/>
  <c r="AN63" i="24"/>
  <c r="AN64" i="24"/>
  <c r="AN65" i="24"/>
  <c r="AN66" i="24"/>
  <c r="AN67" i="24"/>
  <c r="AN68" i="24"/>
  <c r="AN69" i="24"/>
  <c r="AN70" i="24"/>
  <c r="AN71" i="24"/>
  <c r="AN72" i="24"/>
  <c r="AN73" i="24"/>
  <c r="AN74" i="24"/>
  <c r="AN75" i="24"/>
  <c r="AN76" i="24"/>
  <c r="AN77" i="24"/>
  <c r="AN78" i="24"/>
  <c r="AN79" i="24"/>
  <c r="AN80" i="24"/>
  <c r="AN81" i="24"/>
  <c r="AN82" i="24"/>
  <c r="AN83" i="24"/>
  <c r="AN84" i="24"/>
  <c r="AN85" i="24"/>
  <c r="AN86" i="24"/>
  <c r="AN87" i="24"/>
  <c r="AN88" i="24"/>
  <c r="AN89" i="24"/>
  <c r="AN90" i="24"/>
  <c r="AN91" i="24"/>
  <c r="AN92" i="24"/>
  <c r="AN93" i="24"/>
  <c r="AN94" i="24"/>
  <c r="AN95" i="24"/>
  <c r="AN96" i="24"/>
  <c r="AN97" i="24"/>
  <c r="AN98" i="24"/>
  <c r="AN99" i="24"/>
  <c r="AN100" i="24"/>
  <c r="AN101" i="24"/>
  <c r="AN102" i="24"/>
  <c r="AN103" i="24"/>
  <c r="AN104" i="24"/>
  <c r="AN105" i="24"/>
  <c r="AN106" i="24"/>
  <c r="AN107" i="24"/>
  <c r="AN108" i="24"/>
  <c r="AN109" i="24"/>
  <c r="AN110" i="24"/>
  <c r="AN111" i="24"/>
  <c r="AN112" i="24"/>
  <c r="AN113" i="24"/>
  <c r="AN114" i="24"/>
  <c r="AN115" i="24"/>
  <c r="AN116" i="24"/>
  <c r="AN117" i="24"/>
  <c r="AN118" i="24"/>
  <c r="AN119" i="24"/>
  <c r="AN120" i="24"/>
  <c r="AN121" i="24"/>
  <c r="AN122" i="24"/>
  <c r="AN123" i="24"/>
  <c r="AN124" i="24"/>
  <c r="AN125" i="24"/>
  <c r="AN126" i="24"/>
  <c r="AN127" i="24"/>
  <c r="AN128" i="24"/>
  <c r="AN129" i="24"/>
  <c r="AN130" i="24"/>
  <c r="AN131" i="24"/>
  <c r="AN132" i="24"/>
  <c r="AN133" i="24"/>
  <c r="AN134" i="24"/>
  <c r="AN135" i="24"/>
  <c r="AN136" i="24"/>
  <c r="AN137" i="24"/>
  <c r="AN138" i="24"/>
  <c r="AN139" i="24"/>
  <c r="AN140" i="24"/>
  <c r="AN141" i="24"/>
  <c r="AN142" i="24"/>
  <c r="AN143" i="24"/>
  <c r="AN144" i="24"/>
  <c r="AN145" i="24"/>
  <c r="AN146" i="24"/>
  <c r="AN147" i="24"/>
  <c r="AN148" i="24"/>
  <c r="AN149" i="24"/>
  <c r="AN150" i="24"/>
  <c r="AN151" i="24"/>
  <c r="AN152" i="24"/>
  <c r="AN153" i="24"/>
  <c r="AN154" i="24"/>
  <c r="AN155" i="24"/>
  <c r="AN156" i="24"/>
  <c r="AN157" i="24"/>
  <c r="AN158" i="24"/>
  <c r="AN159" i="24"/>
  <c r="AN160" i="24"/>
  <c r="AN161" i="24"/>
  <c r="AN162" i="24"/>
  <c r="AN163" i="24"/>
  <c r="AN164" i="24"/>
  <c r="AN165" i="24"/>
  <c r="AN166" i="24"/>
  <c r="AN167" i="24"/>
  <c r="AN168" i="24"/>
  <c r="AN169" i="24"/>
  <c r="AN170" i="24"/>
  <c r="AN171" i="24"/>
  <c r="AN172" i="24"/>
  <c r="AN173" i="24"/>
  <c r="AN174" i="24"/>
  <c r="AN175" i="24"/>
  <c r="AN176" i="24"/>
  <c r="AN177" i="24"/>
  <c r="AN178" i="24"/>
  <c r="AN179" i="24"/>
  <c r="AN180" i="24"/>
  <c r="AN181" i="24"/>
  <c r="AN182" i="24"/>
  <c r="AN183" i="24"/>
  <c r="AN184" i="24"/>
  <c r="AN185" i="24"/>
  <c r="AN186" i="24"/>
  <c r="AN187" i="24"/>
  <c r="AN188" i="24"/>
  <c r="AN189" i="24"/>
  <c r="AN190" i="24"/>
  <c r="AN191" i="24"/>
  <c r="AN192" i="24"/>
  <c r="AN193" i="24"/>
  <c r="AN194" i="24"/>
  <c r="AN195" i="24"/>
  <c r="AN196" i="24"/>
  <c r="AN197" i="24"/>
  <c r="AN198" i="24"/>
  <c r="AN199" i="24"/>
  <c r="AN200" i="24"/>
  <c r="AN201" i="24"/>
  <c r="AN202" i="24"/>
  <c r="AN203" i="24"/>
  <c r="AN204" i="24"/>
  <c r="AN205" i="24"/>
  <c r="AN206" i="24"/>
  <c r="AN207" i="24"/>
  <c r="AN208" i="24"/>
  <c r="AN209" i="24"/>
  <c r="AN210" i="24"/>
  <c r="AN211" i="24"/>
  <c r="AN212" i="24"/>
  <c r="AN213" i="24"/>
  <c r="AN214" i="24"/>
  <c r="AN215" i="24"/>
  <c r="AN216" i="24"/>
  <c r="AN217" i="24"/>
  <c r="AN218" i="24"/>
  <c r="AN219" i="24"/>
  <c r="AN220" i="24"/>
  <c r="AN221" i="24"/>
  <c r="AN222" i="24"/>
  <c r="AN223" i="24"/>
  <c r="AN224" i="24"/>
  <c r="AN225" i="24"/>
  <c r="AN226" i="24"/>
  <c r="AN227" i="24"/>
  <c r="AN228" i="24"/>
  <c r="AN229" i="24"/>
  <c r="AN230" i="24"/>
  <c r="AN231" i="24"/>
  <c r="AN232" i="24"/>
  <c r="AN233" i="24"/>
  <c r="AN234" i="24"/>
  <c r="AN235" i="24"/>
  <c r="AN236" i="24"/>
  <c r="AN237" i="24"/>
  <c r="AN238" i="24"/>
  <c r="AN239" i="24"/>
  <c r="AN240" i="24"/>
  <c r="AN241" i="24"/>
  <c r="AN242" i="24"/>
  <c r="AN243" i="24"/>
  <c r="AN244" i="24"/>
  <c r="AN245" i="24"/>
  <c r="AN246" i="24"/>
  <c r="AN247" i="24"/>
  <c r="AN248" i="24"/>
  <c r="AN249" i="24"/>
  <c r="AN250" i="24"/>
  <c r="AN251" i="24"/>
  <c r="AN252" i="24"/>
  <c r="AN253" i="24"/>
  <c r="AN254" i="24"/>
  <c r="AN255" i="24"/>
  <c r="AN256" i="24"/>
  <c r="AN257" i="24"/>
  <c r="AN258" i="24"/>
  <c r="AN259" i="24"/>
  <c r="AN260" i="24"/>
  <c r="AN261" i="24"/>
  <c r="AN262" i="24"/>
  <c r="AN263" i="24"/>
  <c r="AN264" i="24"/>
  <c r="AN265" i="24"/>
  <c r="AN266" i="24"/>
  <c r="AN267" i="24"/>
  <c r="AN268" i="24"/>
  <c r="AN269" i="24"/>
  <c r="AN270" i="24"/>
  <c r="AN271" i="24"/>
  <c r="AN272" i="24"/>
  <c r="AN273" i="24"/>
  <c r="AN274" i="24"/>
  <c r="AN275" i="24"/>
  <c r="AN276" i="24"/>
  <c r="AN277" i="24"/>
  <c r="AN278" i="24"/>
  <c r="AN279" i="24"/>
  <c r="AN280" i="24"/>
  <c r="AN281" i="24"/>
  <c r="AN282" i="24"/>
  <c r="AN283" i="24"/>
  <c r="AN284" i="24"/>
  <c r="AN285" i="24"/>
  <c r="AN286" i="24"/>
  <c r="AN287" i="24"/>
  <c r="AN288" i="24"/>
  <c r="AN289" i="24"/>
  <c r="AN290" i="24"/>
  <c r="AN291" i="24"/>
  <c r="AN292" i="24"/>
  <c r="AN293" i="24"/>
  <c r="AN6" i="24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74" i="27"/>
  <c r="Y75" i="27"/>
  <c r="Y76" i="27"/>
  <c r="Y77" i="27"/>
  <c r="Y78" i="27"/>
  <c r="Y79" i="27"/>
  <c r="Y80" i="27"/>
  <c r="Y81" i="27"/>
  <c r="Y82" i="27"/>
  <c r="Y83" i="27"/>
  <c r="Y84" i="27"/>
  <c r="Y85" i="27"/>
  <c r="Y86" i="27"/>
  <c r="Y87" i="27"/>
  <c r="Y88" i="27"/>
  <c r="Y89" i="27"/>
  <c r="Y90" i="27"/>
  <c r="Y9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Y114" i="27"/>
  <c r="Y115" i="27"/>
  <c r="Y116" i="27"/>
  <c r="Y11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Y140" i="27"/>
  <c r="Y141" i="27"/>
  <c r="Y142" i="27"/>
  <c r="Y143" i="27"/>
  <c r="Y144" i="27"/>
  <c r="Y145" i="27"/>
  <c r="Y146" i="27"/>
  <c r="Y147" i="27"/>
  <c r="Y148" i="27"/>
  <c r="Y149" i="27"/>
  <c r="Y150" i="27"/>
  <c r="Y151" i="27"/>
  <c r="Y152" i="27"/>
  <c r="Y153" i="27"/>
  <c r="Y154" i="27"/>
  <c r="Y155" i="27"/>
  <c r="Y156" i="27"/>
  <c r="Y157" i="27"/>
  <c r="Y158" i="27"/>
  <c r="Y159" i="27"/>
  <c r="Y160" i="27"/>
  <c r="Y161" i="27"/>
  <c r="Y162" i="27"/>
  <c r="Y163" i="27"/>
  <c r="Y164" i="27"/>
  <c r="Y165" i="27"/>
  <c r="Y166" i="27"/>
  <c r="Y167" i="27"/>
  <c r="Y168" i="27"/>
  <c r="Y169" i="27"/>
  <c r="Y170" i="27"/>
  <c r="Y171" i="27"/>
  <c r="Y172" i="27"/>
  <c r="Y173" i="27"/>
  <c r="Y174" i="27"/>
  <c r="Y175" i="27"/>
  <c r="Y176" i="27"/>
  <c r="Y177" i="27"/>
  <c r="Y178" i="27"/>
  <c r="Y179" i="27"/>
  <c r="Y180" i="27"/>
  <c r="Y181" i="27"/>
  <c r="Y182" i="27"/>
  <c r="Y183" i="27"/>
  <c r="Y184" i="27"/>
  <c r="Y185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Y199" i="27"/>
  <c r="Y200" i="27"/>
  <c r="Y201" i="27"/>
  <c r="Y202" i="27"/>
  <c r="Y203" i="27"/>
  <c r="Y204" i="27"/>
  <c r="Y205" i="27"/>
  <c r="Y206" i="27"/>
  <c r="Y207" i="27"/>
  <c r="Y208" i="27"/>
  <c r="Y209" i="27"/>
  <c r="Y210" i="27"/>
  <c r="Y211" i="27"/>
  <c r="Y212" i="27"/>
  <c r="Y213" i="27"/>
  <c r="Y214" i="27"/>
  <c r="Y215" i="27"/>
  <c r="Y216" i="27"/>
  <c r="Y217" i="27"/>
  <c r="Y218" i="27"/>
  <c r="Y219" i="27"/>
  <c r="Y220" i="27"/>
  <c r="Y221" i="27"/>
  <c r="Y222" i="27"/>
  <c r="Y223" i="27"/>
  <c r="Y224" i="27"/>
  <c r="Y225" i="27"/>
  <c r="Y226" i="27"/>
  <c r="Y227" i="27"/>
  <c r="Y228" i="27"/>
  <c r="Y229" i="27"/>
  <c r="Y230" i="27"/>
  <c r="Y231" i="27"/>
  <c r="Y232" i="27"/>
  <c r="Y233" i="27"/>
  <c r="Y234" i="27"/>
  <c r="Y235" i="27"/>
  <c r="Y236" i="27"/>
  <c r="Y237" i="27"/>
  <c r="Y238" i="27"/>
  <c r="Y239" i="27"/>
  <c r="Y240" i="27"/>
  <c r="Y241" i="27"/>
  <c r="Y242" i="27"/>
  <c r="Y243" i="27"/>
  <c r="Y244" i="27"/>
  <c r="Y245" i="27"/>
  <c r="Y246" i="27"/>
  <c r="Y247" i="27"/>
  <c r="Y248" i="27"/>
  <c r="Y249" i="27"/>
  <c r="Y250" i="27"/>
  <c r="Y251" i="27"/>
  <c r="Y252" i="27"/>
  <c r="Y253" i="27"/>
  <c r="Y254" i="27"/>
  <c r="Y255" i="27"/>
  <c r="Y256" i="27"/>
  <c r="Y257" i="27"/>
  <c r="Y258" i="27"/>
  <c r="Y259" i="27"/>
  <c r="Y260" i="27"/>
  <c r="Y261" i="27"/>
  <c r="Y262" i="27"/>
  <c r="Y263" i="27"/>
  <c r="Y264" i="27"/>
  <c r="Y265" i="27"/>
  <c r="Y266" i="27"/>
  <c r="Y267" i="27"/>
  <c r="Y268" i="27"/>
  <c r="Y269" i="27"/>
  <c r="Y270" i="27"/>
  <c r="Y271" i="27"/>
  <c r="Y272" i="27"/>
  <c r="Y273" i="27"/>
  <c r="Y274" i="27"/>
  <c r="Y275" i="27"/>
  <c r="Y276" i="27"/>
  <c r="Y277" i="27"/>
  <c r="Y278" i="27"/>
  <c r="Y279" i="27"/>
  <c r="Y280" i="27"/>
  <c r="Y281" i="27"/>
  <c r="Y282" i="27"/>
  <c r="Y283" i="27"/>
  <c r="Y284" i="27"/>
  <c r="Y285" i="27"/>
  <c r="Y286" i="27"/>
  <c r="Y287" i="27"/>
  <c r="Y288" i="27"/>
  <c r="Y289" i="27"/>
  <c r="Y290" i="27"/>
  <c r="Y291" i="27"/>
  <c r="Y292" i="27"/>
  <c r="Y293" i="27"/>
  <c r="Y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6" i="27"/>
  <c r="AI7" i="27"/>
  <c r="AI8" i="27"/>
  <c r="AI9" i="27"/>
  <c r="AI10" i="27"/>
  <c r="AI11" i="27"/>
  <c r="AI12" i="27"/>
  <c r="AI13" i="27"/>
  <c r="AI14" i="27"/>
  <c r="AI15" i="27"/>
  <c r="AI16" i="27"/>
  <c r="AI17" i="27"/>
  <c r="AI18" i="27"/>
  <c r="AI19" i="27"/>
  <c r="AI20" i="27"/>
  <c r="AI21" i="27"/>
  <c r="AI22" i="27"/>
  <c r="AI23" i="27"/>
  <c r="AI24" i="27"/>
  <c r="AI25" i="27"/>
  <c r="AI26" i="27"/>
  <c r="AI27" i="27"/>
  <c r="AI28" i="27"/>
  <c r="AI29" i="27"/>
  <c r="AI30" i="27"/>
  <c r="AI31" i="27"/>
  <c r="AI32" i="27"/>
  <c r="AI33" i="27"/>
  <c r="AI34" i="27"/>
  <c r="AI35" i="27"/>
  <c r="AI36" i="27"/>
  <c r="AI37" i="27"/>
  <c r="AI38" i="27"/>
  <c r="AI39" i="27"/>
  <c r="AI40" i="27"/>
  <c r="AI41" i="27"/>
  <c r="AI42" i="27"/>
  <c r="AI43" i="27"/>
  <c r="AI44" i="27"/>
  <c r="AI45" i="27"/>
  <c r="AI46" i="27"/>
  <c r="AI47" i="27"/>
  <c r="AI48" i="27"/>
  <c r="AI49" i="27"/>
  <c r="AI50" i="27"/>
  <c r="AI51" i="27"/>
  <c r="AI52" i="27"/>
  <c r="AI53" i="27"/>
  <c r="AI54" i="27"/>
  <c r="AI55" i="27"/>
  <c r="AI56" i="27"/>
  <c r="AI57" i="27"/>
  <c r="AI58" i="27"/>
  <c r="AI59" i="27"/>
  <c r="AI60" i="27"/>
  <c r="AI61" i="27"/>
  <c r="AI62" i="27"/>
  <c r="AI63" i="27"/>
  <c r="AI64" i="27"/>
  <c r="AI65" i="27"/>
  <c r="AI66" i="27"/>
  <c r="AI67" i="27"/>
  <c r="AI68" i="27"/>
  <c r="AI69" i="27"/>
  <c r="AI70" i="27"/>
  <c r="AI71" i="27"/>
  <c r="AI72" i="27"/>
  <c r="AI73" i="27"/>
  <c r="AI74" i="27"/>
  <c r="AI75" i="27"/>
  <c r="AI76" i="27"/>
  <c r="AI77" i="27"/>
  <c r="AI78" i="27"/>
  <c r="AI79" i="27"/>
  <c r="AI80" i="27"/>
  <c r="AI81" i="27"/>
  <c r="AI82" i="27"/>
  <c r="AI83" i="27"/>
  <c r="AI84" i="27"/>
  <c r="AI85" i="27"/>
  <c r="AI86" i="27"/>
  <c r="AI87" i="27"/>
  <c r="AI88" i="27"/>
  <c r="AI89" i="27"/>
  <c r="AI90" i="27"/>
  <c r="AI91" i="27"/>
  <c r="AI92" i="27"/>
  <c r="AI93" i="27"/>
  <c r="AI94" i="27"/>
  <c r="AI95" i="27"/>
  <c r="AI96" i="27"/>
  <c r="AI97" i="27"/>
  <c r="AI98" i="27"/>
  <c r="AI99" i="27"/>
  <c r="AI100" i="27"/>
  <c r="AI101" i="27"/>
  <c r="AI102" i="27"/>
  <c r="AI103" i="27"/>
  <c r="AI104" i="27"/>
  <c r="AI105" i="27"/>
  <c r="AI106" i="27"/>
  <c r="AI107" i="27"/>
  <c r="AI108" i="27"/>
  <c r="AI109" i="27"/>
  <c r="AI110" i="27"/>
  <c r="AI111" i="27"/>
  <c r="AI112" i="27"/>
  <c r="AI113" i="27"/>
  <c r="AI114" i="27"/>
  <c r="AI115" i="27"/>
  <c r="AI116" i="27"/>
  <c r="AI117" i="27"/>
  <c r="AI118" i="27"/>
  <c r="AI119" i="27"/>
  <c r="AI120" i="27"/>
  <c r="AI121" i="27"/>
  <c r="AI122" i="27"/>
  <c r="AI123" i="27"/>
  <c r="AI124" i="27"/>
  <c r="AI125" i="27"/>
  <c r="AI126" i="27"/>
  <c r="AI127" i="27"/>
  <c r="AI128" i="27"/>
  <c r="AI129" i="27"/>
  <c r="AI130" i="27"/>
  <c r="AI131" i="27"/>
  <c r="AI132" i="27"/>
  <c r="AI133" i="27"/>
  <c r="AI134" i="27"/>
  <c r="AI135" i="27"/>
  <c r="AI136" i="27"/>
  <c r="AI137" i="27"/>
  <c r="AI138" i="27"/>
  <c r="AI139" i="27"/>
  <c r="AI140" i="27"/>
  <c r="AI141" i="27"/>
  <c r="AI142" i="27"/>
  <c r="AI143" i="27"/>
  <c r="AI144" i="27"/>
  <c r="AI145" i="27"/>
  <c r="AI146" i="27"/>
  <c r="AI147" i="27"/>
  <c r="AI148" i="27"/>
  <c r="AI149" i="27"/>
  <c r="AI150" i="27"/>
  <c r="AI151" i="27"/>
  <c r="AI152" i="27"/>
  <c r="AI153" i="27"/>
  <c r="AI154" i="27"/>
  <c r="AI155" i="27"/>
  <c r="AI156" i="27"/>
  <c r="AI157" i="27"/>
  <c r="AI158" i="27"/>
  <c r="AI159" i="27"/>
  <c r="AI160" i="27"/>
  <c r="AI161" i="27"/>
  <c r="AI162" i="27"/>
  <c r="AI163" i="27"/>
  <c r="AI164" i="27"/>
  <c r="AI165" i="27"/>
  <c r="AI166" i="27"/>
  <c r="AI167" i="27"/>
  <c r="AI168" i="27"/>
  <c r="AI169" i="27"/>
  <c r="AI170" i="27"/>
  <c r="AI171" i="27"/>
  <c r="AI172" i="27"/>
  <c r="AI173" i="27"/>
  <c r="AI174" i="27"/>
  <c r="AI175" i="27"/>
  <c r="AI176" i="27"/>
  <c r="AI177" i="27"/>
  <c r="AI178" i="27"/>
  <c r="AI179" i="27"/>
  <c r="AI180" i="27"/>
  <c r="AI181" i="27"/>
  <c r="AI182" i="27"/>
  <c r="AI183" i="27"/>
  <c r="AI184" i="27"/>
  <c r="AI185" i="27"/>
  <c r="AI186" i="27"/>
  <c r="AI187" i="27"/>
  <c r="AI188" i="27"/>
  <c r="AI189" i="27"/>
  <c r="AI190" i="27"/>
  <c r="AI191" i="27"/>
  <c r="AI192" i="27"/>
  <c r="AI193" i="27"/>
  <c r="AI194" i="27"/>
  <c r="AI195" i="27"/>
  <c r="AI196" i="27"/>
  <c r="AI197" i="27"/>
  <c r="AI198" i="27"/>
  <c r="AI199" i="27"/>
  <c r="AI200" i="27"/>
  <c r="AI201" i="27"/>
  <c r="AI202" i="27"/>
  <c r="AI203" i="27"/>
  <c r="AI204" i="27"/>
  <c r="AI205" i="27"/>
  <c r="AI206" i="27"/>
  <c r="AI207" i="27"/>
  <c r="AI208" i="27"/>
  <c r="AI209" i="27"/>
  <c r="AI210" i="27"/>
  <c r="AI211" i="27"/>
  <c r="AI212" i="27"/>
  <c r="AI213" i="27"/>
  <c r="AI214" i="27"/>
  <c r="AI215" i="27"/>
  <c r="AI216" i="27"/>
  <c r="AI217" i="27"/>
  <c r="AI218" i="27"/>
  <c r="AI219" i="27"/>
  <c r="AI220" i="27"/>
  <c r="AI221" i="27"/>
  <c r="AI222" i="27"/>
  <c r="AI223" i="27"/>
  <c r="AI224" i="27"/>
  <c r="AI225" i="27"/>
  <c r="AI226" i="27"/>
  <c r="AI227" i="27"/>
  <c r="AI228" i="27"/>
  <c r="AI229" i="27"/>
  <c r="AI230" i="27"/>
  <c r="AI231" i="27"/>
  <c r="AI232" i="27"/>
  <c r="AI233" i="27"/>
  <c r="AI234" i="27"/>
  <c r="AI235" i="27"/>
  <c r="AI236" i="27"/>
  <c r="AI237" i="27"/>
  <c r="AI238" i="27"/>
  <c r="AI239" i="27"/>
  <c r="AI240" i="27"/>
  <c r="AI241" i="27"/>
  <c r="AI242" i="27"/>
  <c r="AI243" i="27"/>
  <c r="AI244" i="27"/>
  <c r="AI245" i="27"/>
  <c r="AI246" i="27"/>
  <c r="AI247" i="27"/>
  <c r="AI248" i="27"/>
  <c r="AI249" i="27"/>
  <c r="AI250" i="27"/>
  <c r="AI251" i="27"/>
  <c r="AI252" i="27"/>
  <c r="AI253" i="27"/>
  <c r="AI254" i="27"/>
  <c r="AI255" i="27"/>
  <c r="AI256" i="27"/>
  <c r="AI257" i="27"/>
  <c r="AI258" i="27"/>
  <c r="AI259" i="27"/>
  <c r="AI260" i="27"/>
  <c r="AI261" i="27"/>
  <c r="AI262" i="27"/>
  <c r="AI263" i="27"/>
  <c r="AI264" i="27"/>
  <c r="AI265" i="27"/>
  <c r="AI266" i="27"/>
  <c r="AI267" i="27"/>
  <c r="AI268" i="27"/>
  <c r="AI269" i="27"/>
  <c r="AI270" i="27"/>
  <c r="AI271" i="27"/>
  <c r="AI272" i="27"/>
  <c r="AI273" i="27"/>
  <c r="AI274" i="27"/>
  <c r="AI275" i="27"/>
  <c r="AI276" i="27"/>
  <c r="AI277" i="27"/>
  <c r="AI278" i="27"/>
  <c r="AI279" i="27"/>
  <c r="AI280" i="27"/>
  <c r="AI281" i="27"/>
  <c r="AI282" i="27"/>
  <c r="AI283" i="27"/>
  <c r="AI284" i="27"/>
  <c r="AI285" i="27"/>
  <c r="AI286" i="27"/>
  <c r="AI287" i="27"/>
  <c r="AI288" i="27"/>
  <c r="AI289" i="27"/>
  <c r="AI290" i="27"/>
  <c r="AI291" i="27"/>
  <c r="AI292" i="27"/>
  <c r="AI293" i="27"/>
  <c r="AI6" i="27"/>
  <c r="AS7" i="24"/>
  <c r="AS8" i="24"/>
  <c r="AS9" i="24"/>
  <c r="AS10" i="24"/>
  <c r="AS11" i="24"/>
  <c r="AS12" i="24"/>
  <c r="AS13" i="24"/>
  <c r="AS14" i="24"/>
  <c r="AS15" i="24"/>
  <c r="AS16" i="24"/>
  <c r="AS17" i="24"/>
  <c r="AS18" i="24"/>
  <c r="AS19" i="24"/>
  <c r="AS20" i="24"/>
  <c r="AS21" i="24"/>
  <c r="AS22" i="24"/>
  <c r="AS23" i="24"/>
  <c r="AS24" i="24"/>
  <c r="AS25" i="24"/>
  <c r="AS26" i="24"/>
  <c r="AS27" i="24"/>
  <c r="AS28" i="24"/>
  <c r="AS29" i="24"/>
  <c r="AS30" i="24"/>
  <c r="AS31" i="24"/>
  <c r="AS32" i="24"/>
  <c r="AS33" i="24"/>
  <c r="AS34" i="24"/>
  <c r="AS35" i="24"/>
  <c r="AS36" i="24"/>
  <c r="AS37" i="24"/>
  <c r="AS38" i="24"/>
  <c r="AS39" i="24"/>
  <c r="AS40" i="24"/>
  <c r="AS41" i="24"/>
  <c r="AS42" i="24"/>
  <c r="AS43" i="24"/>
  <c r="AS44" i="24"/>
  <c r="AS45" i="24"/>
  <c r="AS46" i="24"/>
  <c r="AS47" i="24"/>
  <c r="AS48" i="24"/>
  <c r="AS49" i="24"/>
  <c r="AS50" i="24"/>
  <c r="AS51" i="24"/>
  <c r="AS52" i="24"/>
  <c r="AS53" i="24"/>
  <c r="AS54" i="24"/>
  <c r="AS55" i="24"/>
  <c r="AS56" i="24"/>
  <c r="AS57" i="24"/>
  <c r="AS58" i="24"/>
  <c r="AS59" i="24"/>
  <c r="AS60" i="24"/>
  <c r="AS61" i="24"/>
  <c r="AS62" i="24"/>
  <c r="AS63" i="24"/>
  <c r="AS64" i="24"/>
  <c r="AS65" i="24"/>
  <c r="AS66" i="24"/>
  <c r="AS67" i="24"/>
  <c r="AS68" i="24"/>
  <c r="AS69" i="24"/>
  <c r="AS70" i="24"/>
  <c r="AS71" i="24"/>
  <c r="AS72" i="24"/>
  <c r="AS73" i="24"/>
  <c r="AS74" i="24"/>
  <c r="AS75" i="24"/>
  <c r="AS76" i="24"/>
  <c r="AS77" i="24"/>
  <c r="AS78" i="24"/>
  <c r="AS79" i="24"/>
  <c r="AS80" i="24"/>
  <c r="AS81" i="24"/>
  <c r="AS82" i="24"/>
  <c r="AS83" i="24"/>
  <c r="AS84" i="24"/>
  <c r="AS85" i="24"/>
  <c r="AS86" i="24"/>
  <c r="AS87" i="24"/>
  <c r="AS88" i="24"/>
  <c r="AS89" i="24"/>
  <c r="AS90" i="24"/>
  <c r="AS91" i="24"/>
  <c r="AS92" i="24"/>
  <c r="AS93" i="24"/>
  <c r="AS94" i="24"/>
  <c r="AS95" i="24"/>
  <c r="AS96" i="24"/>
  <c r="AS97" i="24"/>
  <c r="AS98" i="24"/>
  <c r="AS99" i="24"/>
  <c r="AS100" i="24"/>
  <c r="AS101" i="24"/>
  <c r="AS102" i="24"/>
  <c r="AS103" i="24"/>
  <c r="AS104" i="24"/>
  <c r="AS105" i="24"/>
  <c r="AS106" i="24"/>
  <c r="AS107" i="24"/>
  <c r="AS108" i="24"/>
  <c r="AS109" i="24"/>
  <c r="AS110" i="24"/>
  <c r="AS111" i="24"/>
  <c r="AS112" i="24"/>
  <c r="AS113" i="24"/>
  <c r="AS114" i="24"/>
  <c r="AS115" i="24"/>
  <c r="AS116" i="24"/>
  <c r="AS117" i="24"/>
  <c r="AS118" i="24"/>
  <c r="AS119" i="24"/>
  <c r="AS120" i="24"/>
  <c r="AS121" i="24"/>
  <c r="AS122" i="24"/>
  <c r="AS123" i="24"/>
  <c r="AS124" i="24"/>
  <c r="AS125" i="24"/>
  <c r="AS126" i="24"/>
  <c r="AS127" i="24"/>
  <c r="AS128" i="24"/>
  <c r="AS129" i="24"/>
  <c r="AS130" i="24"/>
  <c r="AS131" i="24"/>
  <c r="AS132" i="24"/>
  <c r="AS133" i="24"/>
  <c r="AS134" i="24"/>
  <c r="AS135" i="24"/>
  <c r="AS136" i="24"/>
  <c r="AS137" i="24"/>
  <c r="AS138" i="24"/>
  <c r="AS139" i="24"/>
  <c r="AS140" i="24"/>
  <c r="AS141" i="24"/>
  <c r="AS142" i="24"/>
  <c r="AS143" i="24"/>
  <c r="AS144" i="24"/>
  <c r="AS145" i="24"/>
  <c r="AS146" i="24"/>
  <c r="AS147" i="24"/>
  <c r="AS148" i="24"/>
  <c r="AS149" i="24"/>
  <c r="AS150" i="24"/>
  <c r="AS151" i="24"/>
  <c r="AS152" i="24"/>
  <c r="AS153" i="24"/>
  <c r="AS154" i="24"/>
  <c r="AS155" i="24"/>
  <c r="AS156" i="24"/>
  <c r="AS157" i="24"/>
  <c r="AS158" i="24"/>
  <c r="AS159" i="24"/>
  <c r="AS160" i="24"/>
  <c r="AS161" i="24"/>
  <c r="AS162" i="24"/>
  <c r="AS163" i="24"/>
  <c r="AS164" i="24"/>
  <c r="AS165" i="24"/>
  <c r="AS166" i="24"/>
  <c r="AS167" i="24"/>
  <c r="AS168" i="24"/>
  <c r="AS169" i="24"/>
  <c r="AS170" i="24"/>
  <c r="AS171" i="24"/>
  <c r="AS172" i="24"/>
  <c r="AS173" i="24"/>
  <c r="AS174" i="24"/>
  <c r="AS175" i="24"/>
  <c r="AS176" i="24"/>
  <c r="AS177" i="24"/>
  <c r="AS178" i="24"/>
  <c r="AS179" i="24"/>
  <c r="AS180" i="24"/>
  <c r="AS181" i="24"/>
  <c r="AS182" i="24"/>
  <c r="AS183" i="24"/>
  <c r="AS184" i="24"/>
  <c r="AS185" i="24"/>
  <c r="AS186" i="24"/>
  <c r="AS187" i="24"/>
  <c r="AS188" i="24"/>
  <c r="AS189" i="24"/>
  <c r="AS190" i="24"/>
  <c r="AS191" i="24"/>
  <c r="AS192" i="24"/>
  <c r="AS193" i="24"/>
  <c r="AS194" i="24"/>
  <c r="AS195" i="24"/>
  <c r="AS196" i="24"/>
  <c r="AS197" i="24"/>
  <c r="AS198" i="24"/>
  <c r="AS199" i="24"/>
  <c r="AS200" i="24"/>
  <c r="AS201" i="24"/>
  <c r="AS202" i="24"/>
  <c r="AS203" i="24"/>
  <c r="AS204" i="24"/>
  <c r="AS205" i="24"/>
  <c r="AS206" i="24"/>
  <c r="AS207" i="24"/>
  <c r="AS208" i="24"/>
  <c r="AS209" i="24"/>
  <c r="AS210" i="24"/>
  <c r="AS211" i="24"/>
  <c r="AS212" i="24"/>
  <c r="AS213" i="24"/>
  <c r="AS214" i="24"/>
  <c r="AS215" i="24"/>
  <c r="AS216" i="24"/>
  <c r="AS217" i="24"/>
  <c r="AS218" i="24"/>
  <c r="AS219" i="24"/>
  <c r="AS220" i="24"/>
  <c r="AS221" i="24"/>
  <c r="AS222" i="24"/>
  <c r="AS223" i="24"/>
  <c r="AS224" i="24"/>
  <c r="AS225" i="24"/>
  <c r="AS226" i="24"/>
  <c r="AS227" i="24"/>
  <c r="AS228" i="24"/>
  <c r="AS229" i="24"/>
  <c r="AS230" i="24"/>
  <c r="AS231" i="24"/>
  <c r="AS232" i="24"/>
  <c r="AS233" i="24"/>
  <c r="AS234" i="24"/>
  <c r="AS235" i="24"/>
  <c r="AS236" i="24"/>
  <c r="AS237" i="24"/>
  <c r="AS238" i="24"/>
  <c r="AS239" i="24"/>
  <c r="AS240" i="24"/>
  <c r="AS241" i="24"/>
  <c r="AS242" i="24"/>
  <c r="AS243" i="24"/>
  <c r="AS244" i="24"/>
  <c r="AS245" i="24"/>
  <c r="AS246" i="24"/>
  <c r="AS247" i="24"/>
  <c r="AS248" i="24"/>
  <c r="AS249" i="24"/>
  <c r="AS250" i="24"/>
  <c r="AS251" i="24"/>
  <c r="AS252" i="24"/>
  <c r="AS253" i="24"/>
  <c r="AS254" i="24"/>
  <c r="AS255" i="24"/>
  <c r="AS256" i="24"/>
  <c r="AS257" i="24"/>
  <c r="AS258" i="24"/>
  <c r="AS259" i="24"/>
  <c r="AS260" i="24"/>
  <c r="AS261" i="24"/>
  <c r="AS262" i="24"/>
  <c r="AS263" i="24"/>
  <c r="AS264" i="24"/>
  <c r="AS265" i="24"/>
  <c r="AS266" i="24"/>
  <c r="AS267" i="24"/>
  <c r="AS268" i="24"/>
  <c r="AS269" i="24"/>
  <c r="AS270" i="24"/>
  <c r="AS271" i="24"/>
  <c r="AS272" i="24"/>
  <c r="AS273" i="24"/>
  <c r="AS274" i="24"/>
  <c r="AS275" i="24"/>
  <c r="AS276" i="24"/>
  <c r="AS277" i="24"/>
  <c r="AS278" i="24"/>
  <c r="AS279" i="24"/>
  <c r="AS280" i="24"/>
  <c r="AS281" i="24"/>
  <c r="AS282" i="24"/>
  <c r="AS283" i="24"/>
  <c r="AS284" i="24"/>
  <c r="AS285" i="24"/>
  <c r="AS286" i="24"/>
  <c r="AS287" i="24"/>
  <c r="AS288" i="24"/>
  <c r="AS289" i="24"/>
  <c r="AS290" i="24"/>
  <c r="AS291" i="24"/>
  <c r="AS292" i="24"/>
  <c r="AS293" i="24"/>
  <c r="AS6" i="24"/>
  <c r="AQ7" i="24"/>
  <c r="AQ8" i="24"/>
  <c r="AQ9" i="24"/>
  <c r="AQ10" i="24"/>
  <c r="AQ11" i="24"/>
  <c r="AQ12" i="24"/>
  <c r="AQ13" i="24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36" i="24"/>
  <c r="AQ37" i="24"/>
  <c r="AQ38" i="24"/>
  <c r="AQ39" i="24"/>
  <c r="AQ40" i="24"/>
  <c r="AQ41" i="24"/>
  <c r="AQ42" i="24"/>
  <c r="AQ43" i="24"/>
  <c r="AQ44" i="24"/>
  <c r="AQ45" i="24"/>
  <c r="AQ46" i="24"/>
  <c r="AQ47" i="24"/>
  <c r="AQ48" i="24"/>
  <c r="AQ49" i="24"/>
  <c r="AQ50" i="24"/>
  <c r="AQ51" i="24"/>
  <c r="AQ52" i="24"/>
  <c r="AQ53" i="24"/>
  <c r="AQ54" i="24"/>
  <c r="AQ55" i="24"/>
  <c r="AQ56" i="24"/>
  <c r="AQ57" i="24"/>
  <c r="AQ58" i="24"/>
  <c r="AQ59" i="24"/>
  <c r="AQ60" i="24"/>
  <c r="AQ61" i="24"/>
  <c r="AQ62" i="24"/>
  <c r="AQ63" i="24"/>
  <c r="AQ64" i="24"/>
  <c r="AQ65" i="24"/>
  <c r="AQ66" i="24"/>
  <c r="AQ67" i="24"/>
  <c r="AQ68" i="24"/>
  <c r="AQ69" i="24"/>
  <c r="AQ70" i="24"/>
  <c r="AQ71" i="24"/>
  <c r="AQ72" i="24"/>
  <c r="AQ73" i="24"/>
  <c r="AQ74" i="24"/>
  <c r="AQ75" i="24"/>
  <c r="AQ76" i="24"/>
  <c r="AQ77" i="24"/>
  <c r="AQ78" i="24"/>
  <c r="AQ79" i="24"/>
  <c r="AQ80" i="24"/>
  <c r="AQ81" i="24"/>
  <c r="AQ82" i="24"/>
  <c r="AQ83" i="24"/>
  <c r="AQ84" i="24"/>
  <c r="AQ85" i="24"/>
  <c r="AQ86" i="24"/>
  <c r="AQ87" i="24"/>
  <c r="AQ88" i="24"/>
  <c r="AQ89" i="24"/>
  <c r="AQ90" i="24"/>
  <c r="AQ91" i="24"/>
  <c r="AQ92" i="24"/>
  <c r="AQ93" i="24"/>
  <c r="AQ94" i="24"/>
  <c r="AQ95" i="24"/>
  <c r="AQ96" i="24"/>
  <c r="AQ97" i="24"/>
  <c r="AQ98" i="24"/>
  <c r="AQ99" i="24"/>
  <c r="AQ100" i="24"/>
  <c r="AQ101" i="24"/>
  <c r="AQ102" i="24"/>
  <c r="AQ103" i="24"/>
  <c r="AQ104" i="24"/>
  <c r="AQ105" i="24"/>
  <c r="AQ106" i="24"/>
  <c r="AQ107" i="24"/>
  <c r="AQ108" i="24"/>
  <c r="AQ109" i="24"/>
  <c r="AQ110" i="24"/>
  <c r="AQ111" i="24"/>
  <c r="AQ112" i="24"/>
  <c r="AQ113" i="24"/>
  <c r="AQ114" i="24"/>
  <c r="AQ115" i="24"/>
  <c r="AQ116" i="24"/>
  <c r="AQ117" i="24"/>
  <c r="AQ118" i="24"/>
  <c r="AQ119" i="24"/>
  <c r="AQ120" i="24"/>
  <c r="AQ121" i="24"/>
  <c r="AQ122" i="24"/>
  <c r="AQ123" i="24"/>
  <c r="AQ124" i="24"/>
  <c r="AQ125" i="24"/>
  <c r="AQ126" i="24"/>
  <c r="AQ127" i="24"/>
  <c r="AQ128" i="24"/>
  <c r="AQ129" i="24"/>
  <c r="AQ130" i="24"/>
  <c r="AQ131" i="24"/>
  <c r="AQ132" i="24"/>
  <c r="AQ133" i="24"/>
  <c r="AQ134" i="24"/>
  <c r="AQ135" i="24"/>
  <c r="AQ136" i="24"/>
  <c r="AQ137" i="24"/>
  <c r="AQ138" i="24"/>
  <c r="AQ139" i="24"/>
  <c r="AQ140" i="24"/>
  <c r="AQ141" i="24"/>
  <c r="AQ142" i="24"/>
  <c r="AQ143" i="24"/>
  <c r="AQ144" i="24"/>
  <c r="AQ145" i="24"/>
  <c r="AQ146" i="24"/>
  <c r="AQ147" i="24"/>
  <c r="AQ148" i="24"/>
  <c r="AQ149" i="24"/>
  <c r="AQ150" i="24"/>
  <c r="AQ151" i="24"/>
  <c r="AQ152" i="24"/>
  <c r="AQ153" i="24"/>
  <c r="AQ154" i="24"/>
  <c r="AQ155" i="24"/>
  <c r="AQ156" i="24"/>
  <c r="AQ157" i="24"/>
  <c r="AQ158" i="24"/>
  <c r="AQ159" i="24"/>
  <c r="AQ160" i="24"/>
  <c r="AQ161" i="24"/>
  <c r="AQ162" i="24"/>
  <c r="AQ163" i="24"/>
  <c r="AQ164" i="24"/>
  <c r="AQ165" i="24"/>
  <c r="AQ166" i="24"/>
  <c r="AQ167" i="24"/>
  <c r="AQ168" i="24"/>
  <c r="AQ169" i="24"/>
  <c r="AQ170" i="24"/>
  <c r="AQ171" i="24"/>
  <c r="AQ172" i="24"/>
  <c r="AQ173" i="24"/>
  <c r="AQ174" i="24"/>
  <c r="AQ175" i="24"/>
  <c r="AQ176" i="24"/>
  <c r="AQ177" i="24"/>
  <c r="AQ178" i="24"/>
  <c r="AQ179" i="24"/>
  <c r="AQ180" i="24"/>
  <c r="AQ181" i="24"/>
  <c r="AQ182" i="24"/>
  <c r="AQ183" i="24"/>
  <c r="AQ184" i="24"/>
  <c r="AQ185" i="24"/>
  <c r="AQ186" i="24"/>
  <c r="AQ187" i="24"/>
  <c r="AQ188" i="24"/>
  <c r="AQ189" i="24"/>
  <c r="AQ190" i="24"/>
  <c r="AQ191" i="24"/>
  <c r="AQ192" i="24"/>
  <c r="AQ193" i="24"/>
  <c r="AQ194" i="24"/>
  <c r="AQ195" i="24"/>
  <c r="AQ196" i="24"/>
  <c r="AQ197" i="24"/>
  <c r="AQ198" i="24"/>
  <c r="AQ199" i="24"/>
  <c r="AQ200" i="24"/>
  <c r="AQ201" i="24"/>
  <c r="AQ202" i="24"/>
  <c r="AQ203" i="24"/>
  <c r="AQ204" i="24"/>
  <c r="AQ205" i="24"/>
  <c r="AQ206" i="24"/>
  <c r="AQ207" i="24"/>
  <c r="AQ208" i="24"/>
  <c r="AQ209" i="24"/>
  <c r="AQ210" i="24"/>
  <c r="AQ211" i="24"/>
  <c r="AQ212" i="24"/>
  <c r="AQ213" i="24"/>
  <c r="AQ214" i="24"/>
  <c r="AQ215" i="24"/>
  <c r="AQ216" i="24"/>
  <c r="AQ217" i="24"/>
  <c r="AQ218" i="24"/>
  <c r="AQ219" i="24"/>
  <c r="AQ220" i="24"/>
  <c r="AQ221" i="24"/>
  <c r="AQ222" i="24"/>
  <c r="AQ223" i="24"/>
  <c r="AQ224" i="24"/>
  <c r="AQ225" i="24"/>
  <c r="AQ226" i="24"/>
  <c r="AQ227" i="24"/>
  <c r="AQ228" i="24"/>
  <c r="AQ229" i="24"/>
  <c r="AQ230" i="24"/>
  <c r="AQ231" i="24"/>
  <c r="AQ232" i="24"/>
  <c r="AQ233" i="24"/>
  <c r="AQ234" i="24"/>
  <c r="AQ235" i="24"/>
  <c r="AQ236" i="24"/>
  <c r="AQ237" i="24"/>
  <c r="AQ238" i="24"/>
  <c r="AQ239" i="24"/>
  <c r="AQ240" i="24"/>
  <c r="AQ241" i="24"/>
  <c r="AQ242" i="24"/>
  <c r="AQ243" i="24"/>
  <c r="AQ244" i="24"/>
  <c r="AQ245" i="24"/>
  <c r="AQ246" i="24"/>
  <c r="AQ247" i="24"/>
  <c r="AQ248" i="24"/>
  <c r="AQ249" i="24"/>
  <c r="AQ250" i="24"/>
  <c r="AQ251" i="24"/>
  <c r="AQ252" i="24"/>
  <c r="AQ253" i="24"/>
  <c r="AQ254" i="24"/>
  <c r="AQ255" i="24"/>
  <c r="AQ256" i="24"/>
  <c r="AQ257" i="24"/>
  <c r="AQ258" i="24"/>
  <c r="AQ259" i="24"/>
  <c r="AQ260" i="24"/>
  <c r="AQ261" i="24"/>
  <c r="AQ262" i="24"/>
  <c r="AQ263" i="24"/>
  <c r="AQ264" i="24"/>
  <c r="AQ265" i="24"/>
  <c r="AQ266" i="24"/>
  <c r="AQ267" i="24"/>
  <c r="AQ268" i="24"/>
  <c r="AQ269" i="24"/>
  <c r="AQ270" i="24"/>
  <c r="AQ271" i="24"/>
  <c r="AQ272" i="24"/>
  <c r="AQ273" i="24"/>
  <c r="AQ274" i="24"/>
  <c r="AQ275" i="24"/>
  <c r="AQ276" i="24"/>
  <c r="AQ277" i="24"/>
  <c r="AQ278" i="24"/>
  <c r="AQ279" i="24"/>
  <c r="AQ280" i="24"/>
  <c r="AQ281" i="24"/>
  <c r="AQ282" i="24"/>
  <c r="AQ283" i="24"/>
  <c r="AQ284" i="24"/>
  <c r="AQ285" i="24"/>
  <c r="AQ286" i="24"/>
  <c r="AQ287" i="24"/>
  <c r="AQ288" i="24"/>
  <c r="AQ289" i="24"/>
  <c r="AQ290" i="24"/>
  <c r="AQ291" i="24"/>
  <c r="AQ292" i="24"/>
  <c r="AQ293" i="24"/>
  <c r="AQ6" i="24"/>
  <c r="AN7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N39" i="34"/>
  <c r="AN40" i="34"/>
  <c r="AN41" i="34"/>
  <c r="AN42" i="34"/>
  <c r="AN43" i="34"/>
  <c r="AN44" i="34"/>
  <c r="AN45" i="34"/>
  <c r="AN46" i="34"/>
  <c r="AN47" i="34"/>
  <c r="AN48" i="34"/>
  <c r="AN49" i="34"/>
  <c r="AN50" i="34"/>
  <c r="AN51" i="34"/>
  <c r="AN52" i="34"/>
  <c r="AN53" i="34"/>
  <c r="AN54" i="34"/>
  <c r="AN55" i="34"/>
  <c r="AN56" i="34"/>
  <c r="AN57" i="34"/>
  <c r="AN58" i="34"/>
  <c r="AN59" i="34"/>
  <c r="AN60" i="34"/>
  <c r="AN61" i="34"/>
  <c r="AN62" i="34"/>
  <c r="AN63" i="34"/>
  <c r="AN64" i="34"/>
  <c r="AN65" i="34"/>
  <c r="AN66" i="34"/>
  <c r="AN67" i="34"/>
  <c r="AN68" i="34"/>
  <c r="AN69" i="34"/>
  <c r="AN70" i="34"/>
  <c r="AN71" i="34"/>
  <c r="AN72" i="34"/>
  <c r="AN73" i="34"/>
  <c r="AN74" i="34"/>
  <c r="AN75" i="34"/>
  <c r="AN76" i="34"/>
  <c r="AN77" i="34"/>
  <c r="AN78" i="34"/>
  <c r="AN79" i="34"/>
  <c r="AN80" i="34"/>
  <c r="AN81" i="34"/>
  <c r="AN82" i="34"/>
  <c r="AN83" i="34"/>
  <c r="AN84" i="34"/>
  <c r="AN85" i="34"/>
  <c r="AN86" i="34"/>
  <c r="AN87" i="34"/>
  <c r="AN88" i="34"/>
  <c r="AN89" i="34"/>
  <c r="AN90" i="34"/>
  <c r="AN91" i="34"/>
  <c r="AN92" i="34"/>
  <c r="AN93" i="34"/>
  <c r="AN94" i="34"/>
  <c r="AN95" i="34"/>
  <c r="AN96" i="34"/>
  <c r="AN97" i="34"/>
  <c r="AN98" i="34"/>
  <c r="AN99" i="34"/>
  <c r="AN100" i="34"/>
  <c r="AN101" i="34"/>
  <c r="AN102" i="34"/>
  <c r="AN103" i="34"/>
  <c r="AN104" i="34"/>
  <c r="AN105" i="34"/>
  <c r="AN106" i="34"/>
  <c r="AN107" i="34"/>
  <c r="AN108" i="34"/>
  <c r="AN109" i="34"/>
  <c r="AN110" i="34"/>
  <c r="AN111" i="34"/>
  <c r="AN112" i="34"/>
  <c r="AN113" i="34"/>
  <c r="AN114" i="34"/>
  <c r="AN115" i="34"/>
  <c r="AN116" i="34"/>
  <c r="AN117" i="34"/>
  <c r="AN118" i="34"/>
  <c r="AN119" i="34"/>
  <c r="AN120" i="34"/>
  <c r="AN121" i="34"/>
  <c r="AN122" i="34"/>
  <c r="AN123" i="34"/>
  <c r="AN124" i="34"/>
  <c r="AN125" i="34"/>
  <c r="AN126" i="34"/>
  <c r="AN127" i="34"/>
  <c r="AN128" i="34"/>
  <c r="AN129" i="34"/>
  <c r="AN130" i="34"/>
  <c r="AN131" i="34"/>
  <c r="AN132" i="34"/>
  <c r="AN133" i="34"/>
  <c r="AN134" i="34"/>
  <c r="AN135" i="34"/>
  <c r="AN136" i="34"/>
  <c r="AN137" i="34"/>
  <c r="AN138" i="34"/>
  <c r="AN139" i="34"/>
  <c r="AN140" i="34"/>
  <c r="AN141" i="34"/>
  <c r="AN142" i="34"/>
  <c r="AN143" i="34"/>
  <c r="AN144" i="34"/>
  <c r="AN145" i="34"/>
  <c r="AN146" i="34"/>
  <c r="AN147" i="34"/>
  <c r="AN148" i="34"/>
  <c r="AN149" i="34"/>
  <c r="AN6" i="34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21" i="23"/>
  <c r="AR22" i="23"/>
  <c r="AR23" i="23"/>
  <c r="AR24" i="23"/>
  <c r="AR25" i="23"/>
  <c r="AR26" i="23"/>
  <c r="AR27" i="23"/>
  <c r="AR28" i="23"/>
  <c r="AR29" i="23"/>
  <c r="AR30" i="23"/>
  <c r="AR31" i="23"/>
  <c r="AR32" i="23"/>
  <c r="AR33" i="23"/>
  <c r="AR34" i="23"/>
  <c r="AR35" i="23"/>
  <c r="AR36" i="23"/>
  <c r="AR37" i="23"/>
  <c r="AR38" i="23"/>
  <c r="AR39" i="23"/>
  <c r="AR40" i="23"/>
  <c r="AR41" i="23"/>
  <c r="AR42" i="23"/>
  <c r="AR43" i="23"/>
  <c r="AR44" i="23"/>
  <c r="AR45" i="23"/>
  <c r="AR46" i="23"/>
  <c r="AR47" i="23"/>
  <c r="AR48" i="23"/>
  <c r="AR49" i="23"/>
  <c r="AR50" i="23"/>
  <c r="AR51" i="23"/>
  <c r="AR52" i="23"/>
  <c r="AR53" i="23"/>
  <c r="AR54" i="23"/>
  <c r="AR55" i="23"/>
  <c r="AR56" i="23"/>
  <c r="AR57" i="23"/>
  <c r="AR58" i="23"/>
  <c r="AR59" i="23"/>
  <c r="AR60" i="23"/>
  <c r="AR61" i="23"/>
  <c r="AR62" i="23"/>
  <c r="AR63" i="23"/>
  <c r="AR64" i="23"/>
  <c r="AR65" i="23"/>
  <c r="AR66" i="23"/>
  <c r="AR67" i="23"/>
  <c r="AR68" i="23"/>
  <c r="AR69" i="23"/>
  <c r="AR70" i="23"/>
  <c r="AR71" i="23"/>
  <c r="AR72" i="23"/>
  <c r="AR73" i="23"/>
  <c r="AR74" i="23"/>
  <c r="AR75" i="23"/>
  <c r="AR76" i="23"/>
  <c r="AR77" i="23"/>
  <c r="AR78" i="23"/>
  <c r="AR79" i="23"/>
  <c r="AR80" i="23"/>
  <c r="AR81" i="23"/>
  <c r="AR82" i="23"/>
  <c r="AR83" i="23"/>
  <c r="AR84" i="23"/>
  <c r="AR85" i="23"/>
  <c r="AR86" i="23"/>
  <c r="AR87" i="23"/>
  <c r="AR88" i="23"/>
  <c r="AR89" i="23"/>
  <c r="AR90" i="23"/>
  <c r="AR91" i="23"/>
  <c r="AR92" i="23"/>
  <c r="AR93" i="23"/>
  <c r="AR94" i="23"/>
  <c r="AR95" i="23"/>
  <c r="AR96" i="23"/>
  <c r="AR97" i="23"/>
  <c r="AR98" i="23"/>
  <c r="AR99" i="23"/>
  <c r="AR100" i="23"/>
  <c r="AR101" i="23"/>
  <c r="AR102" i="23"/>
  <c r="AR103" i="23"/>
  <c r="AR104" i="23"/>
  <c r="AR105" i="23"/>
  <c r="AR106" i="23"/>
  <c r="AR107" i="23"/>
  <c r="AR108" i="23"/>
  <c r="AR109" i="23"/>
  <c r="AR110" i="23"/>
  <c r="AR111" i="23"/>
  <c r="AR112" i="23"/>
  <c r="AR113" i="23"/>
  <c r="AR114" i="23"/>
  <c r="AR115" i="23"/>
  <c r="AR116" i="23"/>
  <c r="AR117" i="23"/>
  <c r="AR118" i="23"/>
  <c r="AR119" i="23"/>
  <c r="AR120" i="23"/>
  <c r="AR121" i="23"/>
  <c r="AR122" i="23"/>
  <c r="AR123" i="23"/>
  <c r="AR124" i="23"/>
  <c r="AR125" i="23"/>
  <c r="AR126" i="23"/>
  <c r="AR127" i="23"/>
  <c r="AR128" i="23"/>
  <c r="AR129" i="23"/>
  <c r="AR130" i="23"/>
  <c r="AR131" i="23"/>
  <c r="AR132" i="23"/>
  <c r="AR133" i="23"/>
  <c r="AR134" i="23"/>
  <c r="AR135" i="23"/>
  <c r="AR136" i="23"/>
  <c r="AR137" i="23"/>
  <c r="AR138" i="23"/>
  <c r="AR139" i="23"/>
  <c r="AR140" i="23"/>
  <c r="AR141" i="23"/>
  <c r="AR142" i="23"/>
  <c r="AR143" i="23"/>
  <c r="AR144" i="23"/>
  <c r="AR145" i="23"/>
  <c r="AR146" i="23"/>
  <c r="AR147" i="23"/>
  <c r="AR148" i="23"/>
  <c r="AR149" i="23"/>
  <c r="AR150" i="23"/>
  <c r="AR151" i="23"/>
  <c r="AR152" i="23"/>
  <c r="AR153" i="23"/>
  <c r="AR154" i="23"/>
  <c r="AR155" i="23"/>
  <c r="AR156" i="23"/>
  <c r="AR157" i="23"/>
  <c r="AR158" i="23"/>
  <c r="AR159" i="23"/>
  <c r="AR160" i="23"/>
  <c r="AR161" i="23"/>
  <c r="AR162" i="23"/>
  <c r="AR163" i="23"/>
  <c r="AR164" i="23"/>
  <c r="AR165" i="23"/>
  <c r="AR166" i="23"/>
  <c r="AR167" i="23"/>
  <c r="AR168" i="23"/>
  <c r="AR169" i="23"/>
  <c r="AR170" i="23"/>
  <c r="AR171" i="23"/>
  <c r="AR172" i="23"/>
  <c r="AR173" i="23"/>
  <c r="AR174" i="23"/>
  <c r="AR175" i="23"/>
  <c r="AR176" i="23"/>
  <c r="AR177" i="23"/>
  <c r="AR178" i="23"/>
  <c r="AR179" i="23"/>
  <c r="AR180" i="23"/>
  <c r="AR181" i="23"/>
  <c r="AR182" i="23"/>
  <c r="AR183" i="23"/>
  <c r="AR184" i="23"/>
  <c r="AR185" i="23"/>
  <c r="AR186" i="23"/>
  <c r="AR187" i="23"/>
  <c r="AR188" i="23"/>
  <c r="AR189" i="23"/>
  <c r="AR190" i="23"/>
  <c r="AR191" i="23"/>
  <c r="AR192" i="23"/>
  <c r="AR193" i="23"/>
  <c r="AR194" i="23"/>
  <c r="AR195" i="23"/>
  <c r="AR196" i="23"/>
  <c r="AR197" i="23"/>
  <c r="AR198" i="23"/>
  <c r="AR199" i="23"/>
  <c r="AR200" i="23"/>
  <c r="AR201" i="23"/>
  <c r="AR202" i="23"/>
  <c r="AR203" i="23"/>
  <c r="AR204" i="23"/>
  <c r="AR205" i="23"/>
  <c r="AR206" i="23"/>
  <c r="AR207" i="23"/>
  <c r="AR208" i="23"/>
  <c r="AR209" i="23"/>
  <c r="AR210" i="23"/>
  <c r="AR211" i="23"/>
  <c r="AR212" i="23"/>
  <c r="AR213" i="23"/>
  <c r="AR214" i="23"/>
  <c r="AR215" i="23"/>
  <c r="AR216" i="23"/>
  <c r="AR217" i="23"/>
  <c r="AR218" i="23"/>
  <c r="AR219" i="23"/>
  <c r="AR220" i="23"/>
  <c r="AR221" i="23"/>
  <c r="AR222" i="23"/>
  <c r="AR223" i="23"/>
  <c r="AR224" i="23"/>
  <c r="AR225" i="23"/>
  <c r="AR226" i="23"/>
  <c r="AR227" i="23"/>
  <c r="AR228" i="23"/>
  <c r="AR229" i="23"/>
  <c r="AR230" i="23"/>
  <c r="AR231" i="23"/>
  <c r="AR232" i="23"/>
  <c r="AR233" i="23"/>
  <c r="AR234" i="23"/>
  <c r="AR235" i="23"/>
  <c r="AR236" i="23"/>
  <c r="AR237" i="23"/>
  <c r="AR238" i="23"/>
  <c r="AR239" i="23"/>
  <c r="AR240" i="23"/>
  <c r="AR241" i="23"/>
  <c r="AR242" i="23"/>
  <c r="AR243" i="23"/>
  <c r="AR244" i="23"/>
  <c r="AR245" i="23"/>
  <c r="AR246" i="23"/>
  <c r="AR247" i="23"/>
  <c r="AR248" i="23"/>
  <c r="AR249" i="23"/>
  <c r="AR250" i="23"/>
  <c r="AR251" i="23"/>
  <c r="AR252" i="23"/>
  <c r="AR253" i="23"/>
  <c r="AR254" i="23"/>
  <c r="AR255" i="23"/>
  <c r="AR256" i="23"/>
  <c r="AR257" i="23"/>
  <c r="AR258" i="23"/>
  <c r="AR259" i="23"/>
  <c r="AR260" i="23"/>
  <c r="AR261" i="23"/>
  <c r="AR262" i="23"/>
  <c r="AR263" i="23"/>
  <c r="AR264" i="23"/>
  <c r="AR265" i="23"/>
  <c r="AR266" i="23"/>
  <c r="AR267" i="23"/>
  <c r="AR268" i="23"/>
  <c r="AR269" i="23"/>
  <c r="AR270" i="23"/>
  <c r="AR271" i="23"/>
  <c r="AR272" i="23"/>
  <c r="AR273" i="23"/>
  <c r="AR274" i="23"/>
  <c r="AR275" i="23"/>
  <c r="AR276" i="23"/>
  <c r="AR277" i="23"/>
  <c r="AR278" i="23"/>
  <c r="AR279" i="23"/>
  <c r="AR280" i="23"/>
  <c r="AR281" i="23"/>
  <c r="AR282" i="23"/>
  <c r="AR283" i="23"/>
  <c r="AR284" i="23"/>
  <c r="AR285" i="23"/>
  <c r="AR286" i="23"/>
  <c r="AR287" i="23"/>
  <c r="AR288" i="23"/>
  <c r="AR289" i="23"/>
  <c r="AR290" i="23"/>
  <c r="AR291" i="23"/>
  <c r="AR292" i="23"/>
  <c r="AR293" i="23"/>
  <c r="AR6" i="23"/>
  <c r="AM7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M39" i="34"/>
  <c r="AM40" i="34"/>
  <c r="AM41" i="34"/>
  <c r="AM42" i="34"/>
  <c r="AM43" i="34"/>
  <c r="AM44" i="34"/>
  <c r="AM45" i="34"/>
  <c r="AM46" i="34"/>
  <c r="AM47" i="34"/>
  <c r="AM48" i="34"/>
  <c r="AM49" i="34"/>
  <c r="AM50" i="34"/>
  <c r="AM51" i="34"/>
  <c r="AM52" i="34"/>
  <c r="AM53" i="34"/>
  <c r="AM54" i="34"/>
  <c r="AM55" i="34"/>
  <c r="AM56" i="34"/>
  <c r="AM57" i="34"/>
  <c r="AM58" i="34"/>
  <c r="AM59" i="34"/>
  <c r="AM60" i="34"/>
  <c r="AM61" i="34"/>
  <c r="AM62" i="34"/>
  <c r="AM63" i="34"/>
  <c r="AM64" i="34"/>
  <c r="AM65" i="34"/>
  <c r="AM66" i="34"/>
  <c r="AM67" i="34"/>
  <c r="AM68" i="34"/>
  <c r="AM69" i="34"/>
  <c r="AM70" i="34"/>
  <c r="AM71" i="34"/>
  <c r="AM72" i="34"/>
  <c r="AM73" i="34"/>
  <c r="AM74" i="34"/>
  <c r="AM75" i="34"/>
  <c r="AM76" i="34"/>
  <c r="AM77" i="34"/>
  <c r="AM78" i="34"/>
  <c r="AM79" i="34"/>
  <c r="AM80" i="34"/>
  <c r="AM81" i="34"/>
  <c r="AM82" i="34"/>
  <c r="AM83" i="34"/>
  <c r="AM84" i="34"/>
  <c r="AM85" i="34"/>
  <c r="AM86" i="34"/>
  <c r="AM87" i="34"/>
  <c r="AM88" i="34"/>
  <c r="AM89" i="34"/>
  <c r="AM90" i="34"/>
  <c r="AM91" i="34"/>
  <c r="AM92" i="34"/>
  <c r="AM93" i="34"/>
  <c r="AM94" i="34"/>
  <c r="AM95" i="34"/>
  <c r="AM96" i="34"/>
  <c r="AM97" i="34"/>
  <c r="AM98" i="34"/>
  <c r="AM99" i="34"/>
  <c r="AM100" i="34"/>
  <c r="AM101" i="34"/>
  <c r="AM102" i="34"/>
  <c r="AM103" i="34"/>
  <c r="AM104" i="34"/>
  <c r="AM105" i="34"/>
  <c r="AM106" i="34"/>
  <c r="AM107" i="34"/>
  <c r="AM108" i="34"/>
  <c r="AM109" i="34"/>
  <c r="AM110" i="34"/>
  <c r="AM111" i="34"/>
  <c r="AM112" i="34"/>
  <c r="AM113" i="34"/>
  <c r="AM114" i="34"/>
  <c r="AM115" i="34"/>
  <c r="AM116" i="34"/>
  <c r="AM117" i="34"/>
  <c r="AM118" i="34"/>
  <c r="AM119" i="34"/>
  <c r="AM120" i="34"/>
  <c r="AM121" i="34"/>
  <c r="AM122" i="34"/>
  <c r="AM123" i="34"/>
  <c r="AM124" i="34"/>
  <c r="AM125" i="34"/>
  <c r="AM126" i="34"/>
  <c r="AM127" i="34"/>
  <c r="AM128" i="34"/>
  <c r="AM129" i="34"/>
  <c r="AM130" i="34"/>
  <c r="AM131" i="34"/>
  <c r="AM132" i="34"/>
  <c r="AM133" i="34"/>
  <c r="AM134" i="34"/>
  <c r="AM135" i="34"/>
  <c r="AM136" i="34"/>
  <c r="AM137" i="34"/>
  <c r="AM138" i="34"/>
  <c r="AM139" i="34"/>
  <c r="AM140" i="34"/>
  <c r="AM141" i="34"/>
  <c r="AM142" i="34"/>
  <c r="AM143" i="34"/>
  <c r="AM144" i="34"/>
  <c r="AM145" i="34"/>
  <c r="AM146" i="34"/>
  <c r="AM147" i="34"/>
  <c r="AM148" i="34"/>
  <c r="AM149" i="34"/>
  <c r="AM6" i="34"/>
  <c r="V149" i="34"/>
  <c r="AK149" i="34"/>
  <c r="AJ149" i="34"/>
  <c r="AG149" i="34"/>
  <c r="Y149" i="34"/>
  <c r="V148" i="34"/>
  <c r="AK148" i="34"/>
  <c r="AJ148" i="34"/>
  <c r="AG148" i="34"/>
  <c r="Y148" i="34"/>
  <c r="V147" i="34"/>
  <c r="AK147" i="34"/>
  <c r="AJ147" i="34"/>
  <c r="AG147" i="34"/>
  <c r="Y147" i="34"/>
  <c r="V146" i="34"/>
  <c r="AK146" i="34"/>
  <c r="AJ146" i="34"/>
  <c r="AG146" i="34"/>
  <c r="Y146" i="34"/>
  <c r="V145" i="34"/>
  <c r="AK145" i="34"/>
  <c r="AJ145" i="34"/>
  <c r="AG145" i="34"/>
  <c r="Y145" i="34"/>
  <c r="V144" i="34"/>
  <c r="AK144" i="34"/>
  <c r="AJ144" i="34"/>
  <c r="AG144" i="34"/>
  <c r="Y144" i="34"/>
  <c r="V143" i="34"/>
  <c r="AK143" i="34"/>
  <c r="AJ143" i="34"/>
  <c r="AG143" i="34"/>
  <c r="Y143" i="34"/>
  <c r="V142" i="34"/>
  <c r="AK142" i="34"/>
  <c r="AJ142" i="34"/>
  <c r="AG142" i="34"/>
  <c r="Y142" i="34"/>
  <c r="V141" i="34"/>
  <c r="AK141" i="34"/>
  <c r="AJ141" i="34"/>
  <c r="AG141" i="34"/>
  <c r="Y141" i="34"/>
  <c r="V140" i="34"/>
  <c r="AK140" i="34"/>
  <c r="AJ140" i="34"/>
  <c r="AG140" i="34"/>
  <c r="Y140" i="34"/>
  <c r="V139" i="34"/>
  <c r="AK139" i="34"/>
  <c r="AJ139" i="34"/>
  <c r="AG139" i="34"/>
  <c r="Y139" i="34"/>
  <c r="V138" i="34"/>
  <c r="AK138" i="34"/>
  <c r="AJ138" i="34"/>
  <c r="AG138" i="34"/>
  <c r="Y138" i="34"/>
  <c r="V137" i="34"/>
  <c r="AK137" i="34"/>
  <c r="AJ137" i="34"/>
  <c r="AG137" i="34"/>
  <c r="Y137" i="34"/>
  <c r="V136" i="34"/>
  <c r="AK136" i="34"/>
  <c r="AJ136" i="34"/>
  <c r="AG136" i="34"/>
  <c r="Y136" i="34"/>
  <c r="V135" i="34"/>
  <c r="AK135" i="34"/>
  <c r="AJ135" i="34"/>
  <c r="AG135" i="34"/>
  <c r="Y135" i="34"/>
  <c r="V134" i="34"/>
  <c r="AK134" i="34"/>
  <c r="AJ134" i="34"/>
  <c r="AG134" i="34"/>
  <c r="Y134" i="34"/>
  <c r="V133" i="34"/>
  <c r="AK133" i="34"/>
  <c r="AJ133" i="34"/>
  <c r="AG133" i="34"/>
  <c r="Y133" i="34"/>
  <c r="V132" i="34"/>
  <c r="AK132" i="34"/>
  <c r="AJ132" i="34"/>
  <c r="AG132" i="34"/>
  <c r="Y132" i="34"/>
  <c r="V131" i="34"/>
  <c r="AK131" i="34"/>
  <c r="AJ131" i="34"/>
  <c r="AG131" i="34"/>
  <c r="Y131" i="34"/>
  <c r="V130" i="34"/>
  <c r="AK130" i="34"/>
  <c r="AJ130" i="34"/>
  <c r="AG130" i="34"/>
  <c r="Y130" i="34"/>
  <c r="V129" i="34"/>
  <c r="AK129" i="34"/>
  <c r="AJ129" i="34"/>
  <c r="AG129" i="34"/>
  <c r="Y129" i="34"/>
  <c r="V128" i="34"/>
  <c r="AK128" i="34"/>
  <c r="AJ128" i="34"/>
  <c r="AG128" i="34"/>
  <c r="Y128" i="34"/>
  <c r="V127" i="34"/>
  <c r="AK127" i="34"/>
  <c r="AJ127" i="34"/>
  <c r="AG127" i="34"/>
  <c r="Y127" i="34"/>
  <c r="V126" i="34"/>
  <c r="AK126" i="34"/>
  <c r="AJ126" i="34"/>
  <c r="AG126" i="34"/>
  <c r="Y126" i="34"/>
  <c r="V125" i="34"/>
  <c r="AK125" i="34"/>
  <c r="AJ125" i="34"/>
  <c r="AG125" i="34"/>
  <c r="Y125" i="34"/>
  <c r="V124" i="34"/>
  <c r="AK124" i="34"/>
  <c r="AJ124" i="34"/>
  <c r="AG124" i="34"/>
  <c r="Y124" i="34"/>
  <c r="V123" i="34"/>
  <c r="AK123" i="34"/>
  <c r="AJ123" i="34"/>
  <c r="AG123" i="34"/>
  <c r="Y123" i="34"/>
  <c r="V122" i="34"/>
  <c r="AK122" i="34"/>
  <c r="AJ122" i="34"/>
  <c r="AG122" i="34"/>
  <c r="Y122" i="34"/>
  <c r="V121" i="34"/>
  <c r="AK121" i="34"/>
  <c r="AJ121" i="34"/>
  <c r="AG121" i="34"/>
  <c r="Y121" i="34"/>
  <c r="V120" i="34"/>
  <c r="AK120" i="34"/>
  <c r="AJ120" i="34"/>
  <c r="AG120" i="34"/>
  <c r="Y120" i="34"/>
  <c r="V119" i="34"/>
  <c r="AK119" i="34"/>
  <c r="AJ119" i="34"/>
  <c r="AG119" i="34"/>
  <c r="Y119" i="34"/>
  <c r="V118" i="34"/>
  <c r="AK118" i="34"/>
  <c r="AJ118" i="34"/>
  <c r="AG118" i="34"/>
  <c r="Y118" i="34"/>
  <c r="V117" i="34"/>
  <c r="AK117" i="34"/>
  <c r="AJ117" i="34"/>
  <c r="AG117" i="34"/>
  <c r="Y117" i="34"/>
  <c r="V116" i="34"/>
  <c r="AK116" i="34"/>
  <c r="AJ116" i="34"/>
  <c r="AG116" i="34"/>
  <c r="Y116" i="34"/>
  <c r="V115" i="34"/>
  <c r="AK115" i="34"/>
  <c r="AJ115" i="34"/>
  <c r="AG115" i="34"/>
  <c r="Y115" i="34"/>
  <c r="V114" i="34"/>
  <c r="AK114" i="34"/>
  <c r="AJ114" i="34"/>
  <c r="AG114" i="34"/>
  <c r="Y114" i="34"/>
  <c r="V113" i="34"/>
  <c r="AK113" i="34"/>
  <c r="AJ113" i="34"/>
  <c r="AG113" i="34"/>
  <c r="Y113" i="34"/>
  <c r="V112" i="34"/>
  <c r="AK112" i="34"/>
  <c r="AJ112" i="34"/>
  <c r="AG112" i="34"/>
  <c r="Y112" i="34"/>
  <c r="V111" i="34"/>
  <c r="AK111" i="34"/>
  <c r="AJ111" i="34"/>
  <c r="AG111" i="34"/>
  <c r="Y111" i="34"/>
  <c r="V110" i="34"/>
  <c r="AK110" i="34"/>
  <c r="AJ110" i="34"/>
  <c r="AG110" i="34"/>
  <c r="Y110" i="34"/>
  <c r="V109" i="34"/>
  <c r="AK109" i="34"/>
  <c r="AJ109" i="34"/>
  <c r="AG109" i="34"/>
  <c r="Y109" i="34"/>
  <c r="V108" i="34"/>
  <c r="AK108" i="34"/>
  <c r="AJ108" i="34"/>
  <c r="AG108" i="34"/>
  <c r="Y108" i="34"/>
  <c r="V107" i="34"/>
  <c r="AK107" i="34"/>
  <c r="AJ107" i="34"/>
  <c r="AG107" i="34"/>
  <c r="Y107" i="34"/>
  <c r="V106" i="34"/>
  <c r="AK106" i="34"/>
  <c r="AJ106" i="34"/>
  <c r="AG106" i="34"/>
  <c r="Y106" i="34"/>
  <c r="V105" i="34"/>
  <c r="AK105" i="34"/>
  <c r="AJ105" i="34"/>
  <c r="AG105" i="34"/>
  <c r="Y105" i="34"/>
  <c r="V104" i="34"/>
  <c r="AK104" i="34"/>
  <c r="AJ104" i="34"/>
  <c r="AG104" i="34"/>
  <c r="Y104" i="34"/>
  <c r="V103" i="34"/>
  <c r="AK103" i="34"/>
  <c r="AJ103" i="34"/>
  <c r="AG103" i="34"/>
  <c r="Y103" i="34"/>
  <c r="V102" i="34"/>
  <c r="AK102" i="34"/>
  <c r="AJ102" i="34"/>
  <c r="AG102" i="34"/>
  <c r="Y102" i="34"/>
  <c r="V101" i="34"/>
  <c r="AK101" i="34"/>
  <c r="AJ101" i="34"/>
  <c r="AG101" i="34"/>
  <c r="Y101" i="34"/>
  <c r="V100" i="34"/>
  <c r="AK100" i="34"/>
  <c r="AJ100" i="34"/>
  <c r="AG100" i="34"/>
  <c r="Y100" i="34"/>
  <c r="V99" i="34"/>
  <c r="AK99" i="34"/>
  <c r="AJ99" i="34"/>
  <c r="AG99" i="34"/>
  <c r="Y99" i="34"/>
  <c r="V98" i="34"/>
  <c r="AK98" i="34"/>
  <c r="AJ98" i="34"/>
  <c r="AG98" i="34"/>
  <c r="Y98" i="34"/>
  <c r="V97" i="34"/>
  <c r="AK97" i="34"/>
  <c r="AJ97" i="34"/>
  <c r="AG97" i="34"/>
  <c r="Y97" i="34"/>
  <c r="V96" i="34"/>
  <c r="AK96" i="34"/>
  <c r="AJ96" i="34"/>
  <c r="AG96" i="34"/>
  <c r="Y96" i="34"/>
  <c r="V95" i="34"/>
  <c r="AK95" i="34"/>
  <c r="AJ95" i="34"/>
  <c r="AG95" i="34"/>
  <c r="Y95" i="34"/>
  <c r="V94" i="34"/>
  <c r="AK94" i="34"/>
  <c r="AJ94" i="34"/>
  <c r="AG94" i="34"/>
  <c r="Y94" i="34"/>
  <c r="V93" i="34"/>
  <c r="AK93" i="34"/>
  <c r="AJ93" i="34"/>
  <c r="AG93" i="34"/>
  <c r="Y93" i="34"/>
  <c r="V92" i="34"/>
  <c r="AK92" i="34"/>
  <c r="AJ92" i="34"/>
  <c r="AG92" i="34"/>
  <c r="Y92" i="34"/>
  <c r="V91" i="34"/>
  <c r="AK91" i="34"/>
  <c r="AJ91" i="34"/>
  <c r="AG91" i="34"/>
  <c r="Y91" i="34"/>
  <c r="V90" i="34"/>
  <c r="AK90" i="34"/>
  <c r="AJ90" i="34"/>
  <c r="AG90" i="34"/>
  <c r="Y90" i="34"/>
  <c r="V89" i="34"/>
  <c r="AK89" i="34"/>
  <c r="AJ89" i="34"/>
  <c r="AG89" i="34"/>
  <c r="Y89" i="34"/>
  <c r="V88" i="34"/>
  <c r="AK88" i="34"/>
  <c r="AJ88" i="34"/>
  <c r="AG88" i="34"/>
  <c r="Y88" i="34"/>
  <c r="V87" i="34"/>
  <c r="AK87" i="34"/>
  <c r="AJ87" i="34"/>
  <c r="AG87" i="34"/>
  <c r="Y87" i="34"/>
  <c r="V86" i="34"/>
  <c r="AK86" i="34"/>
  <c r="AJ86" i="34"/>
  <c r="AG86" i="34"/>
  <c r="Y86" i="34"/>
  <c r="V85" i="34"/>
  <c r="AK85" i="34"/>
  <c r="AJ85" i="34"/>
  <c r="AG85" i="34"/>
  <c r="Y85" i="34"/>
  <c r="V84" i="34"/>
  <c r="AK84" i="34"/>
  <c r="AJ84" i="34"/>
  <c r="AG84" i="34"/>
  <c r="Y84" i="34"/>
  <c r="V83" i="34"/>
  <c r="AK83" i="34"/>
  <c r="AJ83" i="34"/>
  <c r="AG83" i="34"/>
  <c r="Y83" i="34"/>
  <c r="V82" i="34"/>
  <c r="AK82" i="34"/>
  <c r="AJ82" i="34"/>
  <c r="AG82" i="34"/>
  <c r="Y82" i="34"/>
  <c r="V81" i="34"/>
  <c r="AK81" i="34"/>
  <c r="AJ81" i="34"/>
  <c r="AG81" i="34"/>
  <c r="Y81" i="34"/>
  <c r="V80" i="34"/>
  <c r="AK80" i="34"/>
  <c r="AJ80" i="34"/>
  <c r="AG80" i="34"/>
  <c r="Y80" i="34"/>
  <c r="V79" i="34"/>
  <c r="AK79" i="34"/>
  <c r="AJ79" i="34"/>
  <c r="AG79" i="34"/>
  <c r="Y79" i="34"/>
  <c r="V78" i="34"/>
  <c r="AK78" i="34"/>
  <c r="AJ78" i="34"/>
  <c r="AG78" i="34"/>
  <c r="Y78" i="34"/>
  <c r="V77" i="34"/>
  <c r="AK77" i="34"/>
  <c r="AJ77" i="34"/>
  <c r="AG77" i="34"/>
  <c r="Y77" i="34"/>
  <c r="V76" i="34"/>
  <c r="AK76" i="34"/>
  <c r="AJ76" i="34"/>
  <c r="AG76" i="34"/>
  <c r="Y76" i="34"/>
  <c r="V75" i="34"/>
  <c r="AK75" i="34"/>
  <c r="AJ75" i="34"/>
  <c r="AG75" i="34"/>
  <c r="Y75" i="34"/>
  <c r="V74" i="34"/>
  <c r="AK74" i="34"/>
  <c r="AJ74" i="34"/>
  <c r="AG74" i="34"/>
  <c r="Y74" i="34"/>
  <c r="V73" i="34"/>
  <c r="AK73" i="34"/>
  <c r="AJ73" i="34"/>
  <c r="AG73" i="34"/>
  <c r="Y73" i="34"/>
  <c r="V72" i="34"/>
  <c r="AK72" i="34"/>
  <c r="AJ72" i="34"/>
  <c r="AG72" i="34"/>
  <c r="Y72" i="34"/>
  <c r="V71" i="34"/>
  <c r="AK71" i="34"/>
  <c r="AJ71" i="34"/>
  <c r="AG71" i="34"/>
  <c r="Y71" i="34"/>
  <c r="V70" i="34"/>
  <c r="AK70" i="34"/>
  <c r="AJ70" i="34"/>
  <c r="AG70" i="34"/>
  <c r="Y70" i="34"/>
  <c r="V69" i="34"/>
  <c r="AK69" i="34"/>
  <c r="AJ69" i="34"/>
  <c r="AG69" i="34"/>
  <c r="Y69" i="34"/>
  <c r="V68" i="34"/>
  <c r="AK68" i="34"/>
  <c r="AJ68" i="34"/>
  <c r="AG68" i="34"/>
  <c r="Y68" i="34"/>
  <c r="V67" i="34"/>
  <c r="AK67" i="34"/>
  <c r="AJ67" i="34"/>
  <c r="AG67" i="34"/>
  <c r="Y67" i="34"/>
  <c r="V66" i="34"/>
  <c r="AK66" i="34"/>
  <c r="AJ66" i="34"/>
  <c r="AG66" i="34"/>
  <c r="Y66" i="34"/>
  <c r="V65" i="34"/>
  <c r="AK65" i="34"/>
  <c r="AJ65" i="34"/>
  <c r="AG65" i="34"/>
  <c r="Y65" i="34"/>
  <c r="V64" i="34"/>
  <c r="AK64" i="34"/>
  <c r="AJ64" i="34"/>
  <c r="AG64" i="34"/>
  <c r="Y64" i="34"/>
  <c r="V63" i="34"/>
  <c r="AK63" i="34"/>
  <c r="AJ63" i="34"/>
  <c r="AG63" i="34"/>
  <c r="Y63" i="34"/>
  <c r="V62" i="34"/>
  <c r="AK62" i="34"/>
  <c r="AJ62" i="34"/>
  <c r="AG62" i="34"/>
  <c r="Y62" i="34"/>
  <c r="V61" i="34"/>
  <c r="AK61" i="34"/>
  <c r="AJ61" i="34"/>
  <c r="AG61" i="34"/>
  <c r="Y61" i="34"/>
  <c r="V60" i="34"/>
  <c r="AK60" i="34"/>
  <c r="AJ60" i="34"/>
  <c r="AG60" i="34"/>
  <c r="Y60" i="34"/>
  <c r="V59" i="34"/>
  <c r="AK59" i="34"/>
  <c r="AJ59" i="34"/>
  <c r="AG59" i="34"/>
  <c r="Y59" i="34"/>
  <c r="V58" i="34"/>
  <c r="AK58" i="34"/>
  <c r="AJ58" i="34"/>
  <c r="AG58" i="34"/>
  <c r="Y58" i="34"/>
  <c r="V57" i="34"/>
  <c r="AK57" i="34"/>
  <c r="AJ57" i="34"/>
  <c r="AG57" i="34"/>
  <c r="Y57" i="34"/>
  <c r="V56" i="34"/>
  <c r="AK56" i="34"/>
  <c r="AJ56" i="34"/>
  <c r="AG56" i="34"/>
  <c r="Y56" i="34"/>
  <c r="V55" i="34"/>
  <c r="AK55" i="34"/>
  <c r="AJ55" i="34"/>
  <c r="AG55" i="34"/>
  <c r="Y55" i="34"/>
  <c r="V54" i="34"/>
  <c r="AK54" i="34"/>
  <c r="AJ54" i="34"/>
  <c r="AG54" i="34"/>
  <c r="Y54" i="34"/>
  <c r="V53" i="34"/>
  <c r="AK53" i="34"/>
  <c r="AJ53" i="34"/>
  <c r="AG53" i="34"/>
  <c r="Y53" i="34"/>
  <c r="V52" i="34"/>
  <c r="AK52" i="34"/>
  <c r="AJ52" i="34"/>
  <c r="AG52" i="34"/>
  <c r="Y52" i="34"/>
  <c r="V51" i="34"/>
  <c r="AK51" i="34"/>
  <c r="AJ51" i="34"/>
  <c r="AG51" i="34"/>
  <c r="Y51" i="34"/>
  <c r="V50" i="34"/>
  <c r="AK50" i="34"/>
  <c r="AJ50" i="34"/>
  <c r="AG50" i="34"/>
  <c r="Y50" i="34"/>
  <c r="V49" i="34"/>
  <c r="AK49" i="34"/>
  <c r="AJ49" i="34"/>
  <c r="AG49" i="34"/>
  <c r="Y49" i="34"/>
  <c r="V48" i="34"/>
  <c r="AK48" i="34"/>
  <c r="AJ48" i="34"/>
  <c r="AG48" i="34"/>
  <c r="Y48" i="34"/>
  <c r="V47" i="34"/>
  <c r="AK47" i="34"/>
  <c r="AJ47" i="34"/>
  <c r="AG47" i="34"/>
  <c r="Y47" i="34"/>
  <c r="V46" i="34"/>
  <c r="AK46" i="34"/>
  <c r="AJ46" i="34"/>
  <c r="AG46" i="34"/>
  <c r="Y46" i="34"/>
  <c r="V45" i="34"/>
  <c r="AK45" i="34"/>
  <c r="AJ45" i="34"/>
  <c r="AG45" i="34"/>
  <c r="Y45" i="34"/>
  <c r="V44" i="34"/>
  <c r="AK44" i="34"/>
  <c r="AJ44" i="34"/>
  <c r="AG44" i="34"/>
  <c r="Y44" i="34"/>
  <c r="V43" i="34"/>
  <c r="AK43" i="34"/>
  <c r="AJ43" i="34"/>
  <c r="AG43" i="34"/>
  <c r="Y43" i="34"/>
  <c r="V42" i="34"/>
  <c r="AK42" i="34"/>
  <c r="AJ42" i="34"/>
  <c r="AG42" i="34"/>
  <c r="Y42" i="34"/>
  <c r="V41" i="34"/>
  <c r="AK41" i="34"/>
  <c r="AJ41" i="34"/>
  <c r="AG41" i="34"/>
  <c r="Y41" i="34"/>
  <c r="V40" i="34"/>
  <c r="AK40" i="34"/>
  <c r="AJ40" i="34"/>
  <c r="AG40" i="34"/>
  <c r="Y40" i="34"/>
  <c r="V39" i="34"/>
  <c r="AK39" i="34"/>
  <c r="AJ39" i="34"/>
  <c r="AG39" i="34"/>
  <c r="Y39" i="34"/>
  <c r="V38" i="34"/>
  <c r="AK38" i="34"/>
  <c r="AJ38" i="34"/>
  <c r="AG38" i="34"/>
  <c r="Y38" i="34"/>
  <c r="V37" i="34"/>
  <c r="AK37" i="34"/>
  <c r="AJ37" i="34"/>
  <c r="AG37" i="34"/>
  <c r="Y37" i="34"/>
  <c r="V36" i="34"/>
  <c r="AK36" i="34"/>
  <c r="AJ36" i="34"/>
  <c r="AG36" i="34"/>
  <c r="Y36" i="34"/>
  <c r="V35" i="34"/>
  <c r="AK35" i="34"/>
  <c r="AJ35" i="34"/>
  <c r="AG35" i="34"/>
  <c r="Y35" i="34"/>
  <c r="V34" i="34"/>
  <c r="AK34" i="34"/>
  <c r="AJ34" i="34"/>
  <c r="AG34" i="34"/>
  <c r="Y34" i="34"/>
  <c r="V33" i="34"/>
  <c r="AK33" i="34"/>
  <c r="AJ33" i="34"/>
  <c r="AG33" i="34"/>
  <c r="Y33" i="34"/>
  <c r="V32" i="34"/>
  <c r="AK32" i="34"/>
  <c r="AJ32" i="34"/>
  <c r="AG32" i="34"/>
  <c r="Y32" i="34"/>
  <c r="V31" i="34"/>
  <c r="AK31" i="34"/>
  <c r="AJ31" i="34"/>
  <c r="AG31" i="34"/>
  <c r="Y31" i="34"/>
  <c r="V30" i="34"/>
  <c r="AK30" i="34"/>
  <c r="AJ30" i="34"/>
  <c r="AG30" i="34"/>
  <c r="Y30" i="34"/>
  <c r="V29" i="34"/>
  <c r="AK29" i="34"/>
  <c r="AJ29" i="34"/>
  <c r="AG29" i="34"/>
  <c r="Y29" i="34"/>
  <c r="V28" i="34"/>
  <c r="AK28" i="34"/>
  <c r="AJ28" i="34"/>
  <c r="AG28" i="34"/>
  <c r="Y28" i="34"/>
  <c r="V27" i="34"/>
  <c r="AK27" i="34"/>
  <c r="AJ27" i="34"/>
  <c r="AG27" i="34"/>
  <c r="Y27" i="34"/>
  <c r="V26" i="34"/>
  <c r="AK26" i="34"/>
  <c r="AJ26" i="34"/>
  <c r="AG26" i="34"/>
  <c r="Y26" i="34"/>
  <c r="V25" i="34"/>
  <c r="AK25" i="34"/>
  <c r="AJ25" i="34"/>
  <c r="AG25" i="34"/>
  <c r="Y25" i="34"/>
  <c r="V24" i="34"/>
  <c r="AK24" i="34"/>
  <c r="AJ24" i="34"/>
  <c r="AG24" i="34"/>
  <c r="Y24" i="34"/>
  <c r="V23" i="34"/>
  <c r="AK23" i="34"/>
  <c r="AJ23" i="34"/>
  <c r="AG23" i="34"/>
  <c r="Y23" i="34"/>
  <c r="V22" i="34"/>
  <c r="AK22" i="34"/>
  <c r="AJ22" i="34"/>
  <c r="AG22" i="34"/>
  <c r="Y22" i="34"/>
  <c r="V21" i="34"/>
  <c r="AK21" i="34"/>
  <c r="AJ21" i="34"/>
  <c r="AG21" i="34"/>
  <c r="Y21" i="34"/>
  <c r="V20" i="34"/>
  <c r="AK20" i="34"/>
  <c r="AJ20" i="34"/>
  <c r="AG20" i="34"/>
  <c r="Y20" i="34"/>
  <c r="V19" i="34"/>
  <c r="AK19" i="34"/>
  <c r="AJ19" i="34"/>
  <c r="AG19" i="34"/>
  <c r="Y19" i="34"/>
  <c r="V18" i="34"/>
  <c r="AK18" i="34"/>
  <c r="AJ18" i="34"/>
  <c r="AG18" i="34"/>
  <c r="Y18" i="34"/>
  <c r="V17" i="34"/>
  <c r="AK17" i="34"/>
  <c r="AJ17" i="34"/>
  <c r="AG17" i="34"/>
  <c r="Y17" i="34"/>
  <c r="V16" i="34"/>
  <c r="AK16" i="34"/>
  <c r="AJ16" i="34"/>
  <c r="AG16" i="34"/>
  <c r="Y16" i="34"/>
  <c r="V15" i="34"/>
  <c r="AK15" i="34"/>
  <c r="AJ15" i="34"/>
  <c r="AG15" i="34"/>
  <c r="Y15" i="34"/>
  <c r="V14" i="34"/>
  <c r="AK14" i="34"/>
  <c r="AJ14" i="34"/>
  <c r="AG14" i="34"/>
  <c r="Y14" i="34"/>
  <c r="V13" i="34"/>
  <c r="AK13" i="34"/>
  <c r="AJ13" i="34"/>
  <c r="AG13" i="34"/>
  <c r="Y13" i="34"/>
  <c r="V12" i="34"/>
  <c r="AK12" i="34"/>
  <c r="AJ12" i="34"/>
  <c r="AG12" i="34"/>
  <c r="Y12" i="34"/>
  <c r="V11" i="34"/>
  <c r="AK11" i="34"/>
  <c r="AJ11" i="34"/>
  <c r="AG11" i="34"/>
  <c r="Y11" i="34"/>
  <c r="V10" i="34"/>
  <c r="AK10" i="34"/>
  <c r="AJ10" i="34"/>
  <c r="AG10" i="34"/>
  <c r="Y10" i="34"/>
  <c r="V9" i="34"/>
  <c r="AK9" i="34"/>
  <c r="AJ9" i="34"/>
  <c r="AG9" i="34"/>
  <c r="Y9" i="34"/>
  <c r="V8" i="34"/>
  <c r="AK8" i="34"/>
  <c r="AJ8" i="34"/>
  <c r="AG8" i="34"/>
  <c r="Y8" i="34"/>
  <c r="V7" i="34"/>
  <c r="AK7" i="34"/>
  <c r="AJ7" i="34"/>
  <c r="AG7" i="34"/>
  <c r="Y7" i="34"/>
  <c r="V6" i="34"/>
  <c r="AK6" i="34"/>
  <c r="AJ6" i="34"/>
  <c r="AG6" i="34"/>
  <c r="Y6" i="34"/>
  <c r="AK8" i="32"/>
  <c r="AM7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M39" i="32"/>
  <c r="AM40" i="32"/>
  <c r="AM41" i="32"/>
  <c r="AM42" i="32"/>
  <c r="AM43" i="32"/>
  <c r="AM44" i="32"/>
  <c r="AM45" i="32"/>
  <c r="AM46" i="32"/>
  <c r="AM47" i="32"/>
  <c r="AM48" i="32"/>
  <c r="AM49" i="32"/>
  <c r="AM50" i="32"/>
  <c r="AM51" i="32"/>
  <c r="AM52" i="32"/>
  <c r="AM53" i="32"/>
  <c r="AM54" i="32"/>
  <c r="AM55" i="32"/>
  <c r="AM56" i="32"/>
  <c r="AM57" i="32"/>
  <c r="AM58" i="32"/>
  <c r="AM59" i="32"/>
  <c r="AM60" i="32"/>
  <c r="AM61" i="32"/>
  <c r="AM62" i="32"/>
  <c r="AM63" i="32"/>
  <c r="AM64" i="32"/>
  <c r="AM65" i="32"/>
  <c r="AM66" i="32"/>
  <c r="AM67" i="32"/>
  <c r="AM68" i="32"/>
  <c r="AM69" i="32"/>
  <c r="AM70" i="32"/>
  <c r="AM71" i="32"/>
  <c r="AM72" i="32"/>
  <c r="AM73" i="32"/>
  <c r="AM74" i="32"/>
  <c r="AM75" i="32"/>
  <c r="AM76" i="32"/>
  <c r="AM77" i="32"/>
  <c r="AM78" i="32"/>
  <c r="AM79" i="32"/>
  <c r="AM80" i="32"/>
  <c r="AM81" i="32"/>
  <c r="AM82" i="32"/>
  <c r="AM83" i="32"/>
  <c r="AM84" i="32"/>
  <c r="AM85" i="32"/>
  <c r="AM86" i="32"/>
  <c r="AM87" i="32"/>
  <c r="AM88" i="32"/>
  <c r="AM89" i="32"/>
  <c r="AM90" i="32"/>
  <c r="AM91" i="32"/>
  <c r="AM92" i="32"/>
  <c r="AM93" i="32"/>
  <c r="AM94" i="32"/>
  <c r="AM95" i="32"/>
  <c r="AM96" i="32"/>
  <c r="AM97" i="32"/>
  <c r="AM98" i="32"/>
  <c r="AM99" i="32"/>
  <c r="AM100" i="32"/>
  <c r="AM101" i="32"/>
  <c r="AM102" i="32"/>
  <c r="AM103" i="32"/>
  <c r="AM104" i="32"/>
  <c r="AM105" i="32"/>
  <c r="AM106" i="32"/>
  <c r="AM107" i="32"/>
  <c r="AM108" i="32"/>
  <c r="AM109" i="32"/>
  <c r="AM110" i="32"/>
  <c r="AM111" i="32"/>
  <c r="AM112" i="32"/>
  <c r="AM113" i="32"/>
  <c r="AM114" i="32"/>
  <c r="AM115" i="32"/>
  <c r="AM116" i="32"/>
  <c r="AM117" i="32"/>
  <c r="AM118" i="32"/>
  <c r="AM119" i="32"/>
  <c r="AM120" i="32"/>
  <c r="AM121" i="32"/>
  <c r="AM122" i="32"/>
  <c r="AM123" i="32"/>
  <c r="AM124" i="32"/>
  <c r="AM125" i="32"/>
  <c r="AM126" i="32"/>
  <c r="AM127" i="32"/>
  <c r="AM128" i="32"/>
  <c r="AM129" i="32"/>
  <c r="AM130" i="32"/>
  <c r="AM131" i="32"/>
  <c r="AM132" i="32"/>
  <c r="AM133" i="32"/>
  <c r="AM134" i="32"/>
  <c r="AM135" i="32"/>
  <c r="AM136" i="32"/>
  <c r="AM137" i="32"/>
  <c r="AM138" i="32"/>
  <c r="AM139" i="32"/>
  <c r="AM140" i="32"/>
  <c r="AM141" i="32"/>
  <c r="AM142" i="32"/>
  <c r="AM143" i="32"/>
  <c r="AM144" i="32"/>
  <c r="AM145" i="32"/>
  <c r="AM146" i="32"/>
  <c r="AM147" i="32"/>
  <c r="AM148" i="32"/>
  <c r="AM149" i="32"/>
  <c r="AM6" i="32"/>
  <c r="V149" i="32"/>
  <c r="AK149" i="32"/>
  <c r="AJ149" i="32"/>
  <c r="AG149" i="32"/>
  <c r="Y149" i="32"/>
  <c r="V148" i="32"/>
  <c r="AK148" i="32"/>
  <c r="AJ148" i="32"/>
  <c r="AG148" i="32"/>
  <c r="Y148" i="32"/>
  <c r="V147" i="32"/>
  <c r="AK147" i="32"/>
  <c r="AJ147" i="32"/>
  <c r="AG147" i="32"/>
  <c r="Y147" i="32"/>
  <c r="V146" i="32"/>
  <c r="AK146" i="32"/>
  <c r="AJ146" i="32"/>
  <c r="AG146" i="32"/>
  <c r="Y146" i="32"/>
  <c r="V145" i="32"/>
  <c r="AK145" i="32"/>
  <c r="AJ145" i="32"/>
  <c r="AG145" i="32"/>
  <c r="Y145" i="32"/>
  <c r="V144" i="32"/>
  <c r="AK144" i="32"/>
  <c r="AJ144" i="32"/>
  <c r="AG144" i="32"/>
  <c r="Y144" i="32"/>
  <c r="V143" i="32"/>
  <c r="AK143" i="32"/>
  <c r="AJ143" i="32"/>
  <c r="AG143" i="32"/>
  <c r="Y143" i="32"/>
  <c r="V142" i="32"/>
  <c r="AK142" i="32"/>
  <c r="AJ142" i="32"/>
  <c r="AG142" i="32"/>
  <c r="Y142" i="32"/>
  <c r="V141" i="32"/>
  <c r="AK141" i="32"/>
  <c r="AJ141" i="32"/>
  <c r="AG141" i="32"/>
  <c r="Y141" i="32"/>
  <c r="V140" i="32"/>
  <c r="AK140" i="32"/>
  <c r="AJ140" i="32"/>
  <c r="AG140" i="32"/>
  <c r="Y140" i="32"/>
  <c r="V139" i="32"/>
  <c r="AK139" i="32"/>
  <c r="AJ139" i="32"/>
  <c r="AG139" i="32"/>
  <c r="Y139" i="32"/>
  <c r="V138" i="32"/>
  <c r="AK138" i="32"/>
  <c r="AJ138" i="32"/>
  <c r="AG138" i="32"/>
  <c r="Y138" i="32"/>
  <c r="V137" i="32"/>
  <c r="AK137" i="32"/>
  <c r="AJ137" i="32"/>
  <c r="AG137" i="32"/>
  <c r="Y137" i="32"/>
  <c r="V136" i="32"/>
  <c r="AK136" i="32"/>
  <c r="AJ136" i="32"/>
  <c r="AG136" i="32"/>
  <c r="Y136" i="32"/>
  <c r="V135" i="32"/>
  <c r="AK135" i="32"/>
  <c r="AJ135" i="32"/>
  <c r="AG135" i="32"/>
  <c r="Y135" i="32"/>
  <c r="V134" i="32"/>
  <c r="AK134" i="32"/>
  <c r="AJ134" i="32"/>
  <c r="AG134" i="32"/>
  <c r="Y134" i="32"/>
  <c r="V133" i="32"/>
  <c r="AK133" i="32"/>
  <c r="AJ133" i="32"/>
  <c r="AG133" i="32"/>
  <c r="Y133" i="32"/>
  <c r="V132" i="32"/>
  <c r="AK132" i="32"/>
  <c r="AJ132" i="32"/>
  <c r="AG132" i="32"/>
  <c r="Y132" i="32"/>
  <c r="V131" i="32"/>
  <c r="AK131" i="32"/>
  <c r="AJ131" i="32"/>
  <c r="AG131" i="32"/>
  <c r="Y131" i="32"/>
  <c r="V130" i="32"/>
  <c r="AK130" i="32"/>
  <c r="AJ130" i="32"/>
  <c r="AG130" i="32"/>
  <c r="Y130" i="32"/>
  <c r="V129" i="32"/>
  <c r="AK129" i="32"/>
  <c r="AJ129" i="32"/>
  <c r="AG129" i="32"/>
  <c r="Y129" i="32"/>
  <c r="V128" i="32"/>
  <c r="AK128" i="32"/>
  <c r="AJ128" i="32"/>
  <c r="AG128" i="32"/>
  <c r="Y128" i="32"/>
  <c r="V127" i="32"/>
  <c r="AK127" i="32"/>
  <c r="AJ127" i="32"/>
  <c r="AG127" i="32"/>
  <c r="Y127" i="32"/>
  <c r="V126" i="32"/>
  <c r="AK126" i="32"/>
  <c r="AJ126" i="32"/>
  <c r="AG126" i="32"/>
  <c r="Y126" i="32"/>
  <c r="V125" i="32"/>
  <c r="AK125" i="32"/>
  <c r="AJ125" i="32"/>
  <c r="AG125" i="32"/>
  <c r="Y125" i="32"/>
  <c r="V124" i="32"/>
  <c r="AK124" i="32"/>
  <c r="AJ124" i="32"/>
  <c r="AG124" i="32"/>
  <c r="Y124" i="32"/>
  <c r="V123" i="32"/>
  <c r="AK123" i="32"/>
  <c r="AJ123" i="32"/>
  <c r="AG123" i="32"/>
  <c r="Y123" i="32"/>
  <c r="V122" i="32"/>
  <c r="AK122" i="32"/>
  <c r="AJ122" i="32"/>
  <c r="AG122" i="32"/>
  <c r="Y122" i="32"/>
  <c r="V121" i="32"/>
  <c r="AK121" i="32"/>
  <c r="AJ121" i="32"/>
  <c r="AG121" i="32"/>
  <c r="Y121" i="32"/>
  <c r="V120" i="32"/>
  <c r="AK120" i="32"/>
  <c r="AJ120" i="32"/>
  <c r="AG120" i="32"/>
  <c r="Y120" i="32"/>
  <c r="V119" i="32"/>
  <c r="AK119" i="32"/>
  <c r="AJ119" i="32"/>
  <c r="AG119" i="32"/>
  <c r="Y119" i="32"/>
  <c r="V118" i="32"/>
  <c r="AK118" i="32"/>
  <c r="AJ118" i="32"/>
  <c r="AG118" i="32"/>
  <c r="Y118" i="32"/>
  <c r="V117" i="32"/>
  <c r="AK117" i="32"/>
  <c r="AJ117" i="32"/>
  <c r="AG117" i="32"/>
  <c r="Y117" i="32"/>
  <c r="V116" i="32"/>
  <c r="AK116" i="32"/>
  <c r="AJ116" i="32"/>
  <c r="AG116" i="32"/>
  <c r="Y116" i="32"/>
  <c r="V115" i="32"/>
  <c r="AK115" i="32"/>
  <c r="AJ115" i="32"/>
  <c r="AG115" i="32"/>
  <c r="Y115" i="32"/>
  <c r="V114" i="32"/>
  <c r="AK114" i="32"/>
  <c r="AJ114" i="32"/>
  <c r="AG114" i="32"/>
  <c r="Y114" i="32"/>
  <c r="V113" i="32"/>
  <c r="AK113" i="32"/>
  <c r="AJ113" i="32"/>
  <c r="AG113" i="32"/>
  <c r="Y113" i="32"/>
  <c r="V112" i="32"/>
  <c r="AK112" i="32"/>
  <c r="AJ112" i="32"/>
  <c r="AG112" i="32"/>
  <c r="Y112" i="32"/>
  <c r="V111" i="32"/>
  <c r="AK111" i="32"/>
  <c r="AJ111" i="32"/>
  <c r="AG111" i="32"/>
  <c r="Y111" i="32"/>
  <c r="V110" i="32"/>
  <c r="AK110" i="32"/>
  <c r="AJ110" i="32"/>
  <c r="AG110" i="32"/>
  <c r="Y110" i="32"/>
  <c r="V109" i="32"/>
  <c r="AK109" i="32"/>
  <c r="AJ109" i="32"/>
  <c r="AG109" i="32"/>
  <c r="Y109" i="32"/>
  <c r="V108" i="32"/>
  <c r="AK108" i="32"/>
  <c r="AJ108" i="32"/>
  <c r="AG108" i="32"/>
  <c r="Y108" i="32"/>
  <c r="V107" i="32"/>
  <c r="AK107" i="32"/>
  <c r="AJ107" i="32"/>
  <c r="AG107" i="32"/>
  <c r="Y107" i="32"/>
  <c r="V106" i="32"/>
  <c r="AK106" i="32"/>
  <c r="AJ106" i="32"/>
  <c r="AG106" i="32"/>
  <c r="Y106" i="32"/>
  <c r="V105" i="32"/>
  <c r="AK105" i="32"/>
  <c r="AJ105" i="32"/>
  <c r="AG105" i="32"/>
  <c r="Y105" i="32"/>
  <c r="V104" i="32"/>
  <c r="AK104" i="32"/>
  <c r="AJ104" i="32"/>
  <c r="AG104" i="32"/>
  <c r="Y104" i="32"/>
  <c r="V103" i="32"/>
  <c r="AK103" i="32"/>
  <c r="AJ103" i="32"/>
  <c r="AG103" i="32"/>
  <c r="Y103" i="32"/>
  <c r="V102" i="32"/>
  <c r="AK102" i="32"/>
  <c r="AJ102" i="32"/>
  <c r="AG102" i="32"/>
  <c r="Y102" i="32"/>
  <c r="V101" i="32"/>
  <c r="AK101" i="32"/>
  <c r="AJ101" i="32"/>
  <c r="AG101" i="32"/>
  <c r="Y101" i="32"/>
  <c r="V100" i="32"/>
  <c r="AK100" i="32"/>
  <c r="AJ100" i="32"/>
  <c r="AG100" i="32"/>
  <c r="Y100" i="32"/>
  <c r="V99" i="32"/>
  <c r="AK99" i="32"/>
  <c r="AJ99" i="32"/>
  <c r="AG99" i="32"/>
  <c r="Y99" i="32"/>
  <c r="V98" i="32"/>
  <c r="AK98" i="32"/>
  <c r="AJ98" i="32"/>
  <c r="AG98" i="32"/>
  <c r="Y98" i="32"/>
  <c r="V97" i="32"/>
  <c r="AK97" i="32"/>
  <c r="AJ97" i="32"/>
  <c r="AG97" i="32"/>
  <c r="Y97" i="32"/>
  <c r="V96" i="32"/>
  <c r="AK96" i="32"/>
  <c r="AJ96" i="32"/>
  <c r="AG96" i="32"/>
  <c r="Y96" i="32"/>
  <c r="V95" i="32"/>
  <c r="AK95" i="32"/>
  <c r="AJ95" i="32"/>
  <c r="AG95" i="32"/>
  <c r="Y95" i="32"/>
  <c r="V94" i="32"/>
  <c r="AK94" i="32"/>
  <c r="AJ94" i="32"/>
  <c r="AG94" i="32"/>
  <c r="Y94" i="32"/>
  <c r="V93" i="32"/>
  <c r="AK93" i="32"/>
  <c r="AJ93" i="32"/>
  <c r="AG93" i="32"/>
  <c r="Y93" i="32"/>
  <c r="V92" i="32"/>
  <c r="AK92" i="32"/>
  <c r="AJ92" i="32"/>
  <c r="AG92" i="32"/>
  <c r="Y92" i="32"/>
  <c r="V91" i="32"/>
  <c r="AK91" i="32"/>
  <c r="AJ91" i="32"/>
  <c r="AG91" i="32"/>
  <c r="Y91" i="32"/>
  <c r="V90" i="32"/>
  <c r="AK90" i="32"/>
  <c r="AJ90" i="32"/>
  <c r="AG90" i="32"/>
  <c r="Y90" i="32"/>
  <c r="V89" i="32"/>
  <c r="AK89" i="32"/>
  <c r="AJ89" i="32"/>
  <c r="AG89" i="32"/>
  <c r="Y89" i="32"/>
  <c r="V88" i="32"/>
  <c r="AK88" i="32"/>
  <c r="AJ88" i="32"/>
  <c r="AG88" i="32"/>
  <c r="Y88" i="32"/>
  <c r="V87" i="32"/>
  <c r="AK87" i="32"/>
  <c r="AJ87" i="32"/>
  <c r="AG87" i="32"/>
  <c r="Y87" i="32"/>
  <c r="V86" i="32"/>
  <c r="AK86" i="32"/>
  <c r="AJ86" i="32"/>
  <c r="AG86" i="32"/>
  <c r="Y86" i="32"/>
  <c r="V85" i="32"/>
  <c r="AK85" i="32"/>
  <c r="AJ85" i="32"/>
  <c r="AG85" i="32"/>
  <c r="Y85" i="32"/>
  <c r="V84" i="32"/>
  <c r="AK84" i="32"/>
  <c r="AJ84" i="32"/>
  <c r="AG84" i="32"/>
  <c r="Y84" i="32"/>
  <c r="V83" i="32"/>
  <c r="AK83" i="32"/>
  <c r="AJ83" i="32"/>
  <c r="AG83" i="32"/>
  <c r="Y83" i="32"/>
  <c r="V82" i="32"/>
  <c r="AK82" i="32"/>
  <c r="AJ82" i="32"/>
  <c r="AG82" i="32"/>
  <c r="Y82" i="32"/>
  <c r="V81" i="32"/>
  <c r="AK81" i="32"/>
  <c r="AJ81" i="32"/>
  <c r="AG81" i="32"/>
  <c r="Y81" i="32"/>
  <c r="V80" i="32"/>
  <c r="AK80" i="32"/>
  <c r="AJ80" i="32"/>
  <c r="AG80" i="32"/>
  <c r="Y80" i="32"/>
  <c r="V79" i="32"/>
  <c r="AK79" i="32"/>
  <c r="AJ79" i="32"/>
  <c r="AG79" i="32"/>
  <c r="Y79" i="32"/>
  <c r="V78" i="32"/>
  <c r="AK78" i="32"/>
  <c r="AJ78" i="32"/>
  <c r="AG78" i="32"/>
  <c r="Y78" i="32"/>
  <c r="V77" i="32"/>
  <c r="AK77" i="32"/>
  <c r="AJ77" i="32"/>
  <c r="AG77" i="32"/>
  <c r="Y77" i="32"/>
  <c r="V76" i="32"/>
  <c r="AK76" i="32"/>
  <c r="AJ76" i="32"/>
  <c r="AG76" i="32"/>
  <c r="Y76" i="32"/>
  <c r="V75" i="32"/>
  <c r="AK75" i="32"/>
  <c r="AJ75" i="32"/>
  <c r="AG75" i="32"/>
  <c r="Y75" i="32"/>
  <c r="V74" i="32"/>
  <c r="AK74" i="32"/>
  <c r="AJ74" i="32"/>
  <c r="AG74" i="32"/>
  <c r="Y74" i="32"/>
  <c r="V73" i="32"/>
  <c r="AK73" i="32"/>
  <c r="AJ73" i="32"/>
  <c r="AG73" i="32"/>
  <c r="Y73" i="32"/>
  <c r="V72" i="32"/>
  <c r="AK72" i="32"/>
  <c r="AJ72" i="32"/>
  <c r="AG72" i="32"/>
  <c r="Y72" i="32"/>
  <c r="V71" i="32"/>
  <c r="AK71" i="32"/>
  <c r="AJ71" i="32"/>
  <c r="AG71" i="32"/>
  <c r="Y71" i="32"/>
  <c r="V70" i="32"/>
  <c r="AK70" i="32"/>
  <c r="AJ70" i="32"/>
  <c r="AG70" i="32"/>
  <c r="Y70" i="32"/>
  <c r="V69" i="32"/>
  <c r="AK69" i="32"/>
  <c r="AJ69" i="32"/>
  <c r="AG69" i="32"/>
  <c r="Y69" i="32"/>
  <c r="V68" i="32"/>
  <c r="AK68" i="32"/>
  <c r="AJ68" i="32"/>
  <c r="AG68" i="32"/>
  <c r="Y68" i="32"/>
  <c r="V67" i="32"/>
  <c r="AK67" i="32"/>
  <c r="AJ67" i="32"/>
  <c r="AG67" i="32"/>
  <c r="Y67" i="32"/>
  <c r="V66" i="32"/>
  <c r="AK66" i="32"/>
  <c r="AJ66" i="32"/>
  <c r="AG66" i="32"/>
  <c r="Y66" i="32"/>
  <c r="V65" i="32"/>
  <c r="AK65" i="32"/>
  <c r="AJ65" i="32"/>
  <c r="AG65" i="32"/>
  <c r="Y65" i="32"/>
  <c r="V64" i="32"/>
  <c r="AK64" i="32"/>
  <c r="AJ64" i="32"/>
  <c r="AG64" i="32"/>
  <c r="Y64" i="32"/>
  <c r="V63" i="32"/>
  <c r="AK63" i="32"/>
  <c r="AJ63" i="32"/>
  <c r="AG63" i="32"/>
  <c r="Y63" i="32"/>
  <c r="V62" i="32"/>
  <c r="AK62" i="32"/>
  <c r="AJ62" i="32"/>
  <c r="AG62" i="32"/>
  <c r="Y62" i="32"/>
  <c r="V61" i="32"/>
  <c r="AK61" i="32"/>
  <c r="AJ61" i="32"/>
  <c r="AG61" i="32"/>
  <c r="Y61" i="32"/>
  <c r="V60" i="32"/>
  <c r="AK60" i="32"/>
  <c r="AJ60" i="32"/>
  <c r="AG60" i="32"/>
  <c r="Y60" i="32"/>
  <c r="V59" i="32"/>
  <c r="AK59" i="32"/>
  <c r="AJ59" i="32"/>
  <c r="AG59" i="32"/>
  <c r="Y59" i="32"/>
  <c r="V58" i="32"/>
  <c r="AK58" i="32"/>
  <c r="AJ58" i="32"/>
  <c r="AG58" i="32"/>
  <c r="Y58" i="32"/>
  <c r="V57" i="32"/>
  <c r="AK57" i="32"/>
  <c r="AJ57" i="32"/>
  <c r="AG57" i="32"/>
  <c r="Y57" i="32"/>
  <c r="V56" i="32"/>
  <c r="AK56" i="32"/>
  <c r="AJ56" i="32"/>
  <c r="AG56" i="32"/>
  <c r="Y56" i="32"/>
  <c r="V55" i="32"/>
  <c r="AK55" i="32"/>
  <c r="AJ55" i="32"/>
  <c r="AG55" i="32"/>
  <c r="Y55" i="32"/>
  <c r="V54" i="32"/>
  <c r="AK54" i="32"/>
  <c r="AJ54" i="32"/>
  <c r="AG54" i="32"/>
  <c r="Y54" i="32"/>
  <c r="V53" i="32"/>
  <c r="AK53" i="32"/>
  <c r="AJ53" i="32"/>
  <c r="AG53" i="32"/>
  <c r="Y53" i="32"/>
  <c r="V52" i="32"/>
  <c r="AK52" i="32"/>
  <c r="AJ52" i="32"/>
  <c r="AG52" i="32"/>
  <c r="Y52" i="32"/>
  <c r="V51" i="32"/>
  <c r="AK51" i="32"/>
  <c r="AJ51" i="32"/>
  <c r="AG51" i="32"/>
  <c r="Y51" i="32"/>
  <c r="V50" i="32"/>
  <c r="AK50" i="32"/>
  <c r="AJ50" i="32"/>
  <c r="AG50" i="32"/>
  <c r="Y50" i="32"/>
  <c r="V49" i="32"/>
  <c r="AK49" i="32"/>
  <c r="AJ49" i="32"/>
  <c r="AG49" i="32"/>
  <c r="Y49" i="32"/>
  <c r="V48" i="32"/>
  <c r="AK48" i="32"/>
  <c r="AJ48" i="32"/>
  <c r="AG48" i="32"/>
  <c r="Y48" i="32"/>
  <c r="V47" i="32"/>
  <c r="AK47" i="32"/>
  <c r="AJ47" i="32"/>
  <c r="AG47" i="32"/>
  <c r="Y47" i="32"/>
  <c r="V46" i="32"/>
  <c r="AK46" i="32"/>
  <c r="AJ46" i="32"/>
  <c r="AG46" i="32"/>
  <c r="Y46" i="32"/>
  <c r="V45" i="32"/>
  <c r="AK45" i="32"/>
  <c r="AJ45" i="32"/>
  <c r="AG45" i="32"/>
  <c r="Y45" i="32"/>
  <c r="V44" i="32"/>
  <c r="AK44" i="32"/>
  <c r="AJ44" i="32"/>
  <c r="AG44" i="32"/>
  <c r="Y44" i="32"/>
  <c r="V43" i="32"/>
  <c r="AK43" i="32"/>
  <c r="AJ43" i="32"/>
  <c r="AG43" i="32"/>
  <c r="Y43" i="32"/>
  <c r="V42" i="32"/>
  <c r="AK42" i="32"/>
  <c r="AJ42" i="32"/>
  <c r="AG42" i="32"/>
  <c r="Y42" i="32"/>
  <c r="V41" i="32"/>
  <c r="AK41" i="32"/>
  <c r="AJ41" i="32"/>
  <c r="AG41" i="32"/>
  <c r="Y41" i="32"/>
  <c r="V40" i="32"/>
  <c r="AK40" i="32"/>
  <c r="AJ40" i="32"/>
  <c r="AG40" i="32"/>
  <c r="Y40" i="32"/>
  <c r="V39" i="32"/>
  <c r="AK39" i="32"/>
  <c r="AJ39" i="32"/>
  <c r="AG39" i="32"/>
  <c r="Y39" i="32"/>
  <c r="V38" i="32"/>
  <c r="AK38" i="32"/>
  <c r="AJ38" i="32"/>
  <c r="AG38" i="32"/>
  <c r="Y38" i="32"/>
  <c r="V37" i="32"/>
  <c r="AK37" i="32"/>
  <c r="AJ37" i="32"/>
  <c r="AG37" i="32"/>
  <c r="Y37" i="32"/>
  <c r="V36" i="32"/>
  <c r="AK36" i="32"/>
  <c r="AJ36" i="32"/>
  <c r="AG36" i="32"/>
  <c r="Y36" i="32"/>
  <c r="V35" i="32"/>
  <c r="AK35" i="32"/>
  <c r="AJ35" i="32"/>
  <c r="AG35" i="32"/>
  <c r="Y35" i="32"/>
  <c r="V34" i="32"/>
  <c r="AK34" i="32"/>
  <c r="AJ34" i="32"/>
  <c r="AG34" i="32"/>
  <c r="Y34" i="32"/>
  <c r="V33" i="32"/>
  <c r="AK33" i="32"/>
  <c r="AJ33" i="32"/>
  <c r="AG33" i="32"/>
  <c r="Y33" i="32"/>
  <c r="V32" i="32"/>
  <c r="AK32" i="32"/>
  <c r="AJ32" i="32"/>
  <c r="AG32" i="32"/>
  <c r="Y32" i="32"/>
  <c r="V31" i="32"/>
  <c r="AK31" i="32"/>
  <c r="AJ31" i="32"/>
  <c r="AG31" i="32"/>
  <c r="Y31" i="32"/>
  <c r="V30" i="32"/>
  <c r="AK30" i="32"/>
  <c r="AJ30" i="32"/>
  <c r="AG30" i="32"/>
  <c r="Y30" i="32"/>
  <c r="V29" i="32"/>
  <c r="AK29" i="32"/>
  <c r="AJ29" i="32"/>
  <c r="AG29" i="32"/>
  <c r="Y29" i="32"/>
  <c r="V28" i="32"/>
  <c r="AK28" i="32"/>
  <c r="AJ28" i="32"/>
  <c r="AG28" i="32"/>
  <c r="Y28" i="32"/>
  <c r="V27" i="32"/>
  <c r="AK27" i="32"/>
  <c r="AJ27" i="32"/>
  <c r="AG27" i="32"/>
  <c r="Y27" i="32"/>
  <c r="V26" i="32"/>
  <c r="AK26" i="32"/>
  <c r="AJ26" i="32"/>
  <c r="AG26" i="32"/>
  <c r="Y26" i="32"/>
  <c r="V25" i="32"/>
  <c r="AK25" i="32"/>
  <c r="AJ25" i="32"/>
  <c r="AG25" i="32"/>
  <c r="Y25" i="32"/>
  <c r="V24" i="32"/>
  <c r="AK24" i="32"/>
  <c r="AJ24" i="32"/>
  <c r="AG24" i="32"/>
  <c r="Y24" i="32"/>
  <c r="V23" i="32"/>
  <c r="AK23" i="32"/>
  <c r="AJ23" i="32"/>
  <c r="AG23" i="32"/>
  <c r="Y23" i="32"/>
  <c r="V22" i="32"/>
  <c r="AK22" i="32"/>
  <c r="AJ22" i="32"/>
  <c r="AG22" i="32"/>
  <c r="Y22" i="32"/>
  <c r="V21" i="32"/>
  <c r="AK21" i="32"/>
  <c r="AJ21" i="32"/>
  <c r="AG21" i="32"/>
  <c r="Y21" i="32"/>
  <c r="V20" i="32"/>
  <c r="AK20" i="32"/>
  <c r="AJ20" i="32"/>
  <c r="AG20" i="32"/>
  <c r="Y20" i="32"/>
  <c r="V19" i="32"/>
  <c r="AK19" i="32"/>
  <c r="AJ19" i="32"/>
  <c r="AG19" i="32"/>
  <c r="Y19" i="32"/>
  <c r="V18" i="32"/>
  <c r="AK18" i="32"/>
  <c r="AJ18" i="32"/>
  <c r="AG18" i="32"/>
  <c r="Y18" i="32"/>
  <c r="V17" i="32"/>
  <c r="AK17" i="32"/>
  <c r="AJ17" i="32"/>
  <c r="AG17" i="32"/>
  <c r="Y17" i="32"/>
  <c r="V16" i="32"/>
  <c r="AK16" i="32"/>
  <c r="AJ16" i="32"/>
  <c r="AG16" i="32"/>
  <c r="Y16" i="32"/>
  <c r="V15" i="32"/>
  <c r="AK15" i="32"/>
  <c r="AJ15" i="32"/>
  <c r="AG15" i="32"/>
  <c r="Y15" i="32"/>
  <c r="V14" i="32"/>
  <c r="AK14" i="32"/>
  <c r="AJ14" i="32"/>
  <c r="AG14" i="32"/>
  <c r="Y14" i="32"/>
  <c r="V13" i="32"/>
  <c r="AK13" i="32"/>
  <c r="AJ13" i="32"/>
  <c r="AG13" i="32"/>
  <c r="Y13" i="32"/>
  <c r="V12" i="32"/>
  <c r="AK12" i="32"/>
  <c r="AJ12" i="32"/>
  <c r="AG12" i="32"/>
  <c r="Y12" i="32"/>
  <c r="V11" i="32"/>
  <c r="AK11" i="32"/>
  <c r="AJ11" i="32"/>
  <c r="AG11" i="32"/>
  <c r="Y11" i="32"/>
  <c r="V10" i="32"/>
  <c r="AK10" i="32"/>
  <c r="AJ10" i="32"/>
  <c r="AG10" i="32"/>
  <c r="Y10" i="32"/>
  <c r="V9" i="32"/>
  <c r="AK9" i="32"/>
  <c r="AJ9" i="32"/>
  <c r="AG9" i="32"/>
  <c r="Y9" i="32"/>
  <c r="V8" i="32"/>
  <c r="AJ8" i="32"/>
  <c r="AG8" i="32"/>
  <c r="Y8" i="32"/>
  <c r="V7" i="32"/>
  <c r="AK7" i="32"/>
  <c r="AJ7" i="32"/>
  <c r="AG7" i="32"/>
  <c r="Y7" i="32"/>
  <c r="V6" i="32"/>
  <c r="AK6" i="32"/>
  <c r="AJ6" i="32"/>
  <c r="AG6" i="32"/>
  <c r="Y6" i="32"/>
  <c r="AP95" i="23"/>
  <c r="AP96" i="23"/>
  <c r="AP94" i="23"/>
  <c r="AP87" i="23"/>
  <c r="AP86" i="23"/>
  <c r="AP79" i="23"/>
  <c r="AP78" i="23"/>
  <c r="AP71" i="23"/>
  <c r="AP70" i="23"/>
  <c r="AP62" i="23"/>
  <c r="AP54" i="23"/>
  <c r="AP47" i="23"/>
  <c r="AP46" i="23"/>
  <c r="AP39" i="23"/>
  <c r="AP38" i="23"/>
  <c r="AP30" i="23"/>
  <c r="AP22" i="23"/>
  <c r="AP14" i="23"/>
  <c r="AP6" i="23"/>
  <c r="AQ7" i="23"/>
  <c r="AQ8" i="23"/>
  <c r="AQ9" i="23"/>
  <c r="AQ10" i="23"/>
  <c r="AQ11" i="23"/>
  <c r="AQ12" i="23"/>
  <c r="AQ13" i="23"/>
  <c r="AQ14" i="23"/>
  <c r="AQ15" i="23"/>
  <c r="AQ16" i="23"/>
  <c r="AQ17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36" i="23"/>
  <c r="AQ37" i="23"/>
  <c r="AQ38" i="23"/>
  <c r="AQ39" i="23"/>
  <c r="AQ40" i="23"/>
  <c r="AQ41" i="23"/>
  <c r="AQ42" i="23"/>
  <c r="AQ43" i="23"/>
  <c r="AQ44" i="23"/>
  <c r="AQ45" i="23"/>
  <c r="AQ46" i="23"/>
  <c r="AQ47" i="23"/>
  <c r="AQ48" i="23"/>
  <c r="AQ49" i="23"/>
  <c r="AQ50" i="23"/>
  <c r="AQ51" i="23"/>
  <c r="AQ52" i="23"/>
  <c r="AQ53" i="23"/>
  <c r="AQ54" i="23"/>
  <c r="AQ55" i="23"/>
  <c r="AQ56" i="23"/>
  <c r="AQ57" i="23"/>
  <c r="AQ58" i="23"/>
  <c r="AQ59" i="23"/>
  <c r="AQ60" i="23"/>
  <c r="AQ61" i="23"/>
  <c r="AQ62" i="23"/>
  <c r="AQ63" i="23"/>
  <c r="AQ64" i="23"/>
  <c r="AQ65" i="23"/>
  <c r="AQ66" i="23"/>
  <c r="AQ67" i="23"/>
  <c r="AQ68" i="23"/>
  <c r="AQ69" i="23"/>
  <c r="AQ70" i="23"/>
  <c r="AQ71" i="23"/>
  <c r="AQ72" i="23"/>
  <c r="AQ73" i="23"/>
  <c r="AQ74" i="23"/>
  <c r="AQ75" i="23"/>
  <c r="AQ76" i="23"/>
  <c r="AQ77" i="23"/>
  <c r="AQ78" i="23"/>
  <c r="AQ79" i="23"/>
  <c r="AQ80" i="23"/>
  <c r="AQ81" i="23"/>
  <c r="AQ82" i="23"/>
  <c r="AQ83" i="23"/>
  <c r="AQ84" i="23"/>
  <c r="AQ85" i="23"/>
  <c r="AQ86" i="23"/>
  <c r="AQ87" i="23"/>
  <c r="AQ88" i="23"/>
  <c r="AQ89" i="23"/>
  <c r="AQ90" i="23"/>
  <c r="AQ91" i="23"/>
  <c r="AQ92" i="23"/>
  <c r="AQ93" i="23"/>
  <c r="AQ94" i="23"/>
  <c r="AQ95" i="23"/>
  <c r="AQ96" i="23"/>
  <c r="AQ97" i="23"/>
  <c r="AQ98" i="23"/>
  <c r="AQ99" i="23"/>
  <c r="AQ100" i="23"/>
  <c r="AQ101" i="23"/>
  <c r="AQ6" i="23"/>
  <c r="V6" i="20"/>
  <c r="AK6" i="20"/>
  <c r="Y6" i="20"/>
  <c r="V271" i="20"/>
  <c r="AK271" i="20"/>
  <c r="B290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" i="28"/>
  <c r="P2" i="28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J18" i="28"/>
  <c r="J19" i="28"/>
  <c r="J20" i="28"/>
  <c r="M97" i="28"/>
  <c r="J97" i="28"/>
  <c r="M96" i="28"/>
  <c r="J96" i="28"/>
  <c r="M95" i="28"/>
  <c r="J95" i="28"/>
  <c r="M94" i="28"/>
  <c r="J94" i="28"/>
  <c r="M93" i="28"/>
  <c r="J93" i="28"/>
  <c r="M92" i="28"/>
  <c r="J92" i="28"/>
  <c r="M91" i="28"/>
  <c r="J91" i="28"/>
  <c r="M90" i="28"/>
  <c r="J90" i="28"/>
  <c r="M89" i="28"/>
  <c r="J89" i="28"/>
  <c r="M88" i="28"/>
  <c r="J88" i="28"/>
  <c r="M87" i="28"/>
  <c r="J87" i="28"/>
  <c r="M86" i="28"/>
  <c r="J86" i="28"/>
  <c r="M85" i="28"/>
  <c r="J85" i="28"/>
  <c r="M84" i="28"/>
  <c r="J84" i="28"/>
  <c r="M83" i="28"/>
  <c r="J83" i="28"/>
  <c r="M82" i="28"/>
  <c r="J82" i="28"/>
  <c r="M81" i="28"/>
  <c r="J81" i="28"/>
  <c r="M80" i="28"/>
  <c r="J80" i="28"/>
  <c r="M79" i="28"/>
  <c r="J79" i="28"/>
  <c r="M78" i="28"/>
  <c r="J78" i="28"/>
  <c r="M77" i="28"/>
  <c r="J77" i="28"/>
  <c r="M76" i="28"/>
  <c r="J76" i="28"/>
  <c r="M75" i="28"/>
  <c r="J75" i="28"/>
  <c r="M74" i="28"/>
  <c r="J74" i="28"/>
  <c r="M73" i="28"/>
  <c r="J73" i="28"/>
  <c r="M72" i="28"/>
  <c r="J72" i="28"/>
  <c r="M71" i="28"/>
  <c r="J71" i="28"/>
  <c r="M70" i="28"/>
  <c r="J70" i="28"/>
  <c r="M69" i="28"/>
  <c r="J69" i="28"/>
  <c r="M68" i="28"/>
  <c r="J68" i="28"/>
  <c r="M67" i="28"/>
  <c r="J67" i="28"/>
  <c r="M66" i="28"/>
  <c r="J66" i="28"/>
  <c r="M65" i="28"/>
  <c r="J65" i="28"/>
  <c r="M64" i="28"/>
  <c r="J64" i="28"/>
  <c r="M63" i="28"/>
  <c r="J63" i="28"/>
  <c r="M62" i="28"/>
  <c r="J62" i="28"/>
  <c r="M61" i="28"/>
  <c r="J61" i="28"/>
  <c r="M60" i="28"/>
  <c r="J60" i="28"/>
  <c r="M59" i="28"/>
  <c r="J59" i="28"/>
  <c r="M58" i="28"/>
  <c r="J58" i="28"/>
  <c r="M57" i="28"/>
  <c r="J57" i="28"/>
  <c r="M56" i="28"/>
  <c r="J56" i="28"/>
  <c r="M55" i="28"/>
  <c r="J55" i="28"/>
  <c r="M54" i="28"/>
  <c r="J54" i="28"/>
  <c r="M53" i="28"/>
  <c r="J53" i="28"/>
  <c r="M52" i="28"/>
  <c r="J52" i="28"/>
  <c r="M51" i="28"/>
  <c r="J51" i="28"/>
  <c r="M50" i="28"/>
  <c r="J50" i="28"/>
  <c r="M49" i="28"/>
  <c r="J49" i="28"/>
  <c r="M48" i="28"/>
  <c r="J48" i="28"/>
  <c r="M47" i="28"/>
  <c r="J47" i="28"/>
  <c r="M46" i="28"/>
  <c r="J46" i="28"/>
  <c r="M45" i="28"/>
  <c r="J45" i="28"/>
  <c r="M44" i="28"/>
  <c r="J44" i="28"/>
  <c r="M43" i="28"/>
  <c r="J43" i="28"/>
  <c r="M42" i="28"/>
  <c r="J42" i="28"/>
  <c r="M41" i="28"/>
  <c r="J41" i="28"/>
  <c r="M40" i="28"/>
  <c r="J40" i="28"/>
  <c r="M39" i="28"/>
  <c r="J39" i="28"/>
  <c r="M38" i="28"/>
  <c r="J38" i="28"/>
  <c r="M37" i="28"/>
  <c r="J37" i="28"/>
  <c r="M36" i="28"/>
  <c r="J36" i="28"/>
  <c r="M35" i="28"/>
  <c r="J35" i="28"/>
  <c r="M34" i="28"/>
  <c r="J34" i="28"/>
  <c r="M33" i="28"/>
  <c r="J33" i="28"/>
  <c r="M32" i="28"/>
  <c r="J32" i="28"/>
  <c r="M31" i="28"/>
  <c r="J31" i="28"/>
  <c r="M30" i="28"/>
  <c r="J30" i="28"/>
  <c r="M29" i="28"/>
  <c r="J29" i="28"/>
  <c r="M28" i="28"/>
  <c r="J28" i="28"/>
  <c r="M27" i="28"/>
  <c r="J27" i="28"/>
  <c r="M26" i="28"/>
  <c r="J26" i="28"/>
  <c r="M25" i="28"/>
  <c r="J25" i="28"/>
  <c r="M24" i="28"/>
  <c r="J24" i="28"/>
  <c r="M23" i="28"/>
  <c r="J23" i="28"/>
  <c r="M22" i="28"/>
  <c r="J22" i="28"/>
  <c r="M21" i="28"/>
  <c r="J21" i="28"/>
  <c r="M20" i="28"/>
  <c r="M19" i="28"/>
  <c r="M18" i="28"/>
  <c r="M17" i="28"/>
  <c r="J17" i="28"/>
  <c r="M16" i="28"/>
  <c r="J16" i="28"/>
  <c r="M15" i="28"/>
  <c r="J15" i="28"/>
  <c r="M14" i="28"/>
  <c r="J14" i="28"/>
  <c r="M13" i="28"/>
  <c r="J13" i="28"/>
  <c r="M12" i="28"/>
  <c r="J12" i="28"/>
  <c r="M11" i="28"/>
  <c r="J11" i="28"/>
  <c r="M10" i="28"/>
  <c r="J10" i="28"/>
  <c r="M9" i="28"/>
  <c r="J9" i="28"/>
  <c r="M8" i="28"/>
  <c r="J8" i="28"/>
  <c r="M7" i="28"/>
  <c r="J7" i="28"/>
  <c r="M6" i="28"/>
  <c r="J6" i="28"/>
  <c r="M5" i="28"/>
  <c r="J5" i="28"/>
  <c r="M4" i="28"/>
  <c r="J4" i="28"/>
  <c r="M3" i="28"/>
  <c r="J3" i="28"/>
  <c r="M2" i="28"/>
  <c r="J2" i="28"/>
  <c r="V293" i="20"/>
  <c r="AK293" i="20"/>
  <c r="Y293" i="20"/>
  <c r="Y293" i="24"/>
  <c r="Z293" i="24"/>
  <c r="AO293" i="24"/>
  <c r="AK293" i="24"/>
  <c r="AJ293" i="24"/>
  <c r="AI293" i="24"/>
  <c r="AG293" i="24"/>
  <c r="X293" i="24"/>
  <c r="V293" i="24"/>
  <c r="P293" i="24"/>
  <c r="L293" i="24"/>
  <c r="V292" i="20"/>
  <c r="AK292" i="20"/>
  <c r="Y292" i="20"/>
  <c r="Y292" i="24"/>
  <c r="Z292" i="24"/>
  <c r="AO292" i="24"/>
  <c r="AK292" i="24"/>
  <c r="AJ292" i="24"/>
  <c r="AI292" i="24"/>
  <c r="AG292" i="24"/>
  <c r="X292" i="24"/>
  <c r="V292" i="24"/>
  <c r="P292" i="24"/>
  <c r="L292" i="24"/>
  <c r="V291" i="20"/>
  <c r="AK291" i="20"/>
  <c r="Y291" i="20"/>
  <c r="Y291" i="24"/>
  <c r="Z291" i="24"/>
  <c r="AO291" i="24"/>
  <c r="AK291" i="24"/>
  <c r="AJ291" i="24"/>
  <c r="AI291" i="24"/>
  <c r="AG291" i="24"/>
  <c r="X291" i="24"/>
  <c r="V291" i="24"/>
  <c r="P291" i="24"/>
  <c r="L291" i="24"/>
  <c r="V290" i="20"/>
  <c r="AK290" i="20"/>
  <c r="Y290" i="20"/>
  <c r="Y290" i="24"/>
  <c r="Z290" i="24"/>
  <c r="AO290" i="24"/>
  <c r="AK290" i="24"/>
  <c r="AJ290" i="24"/>
  <c r="AI290" i="24"/>
  <c r="AG290" i="24"/>
  <c r="X290" i="24"/>
  <c r="V290" i="24"/>
  <c r="P290" i="24"/>
  <c r="L290" i="24"/>
  <c r="V289" i="20"/>
  <c r="AK289" i="20"/>
  <c r="Y289" i="20"/>
  <c r="Y289" i="24"/>
  <c r="Z289" i="24"/>
  <c r="AO289" i="24"/>
  <c r="AK289" i="24"/>
  <c r="AJ289" i="24"/>
  <c r="AI289" i="24"/>
  <c r="AG289" i="24"/>
  <c r="X289" i="24"/>
  <c r="V289" i="24"/>
  <c r="P289" i="24"/>
  <c r="L289" i="24"/>
  <c r="V288" i="20"/>
  <c r="AK288" i="20"/>
  <c r="Y288" i="20"/>
  <c r="Y288" i="24"/>
  <c r="Z288" i="24"/>
  <c r="AO288" i="24"/>
  <c r="AK288" i="24"/>
  <c r="AJ288" i="24"/>
  <c r="AI288" i="24"/>
  <c r="AG288" i="24"/>
  <c r="X288" i="24"/>
  <c r="V288" i="24"/>
  <c r="P288" i="24"/>
  <c r="L288" i="24"/>
  <c r="V287" i="20"/>
  <c r="AK287" i="20"/>
  <c r="Y287" i="20"/>
  <c r="Y287" i="24"/>
  <c r="Z287" i="24"/>
  <c r="AO287" i="24"/>
  <c r="AK287" i="24"/>
  <c r="AJ287" i="24"/>
  <c r="AI287" i="24"/>
  <c r="AG287" i="24"/>
  <c r="X287" i="24"/>
  <c r="V287" i="24"/>
  <c r="P287" i="24"/>
  <c r="L287" i="24"/>
  <c r="V286" i="20"/>
  <c r="AK286" i="20"/>
  <c r="Y286" i="20"/>
  <c r="Y286" i="24"/>
  <c r="Z286" i="24"/>
  <c r="AO286" i="24"/>
  <c r="AK286" i="24"/>
  <c r="AJ286" i="24"/>
  <c r="AI286" i="24"/>
  <c r="AG286" i="24"/>
  <c r="X286" i="24"/>
  <c r="V286" i="24"/>
  <c r="P286" i="24"/>
  <c r="L286" i="24"/>
  <c r="V285" i="20"/>
  <c r="AK285" i="20"/>
  <c r="Y285" i="20"/>
  <c r="Y285" i="24"/>
  <c r="Z285" i="24"/>
  <c r="AO285" i="24"/>
  <c r="AK285" i="24"/>
  <c r="AJ285" i="24"/>
  <c r="AI285" i="24"/>
  <c r="AG285" i="24"/>
  <c r="X285" i="24"/>
  <c r="V285" i="24"/>
  <c r="P285" i="24"/>
  <c r="L285" i="24"/>
  <c r="V284" i="20"/>
  <c r="AK284" i="20"/>
  <c r="Y284" i="20"/>
  <c r="Y284" i="24"/>
  <c r="Z284" i="24"/>
  <c r="AO284" i="24"/>
  <c r="AK284" i="24"/>
  <c r="AJ284" i="24"/>
  <c r="AI284" i="24"/>
  <c r="AG284" i="24"/>
  <c r="X284" i="24"/>
  <c r="V284" i="24"/>
  <c r="P284" i="24"/>
  <c r="L284" i="24"/>
  <c r="V283" i="20"/>
  <c r="AK283" i="20"/>
  <c r="Y283" i="20"/>
  <c r="Y283" i="24"/>
  <c r="Z283" i="24"/>
  <c r="AO283" i="24"/>
  <c r="AK283" i="24"/>
  <c r="AJ283" i="24"/>
  <c r="AI283" i="24"/>
  <c r="AG283" i="24"/>
  <c r="X283" i="24"/>
  <c r="V283" i="24"/>
  <c r="P283" i="24"/>
  <c r="L283" i="24"/>
  <c r="V282" i="20"/>
  <c r="AK282" i="20"/>
  <c r="Y282" i="20"/>
  <c r="Y282" i="24"/>
  <c r="Z282" i="24"/>
  <c r="AO282" i="24"/>
  <c r="AK282" i="24"/>
  <c r="AJ282" i="24"/>
  <c r="AI282" i="24"/>
  <c r="AG282" i="24"/>
  <c r="X282" i="24"/>
  <c r="V282" i="24"/>
  <c r="P282" i="24"/>
  <c r="L282" i="24"/>
  <c r="V281" i="20"/>
  <c r="AK281" i="20"/>
  <c r="Y281" i="20"/>
  <c r="Y281" i="24"/>
  <c r="Z281" i="24"/>
  <c r="AO281" i="24"/>
  <c r="AK281" i="24"/>
  <c r="AJ281" i="24"/>
  <c r="AI281" i="24"/>
  <c r="AG281" i="24"/>
  <c r="X281" i="24"/>
  <c r="V281" i="24"/>
  <c r="P281" i="24"/>
  <c r="L281" i="24"/>
  <c r="V280" i="20"/>
  <c r="AK280" i="20"/>
  <c r="Y280" i="20"/>
  <c r="Y280" i="24"/>
  <c r="Z280" i="24"/>
  <c r="AO280" i="24"/>
  <c r="AK280" i="24"/>
  <c r="AJ280" i="24"/>
  <c r="AI280" i="24"/>
  <c r="AG280" i="24"/>
  <c r="X280" i="24"/>
  <c r="V280" i="24"/>
  <c r="P280" i="24"/>
  <c r="L280" i="24"/>
  <c r="V279" i="20"/>
  <c r="AK279" i="20"/>
  <c r="Y279" i="20"/>
  <c r="Y279" i="24"/>
  <c r="Z279" i="24"/>
  <c r="AO279" i="24"/>
  <c r="AK279" i="24"/>
  <c r="AJ279" i="24"/>
  <c r="AI279" i="24"/>
  <c r="AG279" i="24"/>
  <c r="X279" i="24"/>
  <c r="V279" i="24"/>
  <c r="P279" i="24"/>
  <c r="L279" i="24"/>
  <c r="V278" i="20"/>
  <c r="AK278" i="20"/>
  <c r="Y278" i="20"/>
  <c r="Y278" i="24"/>
  <c r="Z278" i="24"/>
  <c r="AO278" i="24"/>
  <c r="AK278" i="24"/>
  <c r="AJ278" i="24"/>
  <c r="AI278" i="24"/>
  <c r="AG278" i="24"/>
  <c r="X278" i="24"/>
  <c r="V278" i="24"/>
  <c r="P278" i="24"/>
  <c r="L278" i="24"/>
  <c r="V277" i="20"/>
  <c r="AK277" i="20"/>
  <c r="Y277" i="20"/>
  <c r="Y277" i="24"/>
  <c r="Z277" i="24"/>
  <c r="AO277" i="24"/>
  <c r="AK277" i="24"/>
  <c r="AJ277" i="24"/>
  <c r="AI277" i="24"/>
  <c r="AG277" i="24"/>
  <c r="X277" i="24"/>
  <c r="V277" i="24"/>
  <c r="P277" i="24"/>
  <c r="L277" i="24"/>
  <c r="V276" i="20"/>
  <c r="AK276" i="20"/>
  <c r="Y276" i="20"/>
  <c r="Y276" i="24"/>
  <c r="Z276" i="24"/>
  <c r="AO276" i="24"/>
  <c r="AK276" i="24"/>
  <c r="AJ276" i="24"/>
  <c r="AI276" i="24"/>
  <c r="AG276" i="24"/>
  <c r="X276" i="24"/>
  <c r="V276" i="24"/>
  <c r="P276" i="24"/>
  <c r="L276" i="24"/>
  <c r="V275" i="20"/>
  <c r="AK275" i="20"/>
  <c r="Y275" i="20"/>
  <c r="Y275" i="24"/>
  <c r="Z275" i="24"/>
  <c r="AO275" i="24"/>
  <c r="AK275" i="24"/>
  <c r="AJ275" i="24"/>
  <c r="AI275" i="24"/>
  <c r="AG275" i="24"/>
  <c r="X275" i="24"/>
  <c r="V275" i="24"/>
  <c r="P275" i="24"/>
  <c r="L275" i="24"/>
  <c r="V274" i="20"/>
  <c r="AK274" i="20"/>
  <c r="Y274" i="20"/>
  <c r="Y274" i="24"/>
  <c r="Z274" i="24"/>
  <c r="AO274" i="24"/>
  <c r="AK274" i="24"/>
  <c r="AJ274" i="24"/>
  <c r="AI274" i="24"/>
  <c r="AG274" i="24"/>
  <c r="X274" i="24"/>
  <c r="V274" i="24"/>
  <c r="P274" i="24"/>
  <c r="L274" i="24"/>
  <c r="V273" i="20"/>
  <c r="AK273" i="20"/>
  <c r="Y273" i="20"/>
  <c r="Y273" i="24"/>
  <c r="Z273" i="24"/>
  <c r="AO273" i="24"/>
  <c r="AK273" i="24"/>
  <c r="AJ273" i="24"/>
  <c r="AI273" i="24"/>
  <c r="AG273" i="24"/>
  <c r="X273" i="24"/>
  <c r="V273" i="24"/>
  <c r="P273" i="24"/>
  <c r="L273" i="24"/>
  <c r="V272" i="20"/>
  <c r="AK272" i="20"/>
  <c r="Y272" i="20"/>
  <c r="Y272" i="24"/>
  <c r="Z272" i="24"/>
  <c r="AO272" i="24"/>
  <c r="AK272" i="24"/>
  <c r="AJ272" i="24"/>
  <c r="AI272" i="24"/>
  <c r="AG272" i="24"/>
  <c r="X272" i="24"/>
  <c r="V272" i="24"/>
  <c r="P272" i="24"/>
  <c r="L272" i="24"/>
  <c r="Y271" i="20"/>
  <c r="Y271" i="24"/>
  <c r="Z271" i="24"/>
  <c r="AO271" i="24"/>
  <c r="AK271" i="24"/>
  <c r="AJ271" i="24"/>
  <c r="AI271" i="24"/>
  <c r="AG271" i="24"/>
  <c r="X271" i="24"/>
  <c r="V271" i="24"/>
  <c r="P271" i="24"/>
  <c r="L271" i="24"/>
  <c r="V270" i="20"/>
  <c r="AK270" i="20"/>
  <c r="Y270" i="20"/>
  <c r="Y270" i="24"/>
  <c r="Z270" i="24"/>
  <c r="AO270" i="24"/>
  <c r="AK270" i="24"/>
  <c r="AJ270" i="24"/>
  <c r="AI270" i="24"/>
  <c r="AG270" i="24"/>
  <c r="X270" i="24"/>
  <c r="V270" i="24"/>
  <c r="P270" i="24"/>
  <c r="L270" i="24"/>
  <c r="V269" i="20"/>
  <c r="AK269" i="20"/>
  <c r="Y269" i="20"/>
  <c r="Y269" i="24"/>
  <c r="Z269" i="24"/>
  <c r="AO269" i="24"/>
  <c r="AK269" i="24"/>
  <c r="AJ269" i="24"/>
  <c r="AI269" i="24"/>
  <c r="AG269" i="24"/>
  <c r="X269" i="24"/>
  <c r="V269" i="24"/>
  <c r="P269" i="24"/>
  <c r="L269" i="24"/>
  <c r="V268" i="20"/>
  <c r="AK268" i="20"/>
  <c r="Y268" i="20"/>
  <c r="Y268" i="24"/>
  <c r="Z268" i="24"/>
  <c r="AO268" i="24"/>
  <c r="AK268" i="24"/>
  <c r="AJ268" i="24"/>
  <c r="AI268" i="24"/>
  <c r="AG268" i="24"/>
  <c r="X268" i="24"/>
  <c r="V268" i="24"/>
  <c r="P268" i="24"/>
  <c r="L268" i="24"/>
  <c r="V267" i="20"/>
  <c r="AK267" i="20"/>
  <c r="Y267" i="20"/>
  <c r="Y267" i="24"/>
  <c r="Z267" i="24"/>
  <c r="AO267" i="24"/>
  <c r="AK267" i="24"/>
  <c r="AJ267" i="24"/>
  <c r="AI267" i="24"/>
  <c r="AG267" i="24"/>
  <c r="X267" i="24"/>
  <c r="V267" i="24"/>
  <c r="P267" i="24"/>
  <c r="L267" i="24"/>
  <c r="V266" i="20"/>
  <c r="AK266" i="20"/>
  <c r="Y266" i="20"/>
  <c r="Y266" i="24"/>
  <c r="Z266" i="24"/>
  <c r="AO266" i="24"/>
  <c r="AK266" i="24"/>
  <c r="AJ266" i="24"/>
  <c r="AI266" i="24"/>
  <c r="AG266" i="24"/>
  <c r="X266" i="24"/>
  <c r="V266" i="24"/>
  <c r="P266" i="24"/>
  <c r="L266" i="24"/>
  <c r="V265" i="20"/>
  <c r="AK265" i="20"/>
  <c r="Y265" i="20"/>
  <c r="Y265" i="24"/>
  <c r="Z265" i="24"/>
  <c r="AO265" i="24"/>
  <c r="AK265" i="24"/>
  <c r="AJ265" i="24"/>
  <c r="AI265" i="24"/>
  <c r="AG265" i="24"/>
  <c r="X265" i="24"/>
  <c r="V265" i="24"/>
  <c r="P265" i="24"/>
  <c r="L265" i="24"/>
  <c r="V264" i="20"/>
  <c r="AK264" i="20"/>
  <c r="Y264" i="20"/>
  <c r="Y264" i="24"/>
  <c r="Z264" i="24"/>
  <c r="AO264" i="24"/>
  <c r="AK264" i="24"/>
  <c r="AJ264" i="24"/>
  <c r="AI264" i="24"/>
  <c r="AG264" i="24"/>
  <c r="X264" i="24"/>
  <c r="V264" i="24"/>
  <c r="P264" i="24"/>
  <c r="L264" i="24"/>
  <c r="V263" i="20"/>
  <c r="AK263" i="20"/>
  <c r="Y263" i="20"/>
  <c r="Y263" i="24"/>
  <c r="Z263" i="24"/>
  <c r="AO263" i="24"/>
  <c r="AK263" i="24"/>
  <c r="AJ263" i="24"/>
  <c r="AI263" i="24"/>
  <c r="AG263" i="24"/>
  <c r="X263" i="24"/>
  <c r="V263" i="24"/>
  <c r="P263" i="24"/>
  <c r="L263" i="24"/>
  <c r="V262" i="20"/>
  <c r="AK262" i="20"/>
  <c r="Y262" i="20"/>
  <c r="Y262" i="24"/>
  <c r="Z262" i="24"/>
  <c r="AO262" i="24"/>
  <c r="AK262" i="24"/>
  <c r="AJ262" i="24"/>
  <c r="AI262" i="24"/>
  <c r="AG262" i="24"/>
  <c r="X262" i="24"/>
  <c r="V262" i="24"/>
  <c r="P262" i="24"/>
  <c r="L262" i="24"/>
  <c r="V261" i="20"/>
  <c r="AK261" i="20"/>
  <c r="Y261" i="20"/>
  <c r="Y261" i="24"/>
  <c r="Z261" i="24"/>
  <c r="AO261" i="24"/>
  <c r="AK261" i="24"/>
  <c r="AJ261" i="24"/>
  <c r="AI261" i="24"/>
  <c r="AG261" i="24"/>
  <c r="X261" i="24"/>
  <c r="V261" i="24"/>
  <c r="P261" i="24"/>
  <c r="L261" i="24"/>
  <c r="V260" i="20"/>
  <c r="AK260" i="20"/>
  <c r="Y260" i="20"/>
  <c r="Y260" i="24"/>
  <c r="Z260" i="24"/>
  <c r="AO260" i="24"/>
  <c r="AK260" i="24"/>
  <c r="AJ260" i="24"/>
  <c r="AI260" i="24"/>
  <c r="AG260" i="24"/>
  <c r="X260" i="24"/>
  <c r="V260" i="24"/>
  <c r="P260" i="24"/>
  <c r="L260" i="24"/>
  <c r="V259" i="20"/>
  <c r="AK259" i="20"/>
  <c r="Y259" i="20"/>
  <c r="Y259" i="24"/>
  <c r="Z259" i="24"/>
  <c r="AO259" i="24"/>
  <c r="AK259" i="24"/>
  <c r="AJ259" i="24"/>
  <c r="AI259" i="24"/>
  <c r="AG259" i="24"/>
  <c r="X259" i="24"/>
  <c r="V259" i="24"/>
  <c r="P259" i="24"/>
  <c r="L259" i="24"/>
  <c r="V258" i="20"/>
  <c r="AK258" i="20"/>
  <c r="Y258" i="20"/>
  <c r="Y258" i="24"/>
  <c r="Z258" i="24"/>
  <c r="AO258" i="24"/>
  <c r="AK258" i="24"/>
  <c r="AJ258" i="24"/>
  <c r="AI258" i="24"/>
  <c r="AG258" i="24"/>
  <c r="X258" i="24"/>
  <c r="V258" i="24"/>
  <c r="P258" i="24"/>
  <c r="L258" i="24"/>
  <c r="V257" i="20"/>
  <c r="AK257" i="20"/>
  <c r="Y257" i="20"/>
  <c r="Y257" i="24"/>
  <c r="Z257" i="24"/>
  <c r="AO257" i="24"/>
  <c r="AK257" i="24"/>
  <c r="AJ257" i="24"/>
  <c r="AI257" i="24"/>
  <c r="AG257" i="24"/>
  <c r="X257" i="24"/>
  <c r="V257" i="24"/>
  <c r="P257" i="24"/>
  <c r="L257" i="24"/>
  <c r="V256" i="20"/>
  <c r="AK256" i="20"/>
  <c r="Y256" i="20"/>
  <c r="Y256" i="24"/>
  <c r="Z256" i="24"/>
  <c r="AO256" i="24"/>
  <c r="AK256" i="24"/>
  <c r="AJ256" i="24"/>
  <c r="AI256" i="24"/>
  <c r="AG256" i="24"/>
  <c r="X256" i="24"/>
  <c r="V256" i="24"/>
  <c r="P256" i="24"/>
  <c r="L256" i="24"/>
  <c r="V255" i="20"/>
  <c r="AK255" i="20"/>
  <c r="Y255" i="20"/>
  <c r="Y255" i="24"/>
  <c r="Z255" i="24"/>
  <c r="AO255" i="24"/>
  <c r="AK255" i="24"/>
  <c r="AJ255" i="24"/>
  <c r="AI255" i="24"/>
  <c r="AG255" i="24"/>
  <c r="X255" i="24"/>
  <c r="V255" i="24"/>
  <c r="P255" i="24"/>
  <c r="L255" i="24"/>
  <c r="V254" i="20"/>
  <c r="AK254" i="20"/>
  <c r="Y254" i="20"/>
  <c r="Y254" i="24"/>
  <c r="Z254" i="24"/>
  <c r="AO254" i="24"/>
  <c r="AK254" i="24"/>
  <c r="AJ254" i="24"/>
  <c r="AI254" i="24"/>
  <c r="AG254" i="24"/>
  <c r="X254" i="24"/>
  <c r="V254" i="24"/>
  <c r="P254" i="24"/>
  <c r="L254" i="24"/>
  <c r="V253" i="20"/>
  <c r="AK253" i="20"/>
  <c r="Y253" i="20"/>
  <c r="Y253" i="24"/>
  <c r="Z253" i="24"/>
  <c r="AO253" i="24"/>
  <c r="AK253" i="24"/>
  <c r="AJ253" i="24"/>
  <c r="AI253" i="24"/>
  <c r="AG253" i="24"/>
  <c r="X253" i="24"/>
  <c r="V253" i="24"/>
  <c r="P253" i="24"/>
  <c r="L253" i="24"/>
  <c r="V252" i="20"/>
  <c r="AK252" i="20"/>
  <c r="Y252" i="20"/>
  <c r="Y252" i="24"/>
  <c r="Z252" i="24"/>
  <c r="AO252" i="24"/>
  <c r="AK252" i="24"/>
  <c r="AJ252" i="24"/>
  <c r="AI252" i="24"/>
  <c r="AG252" i="24"/>
  <c r="X252" i="24"/>
  <c r="V252" i="24"/>
  <c r="P252" i="24"/>
  <c r="L252" i="24"/>
  <c r="V251" i="20"/>
  <c r="AK251" i="20"/>
  <c r="Y251" i="20"/>
  <c r="Y251" i="24"/>
  <c r="Z251" i="24"/>
  <c r="AO251" i="24"/>
  <c r="AK251" i="24"/>
  <c r="AJ251" i="24"/>
  <c r="AI251" i="24"/>
  <c r="AG251" i="24"/>
  <c r="X251" i="24"/>
  <c r="V251" i="24"/>
  <c r="P251" i="24"/>
  <c r="L251" i="24"/>
  <c r="V250" i="20"/>
  <c r="AK250" i="20"/>
  <c r="Y250" i="20"/>
  <c r="Y250" i="24"/>
  <c r="Z250" i="24"/>
  <c r="AO250" i="24"/>
  <c r="AK250" i="24"/>
  <c r="AJ250" i="24"/>
  <c r="AI250" i="24"/>
  <c r="AG250" i="24"/>
  <c r="X250" i="24"/>
  <c r="V250" i="24"/>
  <c r="P250" i="24"/>
  <c r="L250" i="24"/>
  <c r="V249" i="20"/>
  <c r="AK249" i="20"/>
  <c r="Y249" i="20"/>
  <c r="Y249" i="24"/>
  <c r="Z249" i="24"/>
  <c r="AO249" i="24"/>
  <c r="AK249" i="24"/>
  <c r="AJ249" i="24"/>
  <c r="AI249" i="24"/>
  <c r="AG249" i="24"/>
  <c r="X249" i="24"/>
  <c r="V249" i="24"/>
  <c r="P249" i="24"/>
  <c r="L249" i="24"/>
  <c r="V248" i="20"/>
  <c r="AK248" i="20"/>
  <c r="Y248" i="20"/>
  <c r="Y248" i="24"/>
  <c r="Z248" i="24"/>
  <c r="AO248" i="24"/>
  <c r="AK248" i="24"/>
  <c r="AJ248" i="24"/>
  <c r="AI248" i="24"/>
  <c r="AG248" i="24"/>
  <c r="X248" i="24"/>
  <c r="V248" i="24"/>
  <c r="P248" i="24"/>
  <c r="L248" i="24"/>
  <c r="V247" i="20"/>
  <c r="AK247" i="20"/>
  <c r="Y247" i="20"/>
  <c r="Y247" i="24"/>
  <c r="Z247" i="24"/>
  <c r="AO247" i="24"/>
  <c r="AK247" i="24"/>
  <c r="AJ247" i="24"/>
  <c r="AI247" i="24"/>
  <c r="AG247" i="24"/>
  <c r="X247" i="24"/>
  <c r="V247" i="24"/>
  <c r="P247" i="24"/>
  <c r="L247" i="24"/>
  <c r="V246" i="20"/>
  <c r="AK246" i="20"/>
  <c r="Y246" i="20"/>
  <c r="Y246" i="24"/>
  <c r="Z246" i="24"/>
  <c r="AO246" i="24"/>
  <c r="AK246" i="24"/>
  <c r="AJ246" i="24"/>
  <c r="AI246" i="24"/>
  <c r="AG246" i="24"/>
  <c r="X246" i="24"/>
  <c r="V246" i="24"/>
  <c r="P246" i="24"/>
  <c r="L246" i="24"/>
  <c r="V245" i="20"/>
  <c r="AK245" i="20"/>
  <c r="Y245" i="20"/>
  <c r="Y245" i="24"/>
  <c r="Z245" i="24"/>
  <c r="AO245" i="24"/>
  <c r="AK245" i="24"/>
  <c r="AJ245" i="24"/>
  <c r="AI245" i="24"/>
  <c r="AG245" i="24"/>
  <c r="X245" i="24"/>
  <c r="V245" i="24"/>
  <c r="P245" i="24"/>
  <c r="L245" i="24"/>
  <c r="V244" i="20"/>
  <c r="AK244" i="20"/>
  <c r="Y244" i="20"/>
  <c r="Y244" i="24"/>
  <c r="Z244" i="24"/>
  <c r="AO244" i="24"/>
  <c r="AK244" i="24"/>
  <c r="AJ244" i="24"/>
  <c r="AI244" i="24"/>
  <c r="AG244" i="24"/>
  <c r="X244" i="24"/>
  <c r="V244" i="24"/>
  <c r="P244" i="24"/>
  <c r="L244" i="24"/>
  <c r="V243" i="20"/>
  <c r="AK243" i="20"/>
  <c r="Y243" i="20"/>
  <c r="Y243" i="24"/>
  <c r="Z243" i="24"/>
  <c r="AO243" i="24"/>
  <c r="AK243" i="24"/>
  <c r="AJ243" i="24"/>
  <c r="AI243" i="24"/>
  <c r="AG243" i="24"/>
  <c r="X243" i="24"/>
  <c r="V243" i="24"/>
  <c r="P243" i="24"/>
  <c r="L243" i="24"/>
  <c r="V242" i="20"/>
  <c r="AK242" i="20"/>
  <c r="Y242" i="20"/>
  <c r="Y242" i="24"/>
  <c r="Z242" i="24"/>
  <c r="AO242" i="24"/>
  <c r="AK242" i="24"/>
  <c r="AJ242" i="24"/>
  <c r="AI242" i="24"/>
  <c r="AG242" i="24"/>
  <c r="X242" i="24"/>
  <c r="V242" i="24"/>
  <c r="P242" i="24"/>
  <c r="L242" i="24"/>
  <c r="V241" i="20"/>
  <c r="AK241" i="20"/>
  <c r="Y241" i="20"/>
  <c r="Y241" i="24"/>
  <c r="Z241" i="24"/>
  <c r="AO241" i="24"/>
  <c r="AK241" i="24"/>
  <c r="AJ241" i="24"/>
  <c r="AI241" i="24"/>
  <c r="AG241" i="24"/>
  <c r="X241" i="24"/>
  <c r="V241" i="24"/>
  <c r="P241" i="24"/>
  <c r="L241" i="24"/>
  <c r="V240" i="20"/>
  <c r="AK240" i="20"/>
  <c r="Y240" i="20"/>
  <c r="Y240" i="24"/>
  <c r="Z240" i="24"/>
  <c r="AO240" i="24"/>
  <c r="AK240" i="24"/>
  <c r="AJ240" i="24"/>
  <c r="AI240" i="24"/>
  <c r="AG240" i="24"/>
  <c r="X240" i="24"/>
  <c r="V240" i="24"/>
  <c r="P240" i="24"/>
  <c r="L240" i="24"/>
  <c r="V239" i="20"/>
  <c r="AK239" i="20"/>
  <c r="Y239" i="20"/>
  <c r="Y239" i="24"/>
  <c r="Z239" i="24"/>
  <c r="AO239" i="24"/>
  <c r="AK239" i="24"/>
  <c r="AJ239" i="24"/>
  <c r="AI239" i="24"/>
  <c r="AG239" i="24"/>
  <c r="X239" i="24"/>
  <c r="V239" i="24"/>
  <c r="P239" i="24"/>
  <c r="L239" i="24"/>
  <c r="V238" i="20"/>
  <c r="AK238" i="20"/>
  <c r="Y238" i="20"/>
  <c r="Y238" i="24"/>
  <c r="Z238" i="24"/>
  <c r="AO238" i="24"/>
  <c r="AK238" i="24"/>
  <c r="AJ238" i="24"/>
  <c r="AI238" i="24"/>
  <c r="AG238" i="24"/>
  <c r="X238" i="24"/>
  <c r="V238" i="24"/>
  <c r="P238" i="24"/>
  <c r="L238" i="24"/>
  <c r="V237" i="20"/>
  <c r="AK237" i="20"/>
  <c r="Y237" i="20"/>
  <c r="Y237" i="24"/>
  <c r="Z237" i="24"/>
  <c r="AO237" i="24"/>
  <c r="AK237" i="24"/>
  <c r="AJ237" i="24"/>
  <c r="AI237" i="24"/>
  <c r="AG237" i="24"/>
  <c r="X237" i="24"/>
  <c r="V237" i="24"/>
  <c r="P237" i="24"/>
  <c r="L237" i="24"/>
  <c r="V236" i="20"/>
  <c r="AK236" i="20"/>
  <c r="Y236" i="20"/>
  <c r="Y236" i="24"/>
  <c r="Z236" i="24"/>
  <c r="AO236" i="24"/>
  <c r="AK236" i="24"/>
  <c r="AJ236" i="24"/>
  <c r="AI236" i="24"/>
  <c r="AG236" i="24"/>
  <c r="X236" i="24"/>
  <c r="V236" i="24"/>
  <c r="P236" i="24"/>
  <c r="L236" i="24"/>
  <c r="V235" i="20"/>
  <c r="AK235" i="20"/>
  <c r="Y235" i="20"/>
  <c r="Y235" i="24"/>
  <c r="Z235" i="24"/>
  <c r="AO235" i="24"/>
  <c r="AK235" i="24"/>
  <c r="AJ235" i="24"/>
  <c r="AI235" i="24"/>
  <c r="AG235" i="24"/>
  <c r="X235" i="24"/>
  <c r="V235" i="24"/>
  <c r="P235" i="24"/>
  <c r="L235" i="24"/>
  <c r="V234" i="20"/>
  <c r="AK234" i="20"/>
  <c r="Y234" i="20"/>
  <c r="Y234" i="24"/>
  <c r="Z234" i="24"/>
  <c r="AO234" i="24"/>
  <c r="AK234" i="24"/>
  <c r="AJ234" i="24"/>
  <c r="AI234" i="24"/>
  <c r="AG234" i="24"/>
  <c r="X234" i="24"/>
  <c r="V234" i="24"/>
  <c r="P234" i="24"/>
  <c r="L234" i="24"/>
  <c r="V233" i="20"/>
  <c r="AK233" i="20"/>
  <c r="Y233" i="20"/>
  <c r="Y233" i="24"/>
  <c r="Z233" i="24"/>
  <c r="AO233" i="24"/>
  <c r="AK233" i="24"/>
  <c r="AJ233" i="24"/>
  <c r="AI233" i="24"/>
  <c r="AG233" i="24"/>
  <c r="X233" i="24"/>
  <c r="V233" i="24"/>
  <c r="P233" i="24"/>
  <c r="L233" i="24"/>
  <c r="V232" i="20"/>
  <c r="AK232" i="20"/>
  <c r="Y232" i="20"/>
  <c r="Y232" i="24"/>
  <c r="Z232" i="24"/>
  <c r="AO232" i="24"/>
  <c r="AK232" i="24"/>
  <c r="AJ232" i="24"/>
  <c r="AI232" i="24"/>
  <c r="AG232" i="24"/>
  <c r="X232" i="24"/>
  <c r="V232" i="24"/>
  <c r="P232" i="24"/>
  <c r="L232" i="24"/>
  <c r="V231" i="20"/>
  <c r="AK231" i="20"/>
  <c r="Y231" i="20"/>
  <c r="Y231" i="24"/>
  <c r="Z231" i="24"/>
  <c r="AO231" i="24"/>
  <c r="AK231" i="24"/>
  <c r="AJ231" i="24"/>
  <c r="AI231" i="24"/>
  <c r="AG231" i="24"/>
  <c r="X231" i="24"/>
  <c r="V231" i="24"/>
  <c r="P231" i="24"/>
  <c r="L231" i="24"/>
  <c r="V230" i="20"/>
  <c r="AK230" i="20"/>
  <c r="Y230" i="20"/>
  <c r="Y230" i="24"/>
  <c r="Z230" i="24"/>
  <c r="AO230" i="24"/>
  <c r="AK230" i="24"/>
  <c r="AJ230" i="24"/>
  <c r="AI230" i="24"/>
  <c r="AG230" i="24"/>
  <c r="X230" i="24"/>
  <c r="V230" i="24"/>
  <c r="P230" i="24"/>
  <c r="L230" i="24"/>
  <c r="V229" i="20"/>
  <c r="AK229" i="20"/>
  <c r="Y229" i="20"/>
  <c r="Y229" i="24"/>
  <c r="Z229" i="24"/>
  <c r="AO229" i="24"/>
  <c r="AK229" i="24"/>
  <c r="AJ229" i="24"/>
  <c r="AI229" i="24"/>
  <c r="AG229" i="24"/>
  <c r="X229" i="24"/>
  <c r="V229" i="24"/>
  <c r="P229" i="24"/>
  <c r="L229" i="24"/>
  <c r="V228" i="20"/>
  <c r="AK228" i="20"/>
  <c r="Y228" i="20"/>
  <c r="Y228" i="24"/>
  <c r="Z228" i="24"/>
  <c r="AO228" i="24"/>
  <c r="AK228" i="24"/>
  <c r="AJ228" i="24"/>
  <c r="AI228" i="24"/>
  <c r="AG228" i="24"/>
  <c r="X228" i="24"/>
  <c r="V228" i="24"/>
  <c r="P228" i="24"/>
  <c r="L228" i="24"/>
  <c r="V227" i="20"/>
  <c r="AK227" i="20"/>
  <c r="Y227" i="20"/>
  <c r="Y227" i="24"/>
  <c r="Z227" i="24"/>
  <c r="AO227" i="24"/>
  <c r="AK227" i="24"/>
  <c r="AJ227" i="24"/>
  <c r="AI227" i="24"/>
  <c r="AG227" i="24"/>
  <c r="X227" i="24"/>
  <c r="V227" i="24"/>
  <c r="P227" i="24"/>
  <c r="L227" i="24"/>
  <c r="V226" i="20"/>
  <c r="AK226" i="20"/>
  <c r="Y226" i="20"/>
  <c r="Y226" i="24"/>
  <c r="Z226" i="24"/>
  <c r="AO226" i="24"/>
  <c r="AK226" i="24"/>
  <c r="AJ226" i="24"/>
  <c r="AI226" i="24"/>
  <c r="AG226" i="24"/>
  <c r="X226" i="24"/>
  <c r="V226" i="24"/>
  <c r="P226" i="24"/>
  <c r="L226" i="24"/>
  <c r="V225" i="20"/>
  <c r="AK225" i="20"/>
  <c r="Y225" i="20"/>
  <c r="Y225" i="24"/>
  <c r="Z225" i="24"/>
  <c r="AO225" i="24"/>
  <c r="AK225" i="24"/>
  <c r="AJ225" i="24"/>
  <c r="AI225" i="24"/>
  <c r="AG225" i="24"/>
  <c r="X225" i="24"/>
  <c r="V225" i="24"/>
  <c r="P225" i="24"/>
  <c r="L225" i="24"/>
  <c r="V224" i="20"/>
  <c r="AK224" i="20"/>
  <c r="Y224" i="20"/>
  <c r="Y224" i="24"/>
  <c r="Z224" i="24"/>
  <c r="AO224" i="24"/>
  <c r="AK224" i="24"/>
  <c r="AJ224" i="24"/>
  <c r="AI224" i="24"/>
  <c r="AG224" i="24"/>
  <c r="X224" i="24"/>
  <c r="V224" i="24"/>
  <c r="P224" i="24"/>
  <c r="L224" i="24"/>
  <c r="V223" i="20"/>
  <c r="AK223" i="20"/>
  <c r="Y223" i="20"/>
  <c r="Y223" i="24"/>
  <c r="Z223" i="24"/>
  <c r="AO223" i="24"/>
  <c r="AK223" i="24"/>
  <c r="AJ223" i="24"/>
  <c r="AI223" i="24"/>
  <c r="AG223" i="24"/>
  <c r="X223" i="24"/>
  <c r="V223" i="24"/>
  <c r="P223" i="24"/>
  <c r="L223" i="24"/>
  <c r="V222" i="20"/>
  <c r="AK222" i="20"/>
  <c r="Y222" i="20"/>
  <c r="Y222" i="24"/>
  <c r="Z222" i="24"/>
  <c r="AO222" i="24"/>
  <c r="AK222" i="24"/>
  <c r="AJ222" i="24"/>
  <c r="AI222" i="24"/>
  <c r="AG222" i="24"/>
  <c r="X222" i="24"/>
  <c r="V222" i="24"/>
  <c r="P222" i="24"/>
  <c r="L222" i="24"/>
  <c r="V221" i="20"/>
  <c r="AK221" i="20"/>
  <c r="Y221" i="20"/>
  <c r="Y221" i="24"/>
  <c r="Z221" i="24"/>
  <c r="AO221" i="24"/>
  <c r="AK221" i="24"/>
  <c r="AJ221" i="24"/>
  <c r="AI221" i="24"/>
  <c r="AG221" i="24"/>
  <c r="X221" i="24"/>
  <c r="V221" i="24"/>
  <c r="P221" i="24"/>
  <c r="L221" i="24"/>
  <c r="V220" i="20"/>
  <c r="AK220" i="20"/>
  <c r="Y220" i="20"/>
  <c r="Y220" i="24"/>
  <c r="Z220" i="24"/>
  <c r="AO220" i="24"/>
  <c r="AK220" i="24"/>
  <c r="AJ220" i="24"/>
  <c r="AI220" i="24"/>
  <c r="AG220" i="24"/>
  <c r="X220" i="24"/>
  <c r="V220" i="24"/>
  <c r="P220" i="24"/>
  <c r="L220" i="24"/>
  <c r="V219" i="20"/>
  <c r="AK219" i="20"/>
  <c r="Y219" i="20"/>
  <c r="Y219" i="24"/>
  <c r="Z219" i="24"/>
  <c r="AO219" i="24"/>
  <c r="AK219" i="24"/>
  <c r="AJ219" i="24"/>
  <c r="AI219" i="24"/>
  <c r="AG219" i="24"/>
  <c r="X219" i="24"/>
  <c r="V219" i="24"/>
  <c r="P219" i="24"/>
  <c r="L219" i="24"/>
  <c r="V218" i="20"/>
  <c r="AK218" i="20"/>
  <c r="Y218" i="20"/>
  <c r="Y218" i="24"/>
  <c r="Z218" i="24"/>
  <c r="AO218" i="24"/>
  <c r="AK218" i="24"/>
  <c r="AJ218" i="24"/>
  <c r="AI218" i="24"/>
  <c r="AG218" i="24"/>
  <c r="X218" i="24"/>
  <c r="V218" i="24"/>
  <c r="P218" i="24"/>
  <c r="L218" i="24"/>
  <c r="V217" i="20"/>
  <c r="AK217" i="20"/>
  <c r="Y217" i="20"/>
  <c r="Y217" i="24"/>
  <c r="Z217" i="24"/>
  <c r="AO217" i="24"/>
  <c r="AK217" i="24"/>
  <c r="AJ217" i="24"/>
  <c r="AI217" i="24"/>
  <c r="AG217" i="24"/>
  <c r="X217" i="24"/>
  <c r="V217" i="24"/>
  <c r="P217" i="24"/>
  <c r="L217" i="24"/>
  <c r="V216" i="20"/>
  <c r="AK216" i="20"/>
  <c r="Y216" i="20"/>
  <c r="Y216" i="24"/>
  <c r="Z216" i="24"/>
  <c r="AO216" i="24"/>
  <c r="AK216" i="24"/>
  <c r="AJ216" i="24"/>
  <c r="AI216" i="24"/>
  <c r="AG216" i="24"/>
  <c r="X216" i="24"/>
  <c r="V216" i="24"/>
  <c r="P216" i="24"/>
  <c r="L216" i="24"/>
  <c r="V215" i="20"/>
  <c r="AK215" i="20"/>
  <c r="Y215" i="20"/>
  <c r="Y215" i="24"/>
  <c r="Z215" i="24"/>
  <c r="AO215" i="24"/>
  <c r="AK215" i="24"/>
  <c r="AJ215" i="24"/>
  <c r="AI215" i="24"/>
  <c r="AG215" i="24"/>
  <c r="X215" i="24"/>
  <c r="V215" i="24"/>
  <c r="P215" i="24"/>
  <c r="L215" i="24"/>
  <c r="V214" i="20"/>
  <c r="AK214" i="20"/>
  <c r="Y214" i="20"/>
  <c r="Y214" i="24"/>
  <c r="Z214" i="24"/>
  <c r="AO214" i="24"/>
  <c r="AK214" i="24"/>
  <c r="AJ214" i="24"/>
  <c r="AI214" i="24"/>
  <c r="AG214" i="24"/>
  <c r="X214" i="24"/>
  <c r="V214" i="24"/>
  <c r="P214" i="24"/>
  <c r="L214" i="24"/>
  <c r="V213" i="20"/>
  <c r="AK213" i="20"/>
  <c r="Y213" i="20"/>
  <c r="Y213" i="24"/>
  <c r="Z213" i="24"/>
  <c r="AO213" i="24"/>
  <c r="AK213" i="24"/>
  <c r="AJ213" i="24"/>
  <c r="AI213" i="24"/>
  <c r="AG213" i="24"/>
  <c r="X213" i="24"/>
  <c r="V213" i="24"/>
  <c r="P213" i="24"/>
  <c r="L213" i="24"/>
  <c r="V212" i="20"/>
  <c r="AK212" i="20"/>
  <c r="Y212" i="20"/>
  <c r="Y212" i="24"/>
  <c r="Z212" i="24"/>
  <c r="AO212" i="24"/>
  <c r="AK212" i="24"/>
  <c r="AJ212" i="24"/>
  <c r="AI212" i="24"/>
  <c r="AG212" i="24"/>
  <c r="X212" i="24"/>
  <c r="V212" i="24"/>
  <c r="P212" i="24"/>
  <c r="L212" i="24"/>
  <c r="V211" i="20"/>
  <c r="AK211" i="20"/>
  <c r="Y211" i="20"/>
  <c r="Y211" i="24"/>
  <c r="Z211" i="24"/>
  <c r="AO211" i="24"/>
  <c r="AK211" i="24"/>
  <c r="AJ211" i="24"/>
  <c r="AI211" i="24"/>
  <c r="AG211" i="24"/>
  <c r="X211" i="24"/>
  <c r="V211" i="24"/>
  <c r="P211" i="24"/>
  <c r="L211" i="24"/>
  <c r="V210" i="20"/>
  <c r="AK210" i="20"/>
  <c r="Y210" i="20"/>
  <c r="Y210" i="24"/>
  <c r="Z210" i="24"/>
  <c r="AO210" i="24"/>
  <c r="AK210" i="24"/>
  <c r="AJ210" i="24"/>
  <c r="AI210" i="24"/>
  <c r="AG210" i="24"/>
  <c r="X210" i="24"/>
  <c r="V210" i="24"/>
  <c r="P210" i="24"/>
  <c r="L210" i="24"/>
  <c r="V209" i="20"/>
  <c r="AK209" i="20"/>
  <c r="Y209" i="20"/>
  <c r="Y209" i="24"/>
  <c r="Z209" i="24"/>
  <c r="AO209" i="24"/>
  <c r="AK209" i="24"/>
  <c r="AJ209" i="24"/>
  <c r="AI209" i="24"/>
  <c r="AG209" i="24"/>
  <c r="X209" i="24"/>
  <c r="V209" i="24"/>
  <c r="P209" i="24"/>
  <c r="L209" i="24"/>
  <c r="V208" i="20"/>
  <c r="AK208" i="20"/>
  <c r="Y208" i="20"/>
  <c r="Y208" i="24"/>
  <c r="Z208" i="24"/>
  <c r="AO208" i="24"/>
  <c r="AK208" i="24"/>
  <c r="AJ208" i="24"/>
  <c r="AI208" i="24"/>
  <c r="AG208" i="24"/>
  <c r="X208" i="24"/>
  <c r="V208" i="24"/>
  <c r="P208" i="24"/>
  <c r="L208" i="24"/>
  <c r="V207" i="20"/>
  <c r="AK207" i="20"/>
  <c r="Y207" i="20"/>
  <c r="Y207" i="24"/>
  <c r="Z207" i="24"/>
  <c r="AO207" i="24"/>
  <c r="AK207" i="24"/>
  <c r="AJ207" i="24"/>
  <c r="AI207" i="24"/>
  <c r="AG207" i="24"/>
  <c r="X207" i="24"/>
  <c r="V207" i="24"/>
  <c r="P207" i="24"/>
  <c r="L207" i="24"/>
  <c r="V206" i="20"/>
  <c r="AK206" i="20"/>
  <c r="Y206" i="20"/>
  <c r="Y206" i="24"/>
  <c r="Z206" i="24"/>
  <c r="AO206" i="24"/>
  <c r="AK206" i="24"/>
  <c r="AJ206" i="24"/>
  <c r="AI206" i="24"/>
  <c r="AG206" i="24"/>
  <c r="X206" i="24"/>
  <c r="V206" i="24"/>
  <c r="P206" i="24"/>
  <c r="L206" i="24"/>
  <c r="V205" i="20"/>
  <c r="AK205" i="20"/>
  <c r="Y205" i="20"/>
  <c r="Y205" i="24"/>
  <c r="Z205" i="24"/>
  <c r="AO205" i="24"/>
  <c r="AK205" i="24"/>
  <c r="AJ205" i="24"/>
  <c r="AI205" i="24"/>
  <c r="AG205" i="24"/>
  <c r="X205" i="24"/>
  <c r="V205" i="24"/>
  <c r="P205" i="24"/>
  <c r="L205" i="24"/>
  <c r="V204" i="20"/>
  <c r="AK204" i="20"/>
  <c r="Y204" i="20"/>
  <c r="Y204" i="24"/>
  <c r="Z204" i="24"/>
  <c r="AO204" i="24"/>
  <c r="AK204" i="24"/>
  <c r="AJ204" i="24"/>
  <c r="AI204" i="24"/>
  <c r="AG204" i="24"/>
  <c r="X204" i="24"/>
  <c r="V204" i="24"/>
  <c r="P204" i="24"/>
  <c r="L204" i="24"/>
  <c r="V203" i="20"/>
  <c r="AK203" i="20"/>
  <c r="Y203" i="20"/>
  <c r="Y203" i="24"/>
  <c r="Z203" i="24"/>
  <c r="AO203" i="24"/>
  <c r="AK203" i="24"/>
  <c r="AJ203" i="24"/>
  <c r="AI203" i="24"/>
  <c r="AG203" i="24"/>
  <c r="X203" i="24"/>
  <c r="V203" i="24"/>
  <c r="P203" i="24"/>
  <c r="L203" i="24"/>
  <c r="V202" i="20"/>
  <c r="AK202" i="20"/>
  <c r="Y202" i="20"/>
  <c r="Y202" i="24"/>
  <c r="Z202" i="24"/>
  <c r="AO202" i="24"/>
  <c r="AK202" i="24"/>
  <c r="AJ202" i="24"/>
  <c r="AI202" i="24"/>
  <c r="AG202" i="24"/>
  <c r="X202" i="24"/>
  <c r="V202" i="24"/>
  <c r="P202" i="24"/>
  <c r="L202" i="24"/>
  <c r="V201" i="20"/>
  <c r="AK201" i="20"/>
  <c r="Y201" i="20"/>
  <c r="Y201" i="24"/>
  <c r="Z201" i="24"/>
  <c r="AO201" i="24"/>
  <c r="AK201" i="24"/>
  <c r="AJ201" i="24"/>
  <c r="AI201" i="24"/>
  <c r="AG201" i="24"/>
  <c r="X201" i="24"/>
  <c r="V201" i="24"/>
  <c r="P201" i="24"/>
  <c r="L201" i="24"/>
  <c r="V200" i="20"/>
  <c r="AK200" i="20"/>
  <c r="Y200" i="20"/>
  <c r="Y200" i="24"/>
  <c r="Z200" i="24"/>
  <c r="AO200" i="24"/>
  <c r="AK200" i="24"/>
  <c r="AJ200" i="24"/>
  <c r="AI200" i="24"/>
  <c r="AG200" i="24"/>
  <c r="X200" i="24"/>
  <c r="V200" i="24"/>
  <c r="P200" i="24"/>
  <c r="L200" i="24"/>
  <c r="V199" i="20"/>
  <c r="AK199" i="20"/>
  <c r="Y199" i="20"/>
  <c r="Y199" i="24"/>
  <c r="Z199" i="24"/>
  <c r="AO199" i="24"/>
  <c r="AK199" i="24"/>
  <c r="AJ199" i="24"/>
  <c r="AI199" i="24"/>
  <c r="AG199" i="24"/>
  <c r="X199" i="24"/>
  <c r="V199" i="24"/>
  <c r="P199" i="24"/>
  <c r="L199" i="24"/>
  <c r="V198" i="20"/>
  <c r="AK198" i="20"/>
  <c r="Y198" i="20"/>
  <c r="Y198" i="24"/>
  <c r="Z198" i="24"/>
  <c r="AO198" i="24"/>
  <c r="AK198" i="24"/>
  <c r="AJ198" i="24"/>
  <c r="AI198" i="24"/>
  <c r="AG198" i="24"/>
  <c r="X198" i="24"/>
  <c r="V198" i="24"/>
  <c r="P198" i="24"/>
  <c r="L198" i="24"/>
  <c r="V197" i="20"/>
  <c r="AK197" i="20"/>
  <c r="Y197" i="20"/>
  <c r="Y197" i="24"/>
  <c r="Z197" i="24"/>
  <c r="AO197" i="24"/>
  <c r="AK197" i="24"/>
  <c r="AJ197" i="24"/>
  <c r="AI197" i="24"/>
  <c r="AG197" i="24"/>
  <c r="X197" i="24"/>
  <c r="V197" i="24"/>
  <c r="P197" i="24"/>
  <c r="L197" i="24"/>
  <c r="V196" i="20"/>
  <c r="AK196" i="20"/>
  <c r="Y196" i="20"/>
  <c r="Y196" i="24"/>
  <c r="Z196" i="24"/>
  <c r="AO196" i="24"/>
  <c r="AK196" i="24"/>
  <c r="AJ196" i="24"/>
  <c r="AI196" i="24"/>
  <c r="AG196" i="24"/>
  <c r="X196" i="24"/>
  <c r="V196" i="24"/>
  <c r="P196" i="24"/>
  <c r="L196" i="24"/>
  <c r="V195" i="20"/>
  <c r="AK195" i="20"/>
  <c r="Y195" i="20"/>
  <c r="Y195" i="24"/>
  <c r="Z195" i="24"/>
  <c r="AO195" i="24"/>
  <c r="AK195" i="24"/>
  <c r="AJ195" i="24"/>
  <c r="AI195" i="24"/>
  <c r="AG195" i="24"/>
  <c r="X195" i="24"/>
  <c r="V195" i="24"/>
  <c r="P195" i="24"/>
  <c r="L195" i="24"/>
  <c r="V194" i="20"/>
  <c r="AK194" i="20"/>
  <c r="Y194" i="20"/>
  <c r="Y194" i="24"/>
  <c r="Z194" i="24"/>
  <c r="AO194" i="24"/>
  <c r="AK194" i="24"/>
  <c r="AJ194" i="24"/>
  <c r="AI194" i="24"/>
  <c r="AG194" i="24"/>
  <c r="X194" i="24"/>
  <c r="V194" i="24"/>
  <c r="P194" i="24"/>
  <c r="L194" i="24"/>
  <c r="V193" i="20"/>
  <c r="AK193" i="20"/>
  <c r="Y193" i="20"/>
  <c r="Y193" i="24"/>
  <c r="Z193" i="24"/>
  <c r="AO193" i="24"/>
  <c r="AK193" i="24"/>
  <c r="AJ193" i="24"/>
  <c r="AI193" i="24"/>
  <c r="AG193" i="24"/>
  <c r="X193" i="24"/>
  <c r="V193" i="24"/>
  <c r="P193" i="24"/>
  <c r="L193" i="24"/>
  <c r="V192" i="20"/>
  <c r="AK192" i="20"/>
  <c r="Y192" i="20"/>
  <c r="Y192" i="24"/>
  <c r="Z192" i="24"/>
  <c r="AO192" i="24"/>
  <c r="AK192" i="24"/>
  <c r="AJ192" i="24"/>
  <c r="AI192" i="24"/>
  <c r="AG192" i="24"/>
  <c r="X192" i="24"/>
  <c r="V192" i="24"/>
  <c r="P192" i="24"/>
  <c r="L192" i="24"/>
  <c r="V191" i="20"/>
  <c r="AK191" i="20"/>
  <c r="Y191" i="20"/>
  <c r="Y191" i="24"/>
  <c r="Z191" i="24"/>
  <c r="AO191" i="24"/>
  <c r="AK191" i="24"/>
  <c r="AJ191" i="24"/>
  <c r="AI191" i="24"/>
  <c r="AG191" i="24"/>
  <c r="X191" i="24"/>
  <c r="V191" i="24"/>
  <c r="P191" i="24"/>
  <c r="L191" i="24"/>
  <c r="V190" i="20"/>
  <c r="AK190" i="20"/>
  <c r="Y190" i="20"/>
  <c r="Y190" i="24"/>
  <c r="Z190" i="24"/>
  <c r="AO190" i="24"/>
  <c r="AK190" i="24"/>
  <c r="AJ190" i="24"/>
  <c r="AI190" i="24"/>
  <c r="AG190" i="24"/>
  <c r="X190" i="24"/>
  <c r="V190" i="24"/>
  <c r="P190" i="24"/>
  <c r="L190" i="24"/>
  <c r="V189" i="20"/>
  <c r="AK189" i="20"/>
  <c r="Y189" i="20"/>
  <c r="Y189" i="24"/>
  <c r="Z189" i="24"/>
  <c r="AO189" i="24"/>
  <c r="AK189" i="24"/>
  <c r="AJ189" i="24"/>
  <c r="AI189" i="24"/>
  <c r="AG189" i="24"/>
  <c r="X189" i="24"/>
  <c r="V189" i="24"/>
  <c r="P189" i="24"/>
  <c r="L189" i="24"/>
  <c r="V188" i="20"/>
  <c r="AK188" i="20"/>
  <c r="Y188" i="20"/>
  <c r="Y188" i="24"/>
  <c r="Z188" i="24"/>
  <c r="AO188" i="24"/>
  <c r="AK188" i="24"/>
  <c r="AJ188" i="24"/>
  <c r="AI188" i="24"/>
  <c r="AG188" i="24"/>
  <c r="X188" i="24"/>
  <c r="V188" i="24"/>
  <c r="P188" i="24"/>
  <c r="L188" i="24"/>
  <c r="V187" i="20"/>
  <c r="AK187" i="20"/>
  <c r="Y187" i="20"/>
  <c r="Y187" i="24"/>
  <c r="Z187" i="24"/>
  <c r="AO187" i="24"/>
  <c r="AK187" i="24"/>
  <c r="AJ187" i="24"/>
  <c r="AI187" i="24"/>
  <c r="AG187" i="24"/>
  <c r="X187" i="24"/>
  <c r="V187" i="24"/>
  <c r="P187" i="24"/>
  <c r="L187" i="24"/>
  <c r="V186" i="20"/>
  <c r="AK186" i="20"/>
  <c r="Y186" i="20"/>
  <c r="Y186" i="24"/>
  <c r="Z186" i="24"/>
  <c r="AO186" i="24"/>
  <c r="AK186" i="24"/>
  <c r="AJ186" i="24"/>
  <c r="AI186" i="24"/>
  <c r="AG186" i="24"/>
  <c r="X186" i="24"/>
  <c r="V186" i="24"/>
  <c r="P186" i="24"/>
  <c r="L186" i="24"/>
  <c r="V185" i="20"/>
  <c r="AK185" i="20"/>
  <c r="Y185" i="20"/>
  <c r="Y185" i="24"/>
  <c r="Z185" i="24"/>
  <c r="AO185" i="24"/>
  <c r="AK185" i="24"/>
  <c r="AJ185" i="24"/>
  <c r="AI185" i="24"/>
  <c r="AG185" i="24"/>
  <c r="X185" i="24"/>
  <c r="V185" i="24"/>
  <c r="P185" i="24"/>
  <c r="L185" i="24"/>
  <c r="V184" i="20"/>
  <c r="AK184" i="20"/>
  <c r="Y184" i="20"/>
  <c r="Y184" i="24"/>
  <c r="Z184" i="24"/>
  <c r="AO184" i="24"/>
  <c r="AK184" i="24"/>
  <c r="AJ184" i="24"/>
  <c r="AI184" i="24"/>
  <c r="AG184" i="24"/>
  <c r="X184" i="24"/>
  <c r="V184" i="24"/>
  <c r="P184" i="24"/>
  <c r="L184" i="24"/>
  <c r="V183" i="20"/>
  <c r="AK183" i="20"/>
  <c r="Y183" i="20"/>
  <c r="Y183" i="24"/>
  <c r="Z183" i="24"/>
  <c r="AO183" i="24"/>
  <c r="AK183" i="24"/>
  <c r="AJ183" i="24"/>
  <c r="AI183" i="24"/>
  <c r="AG183" i="24"/>
  <c r="X183" i="24"/>
  <c r="V183" i="24"/>
  <c r="P183" i="24"/>
  <c r="L183" i="24"/>
  <c r="V182" i="20"/>
  <c r="AK182" i="20"/>
  <c r="Y182" i="20"/>
  <c r="Y182" i="24"/>
  <c r="Z182" i="24"/>
  <c r="AO182" i="24"/>
  <c r="AK182" i="24"/>
  <c r="AJ182" i="24"/>
  <c r="AI182" i="24"/>
  <c r="AG182" i="24"/>
  <c r="X182" i="24"/>
  <c r="V182" i="24"/>
  <c r="P182" i="24"/>
  <c r="L182" i="24"/>
  <c r="V181" i="20"/>
  <c r="AK181" i="20"/>
  <c r="Y181" i="20"/>
  <c r="Y181" i="24"/>
  <c r="Z181" i="24"/>
  <c r="AO181" i="24"/>
  <c r="AK181" i="24"/>
  <c r="AJ181" i="24"/>
  <c r="AI181" i="24"/>
  <c r="AG181" i="24"/>
  <c r="X181" i="24"/>
  <c r="V181" i="24"/>
  <c r="P181" i="24"/>
  <c r="L181" i="24"/>
  <c r="V180" i="20"/>
  <c r="AK180" i="20"/>
  <c r="Y180" i="20"/>
  <c r="Y180" i="24"/>
  <c r="Z180" i="24"/>
  <c r="AO180" i="24"/>
  <c r="AK180" i="24"/>
  <c r="AJ180" i="24"/>
  <c r="AI180" i="24"/>
  <c r="AG180" i="24"/>
  <c r="X180" i="24"/>
  <c r="V180" i="24"/>
  <c r="P180" i="24"/>
  <c r="L180" i="24"/>
  <c r="V179" i="20"/>
  <c r="AK179" i="20"/>
  <c r="Y179" i="20"/>
  <c r="Y179" i="24"/>
  <c r="Z179" i="24"/>
  <c r="AO179" i="24"/>
  <c r="AK179" i="24"/>
  <c r="AJ179" i="24"/>
  <c r="AI179" i="24"/>
  <c r="AG179" i="24"/>
  <c r="X179" i="24"/>
  <c r="V179" i="24"/>
  <c r="P179" i="24"/>
  <c r="L179" i="24"/>
  <c r="V178" i="20"/>
  <c r="AK178" i="20"/>
  <c r="Y178" i="20"/>
  <c r="Y178" i="24"/>
  <c r="Z178" i="24"/>
  <c r="AO178" i="24"/>
  <c r="AK178" i="24"/>
  <c r="AJ178" i="24"/>
  <c r="AI178" i="24"/>
  <c r="AG178" i="24"/>
  <c r="X178" i="24"/>
  <c r="V178" i="24"/>
  <c r="P178" i="24"/>
  <c r="L178" i="24"/>
  <c r="V177" i="20"/>
  <c r="AK177" i="20"/>
  <c r="Y177" i="20"/>
  <c r="Y177" i="24"/>
  <c r="Z177" i="24"/>
  <c r="AO177" i="24"/>
  <c r="AK177" i="24"/>
  <c r="AJ177" i="24"/>
  <c r="AI177" i="24"/>
  <c r="AG177" i="24"/>
  <c r="X177" i="24"/>
  <c r="V177" i="24"/>
  <c r="P177" i="24"/>
  <c r="L177" i="24"/>
  <c r="V176" i="20"/>
  <c r="AK176" i="20"/>
  <c r="Y176" i="20"/>
  <c r="Y176" i="24"/>
  <c r="Z176" i="24"/>
  <c r="AO176" i="24"/>
  <c r="AK176" i="24"/>
  <c r="AJ176" i="24"/>
  <c r="AI176" i="24"/>
  <c r="AG176" i="24"/>
  <c r="X176" i="24"/>
  <c r="V176" i="24"/>
  <c r="P176" i="24"/>
  <c r="L176" i="24"/>
  <c r="V175" i="20"/>
  <c r="AK175" i="20"/>
  <c r="Y175" i="20"/>
  <c r="Y175" i="24"/>
  <c r="Z175" i="24"/>
  <c r="AO175" i="24"/>
  <c r="AK175" i="24"/>
  <c r="AJ175" i="24"/>
  <c r="AI175" i="24"/>
  <c r="AG175" i="24"/>
  <c r="X175" i="24"/>
  <c r="V175" i="24"/>
  <c r="P175" i="24"/>
  <c r="L175" i="24"/>
  <c r="V174" i="20"/>
  <c r="AK174" i="20"/>
  <c r="Y174" i="20"/>
  <c r="Y174" i="24"/>
  <c r="Z174" i="24"/>
  <c r="AO174" i="24"/>
  <c r="AK174" i="24"/>
  <c r="AJ174" i="24"/>
  <c r="AI174" i="24"/>
  <c r="AG174" i="24"/>
  <c r="X174" i="24"/>
  <c r="V174" i="24"/>
  <c r="P174" i="24"/>
  <c r="L174" i="24"/>
  <c r="V173" i="20"/>
  <c r="AK173" i="20"/>
  <c r="Y173" i="20"/>
  <c r="Y173" i="24"/>
  <c r="Z173" i="24"/>
  <c r="AO173" i="24"/>
  <c r="AK173" i="24"/>
  <c r="AJ173" i="24"/>
  <c r="AI173" i="24"/>
  <c r="AG173" i="24"/>
  <c r="X173" i="24"/>
  <c r="V173" i="24"/>
  <c r="P173" i="24"/>
  <c r="L173" i="24"/>
  <c r="V172" i="20"/>
  <c r="AK172" i="20"/>
  <c r="Y172" i="20"/>
  <c r="Y172" i="24"/>
  <c r="Z172" i="24"/>
  <c r="AO172" i="24"/>
  <c r="AK172" i="24"/>
  <c r="AJ172" i="24"/>
  <c r="AI172" i="24"/>
  <c r="AG172" i="24"/>
  <c r="X172" i="24"/>
  <c r="V172" i="24"/>
  <c r="P172" i="24"/>
  <c r="L172" i="24"/>
  <c r="V171" i="20"/>
  <c r="AK171" i="20"/>
  <c r="Y171" i="20"/>
  <c r="Y171" i="24"/>
  <c r="Z171" i="24"/>
  <c r="AO171" i="24"/>
  <c r="AK171" i="24"/>
  <c r="AJ171" i="24"/>
  <c r="AI171" i="24"/>
  <c r="AG171" i="24"/>
  <c r="X171" i="24"/>
  <c r="V171" i="24"/>
  <c r="P171" i="24"/>
  <c r="L171" i="24"/>
  <c r="V170" i="20"/>
  <c r="AK170" i="20"/>
  <c r="Y170" i="20"/>
  <c r="Y170" i="24"/>
  <c r="Z170" i="24"/>
  <c r="AO170" i="24"/>
  <c r="AK170" i="24"/>
  <c r="AJ170" i="24"/>
  <c r="AI170" i="24"/>
  <c r="AG170" i="24"/>
  <c r="X170" i="24"/>
  <c r="V170" i="24"/>
  <c r="P170" i="24"/>
  <c r="L170" i="24"/>
  <c r="V169" i="20"/>
  <c r="AK169" i="20"/>
  <c r="Y169" i="20"/>
  <c r="Y169" i="24"/>
  <c r="Z169" i="24"/>
  <c r="AO169" i="24"/>
  <c r="AK169" i="24"/>
  <c r="AJ169" i="24"/>
  <c r="AI169" i="24"/>
  <c r="AG169" i="24"/>
  <c r="X169" i="24"/>
  <c r="V169" i="24"/>
  <c r="P169" i="24"/>
  <c r="L169" i="24"/>
  <c r="V168" i="20"/>
  <c r="AK168" i="20"/>
  <c r="Y168" i="20"/>
  <c r="Y168" i="24"/>
  <c r="Z168" i="24"/>
  <c r="AO168" i="24"/>
  <c r="AK168" i="24"/>
  <c r="AJ168" i="24"/>
  <c r="AI168" i="24"/>
  <c r="AG168" i="24"/>
  <c r="X168" i="24"/>
  <c r="V168" i="24"/>
  <c r="P168" i="24"/>
  <c r="L168" i="24"/>
  <c r="V167" i="20"/>
  <c r="AK167" i="20"/>
  <c r="Y167" i="20"/>
  <c r="Y167" i="24"/>
  <c r="Z167" i="24"/>
  <c r="AO167" i="24"/>
  <c r="AK167" i="24"/>
  <c r="AJ167" i="24"/>
  <c r="AI167" i="24"/>
  <c r="AG167" i="24"/>
  <c r="X167" i="24"/>
  <c r="V167" i="24"/>
  <c r="P167" i="24"/>
  <c r="L167" i="24"/>
  <c r="V166" i="20"/>
  <c r="AK166" i="20"/>
  <c r="Y166" i="20"/>
  <c r="Y166" i="24"/>
  <c r="Z166" i="24"/>
  <c r="AO166" i="24"/>
  <c r="AK166" i="24"/>
  <c r="AJ166" i="24"/>
  <c r="AI166" i="24"/>
  <c r="AG166" i="24"/>
  <c r="X166" i="24"/>
  <c r="V166" i="24"/>
  <c r="P166" i="24"/>
  <c r="L166" i="24"/>
  <c r="V165" i="20"/>
  <c r="AK165" i="20"/>
  <c r="Y165" i="20"/>
  <c r="Y165" i="24"/>
  <c r="Z165" i="24"/>
  <c r="AO165" i="24"/>
  <c r="AK165" i="24"/>
  <c r="AJ165" i="24"/>
  <c r="AI165" i="24"/>
  <c r="AG165" i="24"/>
  <c r="X165" i="24"/>
  <c r="V165" i="24"/>
  <c r="P165" i="24"/>
  <c r="L165" i="24"/>
  <c r="V164" i="20"/>
  <c r="AK164" i="20"/>
  <c r="Y164" i="20"/>
  <c r="Y164" i="24"/>
  <c r="Z164" i="24"/>
  <c r="AO164" i="24"/>
  <c r="AK164" i="24"/>
  <c r="AJ164" i="24"/>
  <c r="AI164" i="24"/>
  <c r="AG164" i="24"/>
  <c r="X164" i="24"/>
  <c r="V164" i="24"/>
  <c r="P164" i="24"/>
  <c r="L164" i="24"/>
  <c r="V163" i="20"/>
  <c r="AK163" i="20"/>
  <c r="Y163" i="20"/>
  <c r="Y163" i="24"/>
  <c r="Z163" i="24"/>
  <c r="AO163" i="24"/>
  <c r="AK163" i="24"/>
  <c r="AJ163" i="24"/>
  <c r="AI163" i="24"/>
  <c r="AG163" i="24"/>
  <c r="X163" i="24"/>
  <c r="V163" i="24"/>
  <c r="P163" i="24"/>
  <c r="L163" i="24"/>
  <c r="V162" i="20"/>
  <c r="AK162" i="20"/>
  <c r="Y162" i="20"/>
  <c r="Y162" i="24"/>
  <c r="Z162" i="24"/>
  <c r="AO162" i="24"/>
  <c r="AK162" i="24"/>
  <c r="AJ162" i="24"/>
  <c r="AI162" i="24"/>
  <c r="AG162" i="24"/>
  <c r="X162" i="24"/>
  <c r="V162" i="24"/>
  <c r="P162" i="24"/>
  <c r="L162" i="24"/>
  <c r="V161" i="20"/>
  <c r="AK161" i="20"/>
  <c r="Y161" i="20"/>
  <c r="Y161" i="24"/>
  <c r="Z161" i="24"/>
  <c r="AO161" i="24"/>
  <c r="AK161" i="24"/>
  <c r="AJ161" i="24"/>
  <c r="AI161" i="24"/>
  <c r="AG161" i="24"/>
  <c r="X161" i="24"/>
  <c r="V161" i="24"/>
  <c r="P161" i="24"/>
  <c r="L161" i="24"/>
  <c r="V160" i="20"/>
  <c r="AK160" i="20"/>
  <c r="Y160" i="20"/>
  <c r="Y160" i="24"/>
  <c r="Z160" i="24"/>
  <c r="AO160" i="24"/>
  <c r="AK160" i="24"/>
  <c r="AJ160" i="24"/>
  <c r="AI160" i="24"/>
  <c r="AG160" i="24"/>
  <c r="X160" i="24"/>
  <c r="V160" i="24"/>
  <c r="P160" i="24"/>
  <c r="L160" i="24"/>
  <c r="V159" i="20"/>
  <c r="AK159" i="20"/>
  <c r="Y159" i="20"/>
  <c r="Y159" i="24"/>
  <c r="Z159" i="24"/>
  <c r="AO159" i="24"/>
  <c r="AK159" i="24"/>
  <c r="AJ159" i="24"/>
  <c r="AI159" i="24"/>
  <c r="AG159" i="24"/>
  <c r="X159" i="24"/>
  <c r="V159" i="24"/>
  <c r="P159" i="24"/>
  <c r="L159" i="24"/>
  <c r="V158" i="20"/>
  <c r="AK158" i="20"/>
  <c r="Y158" i="20"/>
  <c r="Y158" i="24"/>
  <c r="Z158" i="24"/>
  <c r="AO158" i="24"/>
  <c r="AK158" i="24"/>
  <c r="AJ158" i="24"/>
  <c r="AI158" i="24"/>
  <c r="AG158" i="24"/>
  <c r="X158" i="24"/>
  <c r="V158" i="24"/>
  <c r="P158" i="24"/>
  <c r="L158" i="24"/>
  <c r="V157" i="20"/>
  <c r="AK157" i="20"/>
  <c r="Y157" i="20"/>
  <c r="Y157" i="24"/>
  <c r="Z157" i="24"/>
  <c r="AO157" i="24"/>
  <c r="AK157" i="24"/>
  <c r="AJ157" i="24"/>
  <c r="AI157" i="24"/>
  <c r="AG157" i="24"/>
  <c r="X157" i="24"/>
  <c r="V157" i="24"/>
  <c r="P157" i="24"/>
  <c r="L157" i="24"/>
  <c r="V156" i="20"/>
  <c r="AK156" i="20"/>
  <c r="Y156" i="20"/>
  <c r="Y156" i="24"/>
  <c r="Z156" i="24"/>
  <c r="AO156" i="24"/>
  <c r="AK156" i="24"/>
  <c r="AJ156" i="24"/>
  <c r="AI156" i="24"/>
  <c r="AG156" i="24"/>
  <c r="X156" i="24"/>
  <c r="V156" i="24"/>
  <c r="P156" i="24"/>
  <c r="L156" i="24"/>
  <c r="V155" i="20"/>
  <c r="AK155" i="20"/>
  <c r="Y155" i="20"/>
  <c r="Y155" i="24"/>
  <c r="Z155" i="24"/>
  <c r="AO155" i="24"/>
  <c r="AK155" i="24"/>
  <c r="AJ155" i="24"/>
  <c r="AI155" i="24"/>
  <c r="AG155" i="24"/>
  <c r="X155" i="24"/>
  <c r="V155" i="24"/>
  <c r="P155" i="24"/>
  <c r="L155" i="24"/>
  <c r="V154" i="20"/>
  <c r="AK154" i="20"/>
  <c r="Y154" i="20"/>
  <c r="Y154" i="24"/>
  <c r="Z154" i="24"/>
  <c r="AO154" i="24"/>
  <c r="AK154" i="24"/>
  <c r="AJ154" i="24"/>
  <c r="AI154" i="24"/>
  <c r="AG154" i="24"/>
  <c r="X154" i="24"/>
  <c r="V154" i="24"/>
  <c r="P154" i="24"/>
  <c r="L154" i="24"/>
  <c r="V153" i="20"/>
  <c r="AK153" i="20"/>
  <c r="Y153" i="20"/>
  <c r="Y153" i="24"/>
  <c r="Z153" i="24"/>
  <c r="AO153" i="24"/>
  <c r="AK153" i="24"/>
  <c r="AJ153" i="24"/>
  <c r="AI153" i="24"/>
  <c r="AG153" i="24"/>
  <c r="X153" i="24"/>
  <c r="V153" i="24"/>
  <c r="P153" i="24"/>
  <c r="L153" i="24"/>
  <c r="AP152" i="24"/>
  <c r="V152" i="20"/>
  <c r="AK152" i="20"/>
  <c r="Y152" i="20"/>
  <c r="Y152" i="24"/>
  <c r="Z152" i="24"/>
  <c r="AO152" i="24"/>
  <c r="AK152" i="24"/>
  <c r="AJ152" i="24"/>
  <c r="AI152" i="24"/>
  <c r="AG152" i="24"/>
  <c r="X152" i="24"/>
  <c r="V152" i="24"/>
  <c r="P152" i="24"/>
  <c r="L152" i="24"/>
  <c r="AP151" i="24"/>
  <c r="V151" i="20"/>
  <c r="AK151" i="20"/>
  <c r="Y151" i="20"/>
  <c r="Y151" i="24"/>
  <c r="Z151" i="24"/>
  <c r="AO151" i="24"/>
  <c r="AK151" i="24"/>
  <c r="AJ151" i="24"/>
  <c r="AI151" i="24"/>
  <c r="AG151" i="24"/>
  <c r="X151" i="24"/>
  <c r="V151" i="24"/>
  <c r="P151" i="24"/>
  <c r="L151" i="24"/>
  <c r="AP150" i="24"/>
  <c r="V150" i="20"/>
  <c r="AK150" i="20"/>
  <c r="Y150" i="20"/>
  <c r="Y150" i="24"/>
  <c r="Z150" i="24"/>
  <c r="AO150" i="24"/>
  <c r="AK150" i="24"/>
  <c r="AJ150" i="24"/>
  <c r="AI150" i="24"/>
  <c r="AG150" i="24"/>
  <c r="X150" i="24"/>
  <c r="V150" i="24"/>
  <c r="P150" i="24"/>
  <c r="L150" i="24"/>
  <c r="AP149" i="24"/>
  <c r="V149" i="20"/>
  <c r="AK149" i="20"/>
  <c r="Y149" i="20"/>
  <c r="Y149" i="24"/>
  <c r="Z149" i="24"/>
  <c r="AO149" i="24"/>
  <c r="AK149" i="24"/>
  <c r="AJ149" i="24"/>
  <c r="AI149" i="24"/>
  <c r="AG149" i="24"/>
  <c r="X149" i="24"/>
  <c r="V149" i="24"/>
  <c r="P149" i="24"/>
  <c r="L149" i="24"/>
  <c r="AP148" i="24"/>
  <c r="V148" i="20"/>
  <c r="AK148" i="20"/>
  <c r="Y148" i="20"/>
  <c r="Y148" i="24"/>
  <c r="Z148" i="24"/>
  <c r="AO148" i="24"/>
  <c r="AK148" i="24"/>
  <c r="AJ148" i="24"/>
  <c r="AI148" i="24"/>
  <c r="AG148" i="24"/>
  <c r="X148" i="24"/>
  <c r="V148" i="24"/>
  <c r="P148" i="24"/>
  <c r="L148" i="24"/>
  <c r="AP147" i="24"/>
  <c r="V147" i="20"/>
  <c r="AK147" i="20"/>
  <c r="Y147" i="20"/>
  <c r="Y147" i="24"/>
  <c r="Z147" i="24"/>
  <c r="AO147" i="24"/>
  <c r="AK147" i="24"/>
  <c r="AJ147" i="24"/>
  <c r="AI147" i="24"/>
  <c r="AG147" i="24"/>
  <c r="X147" i="24"/>
  <c r="V147" i="24"/>
  <c r="P147" i="24"/>
  <c r="L147" i="24"/>
  <c r="AP146" i="24"/>
  <c r="V146" i="20"/>
  <c r="AK146" i="20"/>
  <c r="Y146" i="20"/>
  <c r="Y146" i="24"/>
  <c r="Z146" i="24"/>
  <c r="AO146" i="24"/>
  <c r="AK146" i="24"/>
  <c r="AJ146" i="24"/>
  <c r="AI146" i="24"/>
  <c r="AG146" i="24"/>
  <c r="X146" i="24"/>
  <c r="V146" i="24"/>
  <c r="P146" i="24"/>
  <c r="L146" i="24"/>
  <c r="AP145" i="24"/>
  <c r="V145" i="20"/>
  <c r="AK145" i="20"/>
  <c r="Y145" i="20"/>
  <c r="Y145" i="24"/>
  <c r="Z145" i="24"/>
  <c r="AO145" i="24"/>
  <c r="AK145" i="24"/>
  <c r="AJ145" i="24"/>
  <c r="AI145" i="24"/>
  <c r="AG145" i="24"/>
  <c r="X145" i="24"/>
  <c r="V145" i="24"/>
  <c r="P145" i="24"/>
  <c r="L145" i="24"/>
  <c r="AP144" i="24"/>
  <c r="V144" i="20"/>
  <c r="AK144" i="20"/>
  <c r="Y144" i="20"/>
  <c r="Y144" i="24"/>
  <c r="Z144" i="24"/>
  <c r="AO144" i="24"/>
  <c r="AK144" i="24"/>
  <c r="AJ144" i="24"/>
  <c r="AI144" i="24"/>
  <c r="AG144" i="24"/>
  <c r="X144" i="24"/>
  <c r="V144" i="24"/>
  <c r="P144" i="24"/>
  <c r="L144" i="24"/>
  <c r="AP143" i="24"/>
  <c r="V143" i="20"/>
  <c r="AK143" i="20"/>
  <c r="Y143" i="20"/>
  <c r="Y143" i="24"/>
  <c r="Z143" i="24"/>
  <c r="AO143" i="24"/>
  <c r="AK143" i="24"/>
  <c r="AJ143" i="24"/>
  <c r="AI143" i="24"/>
  <c r="AG143" i="24"/>
  <c r="X143" i="24"/>
  <c r="V143" i="24"/>
  <c r="P143" i="24"/>
  <c r="L143" i="24"/>
  <c r="AP142" i="24"/>
  <c r="V142" i="20"/>
  <c r="AK142" i="20"/>
  <c r="Y142" i="20"/>
  <c r="Y142" i="24"/>
  <c r="Z142" i="24"/>
  <c r="AO142" i="24"/>
  <c r="AK142" i="24"/>
  <c r="AJ142" i="24"/>
  <c r="AI142" i="24"/>
  <c r="AG142" i="24"/>
  <c r="X142" i="24"/>
  <c r="V142" i="24"/>
  <c r="P142" i="24"/>
  <c r="L142" i="24"/>
  <c r="AP141" i="24"/>
  <c r="V141" i="20"/>
  <c r="AK141" i="20"/>
  <c r="Y141" i="20"/>
  <c r="Y141" i="24"/>
  <c r="Z141" i="24"/>
  <c r="AO141" i="24"/>
  <c r="AK141" i="24"/>
  <c r="AJ141" i="24"/>
  <c r="AI141" i="24"/>
  <c r="AG141" i="24"/>
  <c r="X141" i="24"/>
  <c r="V141" i="24"/>
  <c r="P141" i="24"/>
  <c r="L141" i="24"/>
  <c r="AP140" i="24"/>
  <c r="V140" i="20"/>
  <c r="AK140" i="20"/>
  <c r="Y140" i="20"/>
  <c r="Y140" i="24"/>
  <c r="Z140" i="24"/>
  <c r="AO140" i="24"/>
  <c r="AK140" i="24"/>
  <c r="AJ140" i="24"/>
  <c r="AI140" i="24"/>
  <c r="AG140" i="24"/>
  <c r="X140" i="24"/>
  <c r="V140" i="24"/>
  <c r="P140" i="24"/>
  <c r="L140" i="24"/>
  <c r="AP139" i="24"/>
  <c r="V139" i="20"/>
  <c r="AK139" i="20"/>
  <c r="Y139" i="20"/>
  <c r="Y139" i="24"/>
  <c r="Z139" i="24"/>
  <c r="AO139" i="24"/>
  <c r="AK139" i="24"/>
  <c r="AJ139" i="24"/>
  <c r="AI139" i="24"/>
  <c r="AG139" i="24"/>
  <c r="X139" i="24"/>
  <c r="V139" i="24"/>
  <c r="P139" i="24"/>
  <c r="L139" i="24"/>
  <c r="AP138" i="24"/>
  <c r="V138" i="20"/>
  <c r="AK138" i="20"/>
  <c r="Y138" i="20"/>
  <c r="Y138" i="24"/>
  <c r="Z138" i="24"/>
  <c r="AO138" i="24"/>
  <c r="AK138" i="24"/>
  <c r="AJ138" i="24"/>
  <c r="AI138" i="24"/>
  <c r="AG138" i="24"/>
  <c r="X138" i="24"/>
  <c r="V138" i="24"/>
  <c r="P138" i="24"/>
  <c r="L138" i="24"/>
  <c r="AP137" i="24"/>
  <c r="V137" i="20"/>
  <c r="AK137" i="20"/>
  <c r="Y137" i="20"/>
  <c r="Y137" i="24"/>
  <c r="Z137" i="24"/>
  <c r="AO137" i="24"/>
  <c r="AK137" i="24"/>
  <c r="AJ137" i="24"/>
  <c r="AI137" i="24"/>
  <c r="AG137" i="24"/>
  <c r="X137" i="24"/>
  <c r="V137" i="24"/>
  <c r="P137" i="24"/>
  <c r="L137" i="24"/>
  <c r="AP136" i="24"/>
  <c r="V136" i="20"/>
  <c r="AK136" i="20"/>
  <c r="Y136" i="20"/>
  <c r="Y136" i="24"/>
  <c r="Z136" i="24"/>
  <c r="AO136" i="24"/>
  <c r="AK136" i="24"/>
  <c r="AJ136" i="24"/>
  <c r="AI136" i="24"/>
  <c r="AG136" i="24"/>
  <c r="X136" i="24"/>
  <c r="V136" i="24"/>
  <c r="P136" i="24"/>
  <c r="L136" i="24"/>
  <c r="AP135" i="24"/>
  <c r="V135" i="20"/>
  <c r="AK135" i="20"/>
  <c r="Y135" i="20"/>
  <c r="Y135" i="24"/>
  <c r="Z135" i="24"/>
  <c r="AO135" i="24"/>
  <c r="AK135" i="24"/>
  <c r="AJ135" i="24"/>
  <c r="AI135" i="24"/>
  <c r="AG135" i="24"/>
  <c r="X135" i="24"/>
  <c r="V135" i="24"/>
  <c r="P135" i="24"/>
  <c r="L135" i="24"/>
  <c r="AP134" i="24"/>
  <c r="V134" i="20"/>
  <c r="AK134" i="20"/>
  <c r="Y134" i="20"/>
  <c r="Y134" i="24"/>
  <c r="Z134" i="24"/>
  <c r="AO134" i="24"/>
  <c r="AK134" i="24"/>
  <c r="AJ134" i="24"/>
  <c r="AI134" i="24"/>
  <c r="AG134" i="24"/>
  <c r="X134" i="24"/>
  <c r="V134" i="24"/>
  <c r="P134" i="24"/>
  <c r="L134" i="24"/>
  <c r="AP133" i="24"/>
  <c r="V133" i="20"/>
  <c r="AK133" i="20"/>
  <c r="Y133" i="20"/>
  <c r="Y133" i="24"/>
  <c r="Z133" i="24"/>
  <c r="AO133" i="24"/>
  <c r="AK133" i="24"/>
  <c r="AJ133" i="24"/>
  <c r="AI133" i="24"/>
  <c r="AG133" i="24"/>
  <c r="X133" i="24"/>
  <c r="V133" i="24"/>
  <c r="P133" i="24"/>
  <c r="L133" i="24"/>
  <c r="AP132" i="24"/>
  <c r="V132" i="20"/>
  <c r="AK132" i="20"/>
  <c r="Y132" i="20"/>
  <c r="Y132" i="24"/>
  <c r="Z132" i="24"/>
  <c r="AO132" i="24"/>
  <c r="AK132" i="24"/>
  <c r="AJ132" i="24"/>
  <c r="AI132" i="24"/>
  <c r="AG132" i="24"/>
  <c r="X132" i="24"/>
  <c r="V132" i="24"/>
  <c r="P132" i="24"/>
  <c r="L132" i="24"/>
  <c r="AP131" i="24"/>
  <c r="V131" i="20"/>
  <c r="AK131" i="20"/>
  <c r="Y131" i="20"/>
  <c r="Y131" i="24"/>
  <c r="Z131" i="24"/>
  <c r="AO131" i="24"/>
  <c r="AK131" i="24"/>
  <c r="AJ131" i="24"/>
  <c r="AI131" i="24"/>
  <c r="AG131" i="24"/>
  <c r="X131" i="24"/>
  <c r="V131" i="24"/>
  <c r="P131" i="24"/>
  <c r="L131" i="24"/>
  <c r="AP130" i="24"/>
  <c r="V130" i="20"/>
  <c r="AK130" i="20"/>
  <c r="Y130" i="20"/>
  <c r="Y130" i="24"/>
  <c r="Z130" i="24"/>
  <c r="AO130" i="24"/>
  <c r="AK130" i="24"/>
  <c r="AJ130" i="24"/>
  <c r="AI130" i="24"/>
  <c r="AG130" i="24"/>
  <c r="X130" i="24"/>
  <c r="V130" i="24"/>
  <c r="P130" i="24"/>
  <c r="L130" i="24"/>
  <c r="AP129" i="24"/>
  <c r="V129" i="20"/>
  <c r="AK129" i="20"/>
  <c r="Y129" i="20"/>
  <c r="Y129" i="24"/>
  <c r="Z129" i="24"/>
  <c r="AO129" i="24"/>
  <c r="AK129" i="24"/>
  <c r="AJ129" i="24"/>
  <c r="AI129" i="24"/>
  <c r="AG129" i="24"/>
  <c r="X129" i="24"/>
  <c r="V129" i="24"/>
  <c r="P129" i="24"/>
  <c r="L129" i="24"/>
  <c r="AP128" i="24"/>
  <c r="V128" i="20"/>
  <c r="AK128" i="20"/>
  <c r="Y128" i="20"/>
  <c r="Y128" i="24"/>
  <c r="Z128" i="24"/>
  <c r="AO128" i="24"/>
  <c r="AK128" i="24"/>
  <c r="AJ128" i="24"/>
  <c r="AI128" i="24"/>
  <c r="AG128" i="24"/>
  <c r="X128" i="24"/>
  <c r="V128" i="24"/>
  <c r="P128" i="24"/>
  <c r="L128" i="24"/>
  <c r="AP127" i="24"/>
  <c r="V127" i="20"/>
  <c r="AK127" i="20"/>
  <c r="Y127" i="20"/>
  <c r="Y127" i="24"/>
  <c r="Z127" i="24"/>
  <c r="AO127" i="24"/>
  <c r="AK127" i="24"/>
  <c r="AJ127" i="24"/>
  <c r="AI127" i="24"/>
  <c r="AG127" i="24"/>
  <c r="X127" i="24"/>
  <c r="V127" i="24"/>
  <c r="P127" i="24"/>
  <c r="L127" i="24"/>
  <c r="AP126" i="24"/>
  <c r="V126" i="20"/>
  <c r="AK126" i="20"/>
  <c r="Y126" i="20"/>
  <c r="Y126" i="24"/>
  <c r="Z126" i="24"/>
  <c r="AO126" i="24"/>
  <c r="AK126" i="24"/>
  <c r="AJ126" i="24"/>
  <c r="AI126" i="24"/>
  <c r="AG126" i="24"/>
  <c r="X126" i="24"/>
  <c r="V126" i="24"/>
  <c r="P126" i="24"/>
  <c r="L126" i="24"/>
  <c r="AP125" i="24"/>
  <c r="V125" i="20"/>
  <c r="AK125" i="20"/>
  <c r="Y125" i="20"/>
  <c r="Y125" i="24"/>
  <c r="Z125" i="24"/>
  <c r="AO125" i="24"/>
  <c r="AK125" i="24"/>
  <c r="AJ125" i="24"/>
  <c r="AI125" i="24"/>
  <c r="AG125" i="24"/>
  <c r="X125" i="24"/>
  <c r="V125" i="24"/>
  <c r="P125" i="24"/>
  <c r="L125" i="24"/>
  <c r="AP124" i="24"/>
  <c r="V124" i="20"/>
  <c r="AK124" i="20"/>
  <c r="Y124" i="20"/>
  <c r="Y124" i="24"/>
  <c r="Z124" i="24"/>
  <c r="AO124" i="24"/>
  <c r="AK124" i="24"/>
  <c r="AJ124" i="24"/>
  <c r="AI124" i="24"/>
  <c r="AG124" i="24"/>
  <c r="X124" i="24"/>
  <c r="V124" i="24"/>
  <c r="P124" i="24"/>
  <c r="L124" i="24"/>
  <c r="AP123" i="24"/>
  <c r="V123" i="20"/>
  <c r="AK123" i="20"/>
  <c r="Y123" i="20"/>
  <c r="Y123" i="24"/>
  <c r="Z123" i="24"/>
  <c r="AO123" i="24"/>
  <c r="AK123" i="24"/>
  <c r="AJ123" i="24"/>
  <c r="AI123" i="24"/>
  <c r="AG123" i="24"/>
  <c r="X123" i="24"/>
  <c r="V123" i="24"/>
  <c r="P123" i="24"/>
  <c r="L123" i="24"/>
  <c r="AP122" i="24"/>
  <c r="V122" i="20"/>
  <c r="AK122" i="20"/>
  <c r="Y122" i="20"/>
  <c r="Y122" i="24"/>
  <c r="Z122" i="24"/>
  <c r="AO122" i="24"/>
  <c r="AK122" i="24"/>
  <c r="AJ122" i="24"/>
  <c r="AI122" i="24"/>
  <c r="AG122" i="24"/>
  <c r="X122" i="24"/>
  <c r="V122" i="24"/>
  <c r="P122" i="24"/>
  <c r="L122" i="24"/>
  <c r="AP121" i="24"/>
  <c r="V121" i="20"/>
  <c r="AK121" i="20"/>
  <c r="Y121" i="20"/>
  <c r="Y121" i="24"/>
  <c r="Z121" i="24"/>
  <c r="AO121" i="24"/>
  <c r="AK121" i="24"/>
  <c r="AJ121" i="24"/>
  <c r="AI121" i="24"/>
  <c r="AG121" i="24"/>
  <c r="X121" i="24"/>
  <c r="V121" i="24"/>
  <c r="P121" i="24"/>
  <c r="L121" i="24"/>
  <c r="AP120" i="24"/>
  <c r="V120" i="20"/>
  <c r="AK120" i="20"/>
  <c r="Y120" i="20"/>
  <c r="Y120" i="24"/>
  <c r="Z120" i="24"/>
  <c r="AO120" i="24"/>
  <c r="AK120" i="24"/>
  <c r="AJ120" i="24"/>
  <c r="AI120" i="24"/>
  <c r="AG120" i="24"/>
  <c r="X120" i="24"/>
  <c r="V120" i="24"/>
  <c r="P120" i="24"/>
  <c r="L120" i="24"/>
  <c r="AP119" i="24"/>
  <c r="V119" i="20"/>
  <c r="AK119" i="20"/>
  <c r="Y119" i="20"/>
  <c r="Y119" i="24"/>
  <c r="Z119" i="24"/>
  <c r="AO119" i="24"/>
  <c r="AK119" i="24"/>
  <c r="AJ119" i="24"/>
  <c r="AI119" i="24"/>
  <c r="AG119" i="24"/>
  <c r="X119" i="24"/>
  <c r="V119" i="24"/>
  <c r="P119" i="24"/>
  <c r="L119" i="24"/>
  <c r="AP118" i="24"/>
  <c r="V118" i="20"/>
  <c r="AK118" i="20"/>
  <c r="Y118" i="20"/>
  <c r="Y118" i="24"/>
  <c r="Z118" i="24"/>
  <c r="AO118" i="24"/>
  <c r="AK118" i="24"/>
  <c r="AJ118" i="24"/>
  <c r="AI118" i="24"/>
  <c r="AG118" i="24"/>
  <c r="X118" i="24"/>
  <c r="V118" i="24"/>
  <c r="P118" i="24"/>
  <c r="L118" i="24"/>
  <c r="AP117" i="24"/>
  <c r="V117" i="20"/>
  <c r="AK117" i="20"/>
  <c r="Y117" i="20"/>
  <c r="Y117" i="24"/>
  <c r="Z117" i="24"/>
  <c r="AO117" i="24"/>
  <c r="AK117" i="24"/>
  <c r="AJ117" i="24"/>
  <c r="AI117" i="24"/>
  <c r="AG117" i="24"/>
  <c r="X117" i="24"/>
  <c r="V117" i="24"/>
  <c r="P117" i="24"/>
  <c r="L117" i="24"/>
  <c r="AP116" i="24"/>
  <c r="V116" i="20"/>
  <c r="AK116" i="20"/>
  <c r="Y116" i="20"/>
  <c r="Y116" i="24"/>
  <c r="Z116" i="24"/>
  <c r="AO116" i="24"/>
  <c r="AK116" i="24"/>
  <c r="AJ116" i="24"/>
  <c r="AI116" i="24"/>
  <c r="AG116" i="24"/>
  <c r="X116" i="24"/>
  <c r="V116" i="24"/>
  <c r="P116" i="24"/>
  <c r="L116" i="24"/>
  <c r="AP115" i="24"/>
  <c r="V115" i="20"/>
  <c r="AK115" i="20"/>
  <c r="Y115" i="20"/>
  <c r="Y115" i="24"/>
  <c r="Z115" i="24"/>
  <c r="AO115" i="24"/>
  <c r="AK115" i="24"/>
  <c r="AJ115" i="24"/>
  <c r="AI115" i="24"/>
  <c r="AG115" i="24"/>
  <c r="X115" i="24"/>
  <c r="V115" i="24"/>
  <c r="P115" i="24"/>
  <c r="L115" i="24"/>
  <c r="AP114" i="24"/>
  <c r="V114" i="20"/>
  <c r="AK114" i="20"/>
  <c r="Y114" i="20"/>
  <c r="Y114" i="24"/>
  <c r="Z114" i="24"/>
  <c r="AO114" i="24"/>
  <c r="AK114" i="24"/>
  <c r="AJ114" i="24"/>
  <c r="AI114" i="24"/>
  <c r="AG114" i="24"/>
  <c r="X114" i="24"/>
  <c r="V114" i="24"/>
  <c r="P114" i="24"/>
  <c r="L114" i="24"/>
  <c r="AP113" i="24"/>
  <c r="V113" i="20"/>
  <c r="AK113" i="20"/>
  <c r="Y113" i="20"/>
  <c r="Y113" i="24"/>
  <c r="Z113" i="24"/>
  <c r="AO113" i="24"/>
  <c r="AK113" i="24"/>
  <c r="AJ113" i="24"/>
  <c r="AI113" i="24"/>
  <c r="AG113" i="24"/>
  <c r="X113" i="24"/>
  <c r="V113" i="24"/>
  <c r="P113" i="24"/>
  <c r="L113" i="24"/>
  <c r="AP112" i="24"/>
  <c r="V112" i="20"/>
  <c r="AK112" i="20"/>
  <c r="Y112" i="20"/>
  <c r="Y112" i="24"/>
  <c r="Z112" i="24"/>
  <c r="AO112" i="24"/>
  <c r="AK112" i="24"/>
  <c r="AJ112" i="24"/>
  <c r="AI112" i="24"/>
  <c r="AG112" i="24"/>
  <c r="X112" i="24"/>
  <c r="V112" i="24"/>
  <c r="P112" i="24"/>
  <c r="L112" i="24"/>
  <c r="AP111" i="24"/>
  <c r="V111" i="20"/>
  <c r="AK111" i="20"/>
  <c r="Y111" i="20"/>
  <c r="Y111" i="24"/>
  <c r="Z111" i="24"/>
  <c r="AO111" i="24"/>
  <c r="AK111" i="24"/>
  <c r="AJ111" i="24"/>
  <c r="AI111" i="24"/>
  <c r="AG111" i="24"/>
  <c r="X111" i="24"/>
  <c r="V111" i="24"/>
  <c r="P111" i="24"/>
  <c r="L111" i="24"/>
  <c r="AP110" i="24"/>
  <c r="V110" i="20"/>
  <c r="AK110" i="20"/>
  <c r="Y110" i="20"/>
  <c r="Y110" i="24"/>
  <c r="Z110" i="24"/>
  <c r="AO110" i="24"/>
  <c r="AK110" i="24"/>
  <c r="AJ110" i="24"/>
  <c r="AI110" i="24"/>
  <c r="AG110" i="24"/>
  <c r="X110" i="24"/>
  <c r="V110" i="24"/>
  <c r="P110" i="24"/>
  <c r="L110" i="24"/>
  <c r="AP109" i="24"/>
  <c r="V109" i="20"/>
  <c r="AK109" i="20"/>
  <c r="Y109" i="20"/>
  <c r="Y109" i="24"/>
  <c r="Z109" i="24"/>
  <c r="AO109" i="24"/>
  <c r="AK109" i="24"/>
  <c r="AJ109" i="24"/>
  <c r="AI109" i="24"/>
  <c r="AG109" i="24"/>
  <c r="X109" i="24"/>
  <c r="V109" i="24"/>
  <c r="P109" i="24"/>
  <c r="L109" i="24"/>
  <c r="AP108" i="24"/>
  <c r="V108" i="20"/>
  <c r="AK108" i="20"/>
  <c r="Y108" i="20"/>
  <c r="Y108" i="24"/>
  <c r="Z108" i="24"/>
  <c r="AO108" i="24"/>
  <c r="AK108" i="24"/>
  <c r="AJ108" i="24"/>
  <c r="AI108" i="24"/>
  <c r="AG108" i="24"/>
  <c r="X108" i="24"/>
  <c r="V108" i="24"/>
  <c r="P108" i="24"/>
  <c r="L108" i="24"/>
  <c r="AP107" i="24"/>
  <c r="V107" i="20"/>
  <c r="AK107" i="20"/>
  <c r="Y107" i="20"/>
  <c r="Y107" i="24"/>
  <c r="Z107" i="24"/>
  <c r="AO107" i="24"/>
  <c r="AK107" i="24"/>
  <c r="AJ107" i="24"/>
  <c r="AI107" i="24"/>
  <c r="AG107" i="24"/>
  <c r="X107" i="24"/>
  <c r="V107" i="24"/>
  <c r="P107" i="24"/>
  <c r="L107" i="24"/>
  <c r="AP106" i="24"/>
  <c r="V106" i="20"/>
  <c r="AK106" i="20"/>
  <c r="Y106" i="20"/>
  <c r="Y106" i="24"/>
  <c r="Z106" i="24"/>
  <c r="AO106" i="24"/>
  <c r="AK106" i="24"/>
  <c r="AJ106" i="24"/>
  <c r="AI106" i="24"/>
  <c r="AG106" i="24"/>
  <c r="X106" i="24"/>
  <c r="V106" i="24"/>
  <c r="P106" i="24"/>
  <c r="L106" i="24"/>
  <c r="AP105" i="24"/>
  <c r="V105" i="20"/>
  <c r="AK105" i="20"/>
  <c r="Y105" i="20"/>
  <c r="Y105" i="24"/>
  <c r="Z105" i="24"/>
  <c r="AO105" i="24"/>
  <c r="AK105" i="24"/>
  <c r="AJ105" i="24"/>
  <c r="AI105" i="24"/>
  <c r="AG105" i="24"/>
  <c r="X105" i="24"/>
  <c r="V105" i="24"/>
  <c r="P105" i="24"/>
  <c r="L105" i="24"/>
  <c r="AP104" i="24"/>
  <c r="V104" i="20"/>
  <c r="AK104" i="20"/>
  <c r="Y104" i="20"/>
  <c r="Y104" i="24"/>
  <c r="Z104" i="24"/>
  <c r="AO104" i="24"/>
  <c r="AK104" i="24"/>
  <c r="AJ104" i="24"/>
  <c r="AI104" i="24"/>
  <c r="AG104" i="24"/>
  <c r="X104" i="24"/>
  <c r="V104" i="24"/>
  <c r="P104" i="24"/>
  <c r="L104" i="24"/>
  <c r="AP103" i="24"/>
  <c r="V103" i="20"/>
  <c r="AK103" i="20"/>
  <c r="Y103" i="20"/>
  <c r="Y103" i="24"/>
  <c r="Z103" i="24"/>
  <c r="AO103" i="24"/>
  <c r="AK103" i="24"/>
  <c r="AJ103" i="24"/>
  <c r="AI103" i="24"/>
  <c r="AG103" i="24"/>
  <c r="X103" i="24"/>
  <c r="V103" i="24"/>
  <c r="P103" i="24"/>
  <c r="L103" i="24"/>
  <c r="AP102" i="24"/>
  <c r="V102" i="20"/>
  <c r="AK102" i="20"/>
  <c r="Y102" i="20"/>
  <c r="Y102" i="24"/>
  <c r="Z102" i="24"/>
  <c r="AO102" i="24"/>
  <c r="AK102" i="24"/>
  <c r="AJ102" i="24"/>
  <c r="AI102" i="24"/>
  <c r="AG102" i="24"/>
  <c r="X102" i="24"/>
  <c r="V102" i="24"/>
  <c r="P102" i="24"/>
  <c r="L102" i="24"/>
  <c r="AP101" i="24"/>
  <c r="V101" i="20"/>
  <c r="AK101" i="20"/>
  <c r="Y101" i="20"/>
  <c r="Y101" i="24"/>
  <c r="Z101" i="24"/>
  <c r="AO101" i="24"/>
  <c r="AK101" i="24"/>
  <c r="AJ101" i="24"/>
  <c r="AI101" i="24"/>
  <c r="AG101" i="24"/>
  <c r="X101" i="24"/>
  <c r="V101" i="24"/>
  <c r="P101" i="24"/>
  <c r="L101" i="24"/>
  <c r="AP100" i="24"/>
  <c r="V100" i="20"/>
  <c r="AK100" i="20"/>
  <c r="Y100" i="20"/>
  <c r="Y100" i="24"/>
  <c r="Z100" i="24"/>
  <c r="AO100" i="24"/>
  <c r="AK100" i="24"/>
  <c r="AJ100" i="24"/>
  <c r="AI100" i="24"/>
  <c r="AG100" i="24"/>
  <c r="X100" i="24"/>
  <c r="V100" i="24"/>
  <c r="P100" i="24"/>
  <c r="L100" i="24"/>
  <c r="AP99" i="24"/>
  <c r="V99" i="20"/>
  <c r="AK99" i="20"/>
  <c r="Y99" i="20"/>
  <c r="Y99" i="24"/>
  <c r="Z99" i="24"/>
  <c r="AO99" i="24"/>
  <c r="AK99" i="24"/>
  <c r="AJ99" i="24"/>
  <c r="AI99" i="24"/>
  <c r="AG99" i="24"/>
  <c r="X99" i="24"/>
  <c r="V99" i="24"/>
  <c r="P99" i="24"/>
  <c r="L99" i="24"/>
  <c r="AP98" i="24"/>
  <c r="V98" i="20"/>
  <c r="AK98" i="20"/>
  <c r="Y98" i="20"/>
  <c r="Y98" i="24"/>
  <c r="Z98" i="24"/>
  <c r="AO98" i="24"/>
  <c r="AK98" i="24"/>
  <c r="AJ98" i="24"/>
  <c r="AI98" i="24"/>
  <c r="AG98" i="24"/>
  <c r="X98" i="24"/>
  <c r="V98" i="24"/>
  <c r="P98" i="24"/>
  <c r="L98" i="24"/>
  <c r="AP97" i="24"/>
  <c r="V97" i="20"/>
  <c r="AK97" i="20"/>
  <c r="Y97" i="20"/>
  <c r="Y97" i="24"/>
  <c r="Z97" i="24"/>
  <c r="AO97" i="24"/>
  <c r="AK97" i="24"/>
  <c r="AJ97" i="24"/>
  <c r="AI97" i="24"/>
  <c r="AG97" i="24"/>
  <c r="X97" i="24"/>
  <c r="V97" i="24"/>
  <c r="P97" i="24"/>
  <c r="L97" i="24"/>
  <c r="AP96" i="24"/>
  <c r="V96" i="20"/>
  <c r="AK96" i="20"/>
  <c r="Y96" i="20"/>
  <c r="Y96" i="24"/>
  <c r="Z96" i="24"/>
  <c r="AO96" i="24"/>
  <c r="AK96" i="24"/>
  <c r="AJ96" i="24"/>
  <c r="AI96" i="24"/>
  <c r="AG96" i="24"/>
  <c r="X96" i="24"/>
  <c r="V96" i="24"/>
  <c r="P96" i="24"/>
  <c r="L96" i="24"/>
  <c r="AP95" i="24"/>
  <c r="V95" i="20"/>
  <c r="AK95" i="20"/>
  <c r="Y95" i="20"/>
  <c r="Y95" i="24"/>
  <c r="Z95" i="24"/>
  <c r="AO95" i="24"/>
  <c r="AK95" i="24"/>
  <c r="AJ95" i="24"/>
  <c r="AI95" i="24"/>
  <c r="AG95" i="24"/>
  <c r="X95" i="24"/>
  <c r="V95" i="24"/>
  <c r="P95" i="24"/>
  <c r="L95" i="24"/>
  <c r="AP94" i="24"/>
  <c r="V94" i="20"/>
  <c r="AK94" i="20"/>
  <c r="Y94" i="20"/>
  <c r="Y94" i="24"/>
  <c r="Z94" i="24"/>
  <c r="AO94" i="24"/>
  <c r="AK94" i="24"/>
  <c r="AJ94" i="24"/>
  <c r="AI94" i="24"/>
  <c r="AG94" i="24"/>
  <c r="X94" i="24"/>
  <c r="V94" i="24"/>
  <c r="P94" i="24"/>
  <c r="L94" i="24"/>
  <c r="AP93" i="24"/>
  <c r="V93" i="20"/>
  <c r="AK93" i="20"/>
  <c r="Y93" i="20"/>
  <c r="Y93" i="24"/>
  <c r="Z93" i="24"/>
  <c r="AO93" i="24"/>
  <c r="AK93" i="24"/>
  <c r="AJ93" i="24"/>
  <c r="AI93" i="24"/>
  <c r="AG93" i="24"/>
  <c r="X93" i="24"/>
  <c r="V93" i="24"/>
  <c r="P93" i="24"/>
  <c r="L93" i="24"/>
  <c r="AP92" i="24"/>
  <c r="V92" i="20"/>
  <c r="AK92" i="20"/>
  <c r="Y92" i="20"/>
  <c r="Y92" i="24"/>
  <c r="Z92" i="24"/>
  <c r="AO92" i="24"/>
  <c r="AK92" i="24"/>
  <c r="AJ92" i="24"/>
  <c r="AI92" i="24"/>
  <c r="AG92" i="24"/>
  <c r="X92" i="24"/>
  <c r="V92" i="24"/>
  <c r="P92" i="24"/>
  <c r="L92" i="24"/>
  <c r="AP91" i="24"/>
  <c r="V91" i="20"/>
  <c r="AK91" i="20"/>
  <c r="Y91" i="20"/>
  <c r="Y91" i="24"/>
  <c r="Z91" i="24"/>
  <c r="AO91" i="24"/>
  <c r="AK91" i="24"/>
  <c r="AJ91" i="24"/>
  <c r="AI91" i="24"/>
  <c r="AG91" i="24"/>
  <c r="X91" i="24"/>
  <c r="V91" i="24"/>
  <c r="P91" i="24"/>
  <c r="L91" i="24"/>
  <c r="AP90" i="24"/>
  <c r="V90" i="20"/>
  <c r="AK90" i="20"/>
  <c r="Y90" i="20"/>
  <c r="Y90" i="24"/>
  <c r="Z90" i="24"/>
  <c r="AO90" i="24"/>
  <c r="AK90" i="24"/>
  <c r="AJ90" i="24"/>
  <c r="AI90" i="24"/>
  <c r="AG90" i="24"/>
  <c r="X90" i="24"/>
  <c r="V90" i="24"/>
  <c r="P90" i="24"/>
  <c r="L90" i="24"/>
  <c r="AP89" i="24"/>
  <c r="V89" i="20"/>
  <c r="AK89" i="20"/>
  <c r="Y89" i="20"/>
  <c r="Y89" i="24"/>
  <c r="Z89" i="24"/>
  <c r="AO89" i="24"/>
  <c r="AK89" i="24"/>
  <c r="AJ89" i="24"/>
  <c r="AI89" i="24"/>
  <c r="AG89" i="24"/>
  <c r="X89" i="24"/>
  <c r="V89" i="24"/>
  <c r="P89" i="24"/>
  <c r="L89" i="24"/>
  <c r="AP88" i="24"/>
  <c r="V88" i="20"/>
  <c r="AK88" i="20"/>
  <c r="Y88" i="20"/>
  <c r="Y88" i="24"/>
  <c r="Z88" i="24"/>
  <c r="AO88" i="24"/>
  <c r="AK88" i="24"/>
  <c r="AJ88" i="24"/>
  <c r="AI88" i="24"/>
  <c r="AG88" i="24"/>
  <c r="X88" i="24"/>
  <c r="V88" i="24"/>
  <c r="P88" i="24"/>
  <c r="L88" i="24"/>
  <c r="AP87" i="24"/>
  <c r="V87" i="20"/>
  <c r="AK87" i="20"/>
  <c r="Y87" i="20"/>
  <c r="Y87" i="24"/>
  <c r="Z87" i="24"/>
  <c r="AO87" i="24"/>
  <c r="AK87" i="24"/>
  <c r="AJ87" i="24"/>
  <c r="AI87" i="24"/>
  <c r="AG87" i="24"/>
  <c r="X87" i="24"/>
  <c r="V87" i="24"/>
  <c r="P87" i="24"/>
  <c r="L87" i="24"/>
  <c r="AP86" i="24"/>
  <c r="V86" i="20"/>
  <c r="AK86" i="20"/>
  <c r="Y86" i="20"/>
  <c r="Y86" i="24"/>
  <c r="Z86" i="24"/>
  <c r="AO86" i="24"/>
  <c r="AK86" i="24"/>
  <c r="AJ86" i="24"/>
  <c r="AI86" i="24"/>
  <c r="AG86" i="24"/>
  <c r="X86" i="24"/>
  <c r="V86" i="24"/>
  <c r="P86" i="24"/>
  <c r="L86" i="24"/>
  <c r="AP85" i="24"/>
  <c r="V85" i="20"/>
  <c r="AK85" i="20"/>
  <c r="Y85" i="20"/>
  <c r="Y85" i="24"/>
  <c r="Z85" i="24"/>
  <c r="AO85" i="24"/>
  <c r="AK85" i="24"/>
  <c r="AJ85" i="24"/>
  <c r="AI85" i="24"/>
  <c r="AG85" i="24"/>
  <c r="X85" i="24"/>
  <c r="V85" i="24"/>
  <c r="P85" i="24"/>
  <c r="L85" i="24"/>
  <c r="AP84" i="24"/>
  <c r="V84" i="20"/>
  <c r="AK84" i="20"/>
  <c r="Y84" i="20"/>
  <c r="Y84" i="24"/>
  <c r="Z84" i="24"/>
  <c r="AO84" i="24"/>
  <c r="AK84" i="24"/>
  <c r="AJ84" i="24"/>
  <c r="AI84" i="24"/>
  <c r="AG84" i="24"/>
  <c r="X84" i="24"/>
  <c r="V84" i="24"/>
  <c r="P84" i="24"/>
  <c r="L84" i="24"/>
  <c r="AP83" i="24"/>
  <c r="V83" i="20"/>
  <c r="AK83" i="20"/>
  <c r="Y83" i="20"/>
  <c r="Y83" i="24"/>
  <c r="Z83" i="24"/>
  <c r="AO83" i="24"/>
  <c r="AK83" i="24"/>
  <c r="AJ83" i="24"/>
  <c r="AI83" i="24"/>
  <c r="AG83" i="24"/>
  <c r="X83" i="24"/>
  <c r="V83" i="24"/>
  <c r="P83" i="24"/>
  <c r="L83" i="24"/>
  <c r="AP82" i="24"/>
  <c r="V82" i="20"/>
  <c r="AK82" i="20"/>
  <c r="Y82" i="20"/>
  <c r="Y82" i="24"/>
  <c r="Z82" i="24"/>
  <c r="AO82" i="24"/>
  <c r="AK82" i="24"/>
  <c r="AJ82" i="24"/>
  <c r="AI82" i="24"/>
  <c r="AG82" i="24"/>
  <c r="X82" i="24"/>
  <c r="V82" i="24"/>
  <c r="P82" i="24"/>
  <c r="L82" i="24"/>
  <c r="AP81" i="24"/>
  <c r="V81" i="20"/>
  <c r="AK81" i="20"/>
  <c r="Y81" i="20"/>
  <c r="Y81" i="24"/>
  <c r="Z81" i="24"/>
  <c r="AO81" i="24"/>
  <c r="AK81" i="24"/>
  <c r="AJ81" i="24"/>
  <c r="AI81" i="24"/>
  <c r="AG81" i="24"/>
  <c r="X81" i="24"/>
  <c r="V81" i="24"/>
  <c r="P81" i="24"/>
  <c r="L81" i="24"/>
  <c r="AP80" i="24"/>
  <c r="V80" i="20"/>
  <c r="AK80" i="20"/>
  <c r="Y80" i="20"/>
  <c r="Y80" i="24"/>
  <c r="Z80" i="24"/>
  <c r="AO80" i="24"/>
  <c r="AK80" i="24"/>
  <c r="AJ80" i="24"/>
  <c r="AI80" i="24"/>
  <c r="AG80" i="24"/>
  <c r="X80" i="24"/>
  <c r="V80" i="24"/>
  <c r="P80" i="24"/>
  <c r="L80" i="24"/>
  <c r="AP79" i="24"/>
  <c r="V79" i="20"/>
  <c r="AK79" i="20"/>
  <c r="Y79" i="20"/>
  <c r="Y79" i="24"/>
  <c r="Z79" i="24"/>
  <c r="AO79" i="24"/>
  <c r="AK79" i="24"/>
  <c r="AJ79" i="24"/>
  <c r="AI79" i="24"/>
  <c r="AG79" i="24"/>
  <c r="X79" i="24"/>
  <c r="V79" i="24"/>
  <c r="P79" i="24"/>
  <c r="L79" i="24"/>
  <c r="AP78" i="24"/>
  <c r="V78" i="20"/>
  <c r="AK78" i="20"/>
  <c r="Y78" i="20"/>
  <c r="Y78" i="24"/>
  <c r="Z78" i="24"/>
  <c r="AO78" i="24"/>
  <c r="AK78" i="24"/>
  <c r="AJ78" i="24"/>
  <c r="AI78" i="24"/>
  <c r="AG78" i="24"/>
  <c r="X78" i="24"/>
  <c r="V78" i="24"/>
  <c r="P78" i="24"/>
  <c r="L78" i="24"/>
  <c r="AP77" i="24"/>
  <c r="V77" i="20"/>
  <c r="AK77" i="20"/>
  <c r="Y77" i="20"/>
  <c r="Y77" i="24"/>
  <c r="Z77" i="24"/>
  <c r="AO77" i="24"/>
  <c r="AK77" i="24"/>
  <c r="AJ77" i="24"/>
  <c r="AI77" i="24"/>
  <c r="AG77" i="24"/>
  <c r="X77" i="24"/>
  <c r="V77" i="24"/>
  <c r="P77" i="24"/>
  <c r="L77" i="24"/>
  <c r="AP76" i="24"/>
  <c r="V76" i="20"/>
  <c r="AK76" i="20"/>
  <c r="Y76" i="20"/>
  <c r="Y76" i="24"/>
  <c r="Z76" i="24"/>
  <c r="AO76" i="24"/>
  <c r="AK76" i="24"/>
  <c r="AJ76" i="24"/>
  <c r="AI76" i="24"/>
  <c r="AG76" i="24"/>
  <c r="X76" i="24"/>
  <c r="V76" i="24"/>
  <c r="P76" i="24"/>
  <c r="L76" i="24"/>
  <c r="AP75" i="24"/>
  <c r="V75" i="20"/>
  <c r="AK75" i="20"/>
  <c r="Y75" i="20"/>
  <c r="Y75" i="24"/>
  <c r="Z75" i="24"/>
  <c r="AO75" i="24"/>
  <c r="AK75" i="24"/>
  <c r="AJ75" i="24"/>
  <c r="AI75" i="24"/>
  <c r="AG75" i="24"/>
  <c r="X75" i="24"/>
  <c r="V75" i="24"/>
  <c r="P75" i="24"/>
  <c r="L75" i="24"/>
  <c r="AP74" i="24"/>
  <c r="V74" i="20"/>
  <c r="AK74" i="20"/>
  <c r="Y74" i="20"/>
  <c r="Y74" i="24"/>
  <c r="Z74" i="24"/>
  <c r="AO74" i="24"/>
  <c r="AK74" i="24"/>
  <c r="AJ74" i="24"/>
  <c r="AI74" i="24"/>
  <c r="AG74" i="24"/>
  <c r="X74" i="24"/>
  <c r="V74" i="24"/>
  <c r="P74" i="24"/>
  <c r="L74" i="24"/>
  <c r="AP73" i="24"/>
  <c r="V73" i="20"/>
  <c r="AK73" i="20"/>
  <c r="Y73" i="20"/>
  <c r="Y73" i="24"/>
  <c r="Z73" i="24"/>
  <c r="AO73" i="24"/>
  <c r="AK73" i="24"/>
  <c r="AJ73" i="24"/>
  <c r="AI73" i="24"/>
  <c r="AG73" i="24"/>
  <c r="X73" i="24"/>
  <c r="V73" i="24"/>
  <c r="P73" i="24"/>
  <c r="L73" i="24"/>
  <c r="AP72" i="24"/>
  <c r="V72" i="20"/>
  <c r="AK72" i="20"/>
  <c r="Y72" i="20"/>
  <c r="Y72" i="24"/>
  <c r="Z72" i="24"/>
  <c r="AO72" i="24"/>
  <c r="AK72" i="24"/>
  <c r="AJ72" i="24"/>
  <c r="AI72" i="24"/>
  <c r="AG72" i="24"/>
  <c r="X72" i="24"/>
  <c r="V72" i="24"/>
  <c r="P72" i="24"/>
  <c r="L72" i="24"/>
  <c r="AP71" i="24"/>
  <c r="V71" i="20"/>
  <c r="AK71" i="20"/>
  <c r="Y71" i="20"/>
  <c r="Y71" i="24"/>
  <c r="Z71" i="24"/>
  <c r="AO71" i="24"/>
  <c r="AK71" i="24"/>
  <c r="AJ71" i="24"/>
  <c r="AI71" i="24"/>
  <c r="AG71" i="24"/>
  <c r="X71" i="24"/>
  <c r="V71" i="24"/>
  <c r="P71" i="24"/>
  <c r="L71" i="24"/>
  <c r="AP70" i="24"/>
  <c r="V70" i="20"/>
  <c r="AK70" i="20"/>
  <c r="Y70" i="20"/>
  <c r="Y70" i="24"/>
  <c r="Z70" i="24"/>
  <c r="AO70" i="24"/>
  <c r="AK70" i="24"/>
  <c r="AJ70" i="24"/>
  <c r="AI70" i="24"/>
  <c r="AG70" i="24"/>
  <c r="X70" i="24"/>
  <c r="V70" i="24"/>
  <c r="P70" i="24"/>
  <c r="L70" i="24"/>
  <c r="AP69" i="24"/>
  <c r="V69" i="20"/>
  <c r="AK69" i="20"/>
  <c r="Y69" i="20"/>
  <c r="Y69" i="24"/>
  <c r="Z69" i="24"/>
  <c r="AO69" i="24"/>
  <c r="AK69" i="24"/>
  <c r="AJ69" i="24"/>
  <c r="AI69" i="24"/>
  <c r="AG69" i="24"/>
  <c r="X69" i="24"/>
  <c r="V69" i="24"/>
  <c r="P69" i="24"/>
  <c r="L69" i="24"/>
  <c r="AP68" i="24"/>
  <c r="V68" i="20"/>
  <c r="AK68" i="20"/>
  <c r="Y68" i="20"/>
  <c r="Y68" i="24"/>
  <c r="Z68" i="24"/>
  <c r="AO68" i="24"/>
  <c r="AK68" i="24"/>
  <c r="AJ68" i="24"/>
  <c r="AI68" i="24"/>
  <c r="AG68" i="24"/>
  <c r="X68" i="24"/>
  <c r="V68" i="24"/>
  <c r="P68" i="24"/>
  <c r="L68" i="24"/>
  <c r="AP67" i="24"/>
  <c r="V67" i="20"/>
  <c r="AK67" i="20"/>
  <c r="Y67" i="20"/>
  <c r="Y67" i="24"/>
  <c r="Z67" i="24"/>
  <c r="AO67" i="24"/>
  <c r="AK67" i="24"/>
  <c r="AJ67" i="24"/>
  <c r="AI67" i="24"/>
  <c r="AG67" i="24"/>
  <c r="X67" i="24"/>
  <c r="V67" i="24"/>
  <c r="P67" i="24"/>
  <c r="L67" i="24"/>
  <c r="AP66" i="24"/>
  <c r="V66" i="20"/>
  <c r="AK66" i="20"/>
  <c r="Y66" i="20"/>
  <c r="Y66" i="24"/>
  <c r="Z66" i="24"/>
  <c r="AO66" i="24"/>
  <c r="AK66" i="24"/>
  <c r="AJ66" i="24"/>
  <c r="AI66" i="24"/>
  <c r="AG66" i="24"/>
  <c r="X66" i="24"/>
  <c r="V66" i="24"/>
  <c r="P66" i="24"/>
  <c r="L66" i="24"/>
  <c r="AP65" i="24"/>
  <c r="V65" i="20"/>
  <c r="AK65" i="20"/>
  <c r="Y65" i="20"/>
  <c r="Y65" i="24"/>
  <c r="Z65" i="24"/>
  <c r="AO65" i="24"/>
  <c r="AK65" i="24"/>
  <c r="AJ65" i="24"/>
  <c r="AI65" i="24"/>
  <c r="AG65" i="24"/>
  <c r="X65" i="24"/>
  <c r="V65" i="24"/>
  <c r="P65" i="24"/>
  <c r="L65" i="24"/>
  <c r="AP64" i="24"/>
  <c r="V64" i="20"/>
  <c r="AK64" i="20"/>
  <c r="Y64" i="20"/>
  <c r="Y64" i="24"/>
  <c r="Z64" i="24"/>
  <c r="AO64" i="24"/>
  <c r="AK64" i="24"/>
  <c r="AJ64" i="24"/>
  <c r="AI64" i="24"/>
  <c r="AG64" i="24"/>
  <c r="X64" i="24"/>
  <c r="V64" i="24"/>
  <c r="P64" i="24"/>
  <c r="L64" i="24"/>
  <c r="AP63" i="24"/>
  <c r="V63" i="20"/>
  <c r="AK63" i="20"/>
  <c r="Y63" i="20"/>
  <c r="Y63" i="24"/>
  <c r="Z63" i="24"/>
  <c r="AO63" i="24"/>
  <c r="AK63" i="24"/>
  <c r="AJ63" i="24"/>
  <c r="AI63" i="24"/>
  <c r="AG63" i="24"/>
  <c r="X63" i="24"/>
  <c r="V63" i="24"/>
  <c r="P63" i="24"/>
  <c r="L63" i="24"/>
  <c r="AP62" i="24"/>
  <c r="V62" i="20"/>
  <c r="AK62" i="20"/>
  <c r="Y62" i="20"/>
  <c r="Y62" i="24"/>
  <c r="Z62" i="24"/>
  <c r="AO62" i="24"/>
  <c r="AK62" i="24"/>
  <c r="AJ62" i="24"/>
  <c r="AI62" i="24"/>
  <c r="AG62" i="24"/>
  <c r="X62" i="24"/>
  <c r="V62" i="24"/>
  <c r="P62" i="24"/>
  <c r="L62" i="24"/>
  <c r="AP61" i="24"/>
  <c r="V61" i="20"/>
  <c r="AK61" i="20"/>
  <c r="Y61" i="20"/>
  <c r="Y61" i="24"/>
  <c r="Z61" i="24"/>
  <c r="AO61" i="24"/>
  <c r="AK61" i="24"/>
  <c r="AJ61" i="24"/>
  <c r="AI61" i="24"/>
  <c r="AG61" i="24"/>
  <c r="X61" i="24"/>
  <c r="V61" i="24"/>
  <c r="P61" i="24"/>
  <c r="L61" i="24"/>
  <c r="AP60" i="24"/>
  <c r="V60" i="20"/>
  <c r="AK60" i="20"/>
  <c r="Y60" i="20"/>
  <c r="Y60" i="24"/>
  <c r="Z60" i="24"/>
  <c r="AO60" i="24"/>
  <c r="AK60" i="24"/>
  <c r="AJ60" i="24"/>
  <c r="AI60" i="24"/>
  <c r="AG60" i="24"/>
  <c r="X60" i="24"/>
  <c r="V60" i="24"/>
  <c r="P60" i="24"/>
  <c r="L60" i="24"/>
  <c r="AP59" i="24"/>
  <c r="V59" i="20"/>
  <c r="AK59" i="20"/>
  <c r="Y59" i="20"/>
  <c r="Y59" i="24"/>
  <c r="Z59" i="24"/>
  <c r="AO59" i="24"/>
  <c r="AK59" i="24"/>
  <c r="AJ59" i="24"/>
  <c r="AI59" i="24"/>
  <c r="AG59" i="24"/>
  <c r="X59" i="24"/>
  <c r="V59" i="24"/>
  <c r="P59" i="24"/>
  <c r="L59" i="24"/>
  <c r="AP58" i="24"/>
  <c r="V58" i="20"/>
  <c r="AK58" i="20"/>
  <c r="Y58" i="20"/>
  <c r="Y58" i="24"/>
  <c r="Z58" i="24"/>
  <c r="AO58" i="24"/>
  <c r="AK58" i="24"/>
  <c r="AJ58" i="24"/>
  <c r="AI58" i="24"/>
  <c r="AG58" i="24"/>
  <c r="X58" i="24"/>
  <c r="V58" i="24"/>
  <c r="P58" i="24"/>
  <c r="L58" i="24"/>
  <c r="AP57" i="24"/>
  <c r="V57" i="20"/>
  <c r="AK57" i="20"/>
  <c r="Y57" i="20"/>
  <c r="Y57" i="24"/>
  <c r="Z57" i="24"/>
  <c r="AO57" i="24"/>
  <c r="AK57" i="24"/>
  <c r="AJ57" i="24"/>
  <c r="AI57" i="24"/>
  <c r="AG57" i="24"/>
  <c r="X57" i="24"/>
  <c r="V57" i="24"/>
  <c r="P57" i="24"/>
  <c r="L57" i="24"/>
  <c r="AP56" i="24"/>
  <c r="V56" i="20"/>
  <c r="AK56" i="20"/>
  <c r="Y56" i="20"/>
  <c r="Y56" i="24"/>
  <c r="Z56" i="24"/>
  <c r="AO56" i="24"/>
  <c r="AK56" i="24"/>
  <c r="AJ56" i="24"/>
  <c r="AI56" i="24"/>
  <c r="AG56" i="24"/>
  <c r="X56" i="24"/>
  <c r="V56" i="24"/>
  <c r="P56" i="24"/>
  <c r="L56" i="24"/>
  <c r="AP55" i="24"/>
  <c r="V55" i="20"/>
  <c r="AK55" i="20"/>
  <c r="Y55" i="20"/>
  <c r="Y55" i="24"/>
  <c r="Z55" i="24"/>
  <c r="AO55" i="24"/>
  <c r="AK55" i="24"/>
  <c r="AJ55" i="24"/>
  <c r="AI55" i="24"/>
  <c r="AG55" i="24"/>
  <c r="X55" i="24"/>
  <c r="V55" i="24"/>
  <c r="P55" i="24"/>
  <c r="L55" i="24"/>
  <c r="AP54" i="24"/>
  <c r="V54" i="20"/>
  <c r="AK54" i="20"/>
  <c r="Y54" i="20"/>
  <c r="Y54" i="24"/>
  <c r="Z54" i="24"/>
  <c r="AO54" i="24"/>
  <c r="AK54" i="24"/>
  <c r="AJ54" i="24"/>
  <c r="AI54" i="24"/>
  <c r="AG54" i="24"/>
  <c r="X54" i="24"/>
  <c r="V54" i="24"/>
  <c r="P54" i="24"/>
  <c r="L54" i="24"/>
  <c r="AP53" i="24"/>
  <c r="V53" i="20"/>
  <c r="AK53" i="20"/>
  <c r="Y53" i="20"/>
  <c r="Y53" i="24"/>
  <c r="Z53" i="24"/>
  <c r="AO53" i="24"/>
  <c r="AK53" i="24"/>
  <c r="AJ53" i="24"/>
  <c r="AI53" i="24"/>
  <c r="AG53" i="24"/>
  <c r="X53" i="24"/>
  <c r="V53" i="24"/>
  <c r="P53" i="24"/>
  <c r="L53" i="24"/>
  <c r="AP52" i="24"/>
  <c r="V52" i="20"/>
  <c r="AK52" i="20"/>
  <c r="Y52" i="20"/>
  <c r="Y52" i="24"/>
  <c r="Z52" i="24"/>
  <c r="AO52" i="24"/>
  <c r="AK52" i="24"/>
  <c r="AJ52" i="24"/>
  <c r="AI52" i="24"/>
  <c r="AG52" i="24"/>
  <c r="X52" i="24"/>
  <c r="V52" i="24"/>
  <c r="P52" i="24"/>
  <c r="L52" i="24"/>
  <c r="AP51" i="24"/>
  <c r="V51" i="20"/>
  <c r="AK51" i="20"/>
  <c r="Y51" i="20"/>
  <c r="Y51" i="24"/>
  <c r="Z51" i="24"/>
  <c r="AO51" i="24"/>
  <c r="AK51" i="24"/>
  <c r="AJ51" i="24"/>
  <c r="AI51" i="24"/>
  <c r="AG51" i="24"/>
  <c r="X51" i="24"/>
  <c r="V51" i="24"/>
  <c r="P51" i="24"/>
  <c r="L51" i="24"/>
  <c r="AP50" i="24"/>
  <c r="V50" i="20"/>
  <c r="AK50" i="20"/>
  <c r="Y50" i="20"/>
  <c r="Y50" i="24"/>
  <c r="Z50" i="24"/>
  <c r="AO50" i="24"/>
  <c r="AK50" i="24"/>
  <c r="AJ50" i="24"/>
  <c r="AI50" i="24"/>
  <c r="AG50" i="24"/>
  <c r="X50" i="24"/>
  <c r="V50" i="24"/>
  <c r="P50" i="24"/>
  <c r="L50" i="24"/>
  <c r="AP49" i="24"/>
  <c r="V49" i="20"/>
  <c r="AK49" i="20"/>
  <c r="Y49" i="20"/>
  <c r="Y49" i="24"/>
  <c r="Z49" i="24"/>
  <c r="AO49" i="24"/>
  <c r="AK49" i="24"/>
  <c r="AJ49" i="24"/>
  <c r="AI49" i="24"/>
  <c r="AG49" i="24"/>
  <c r="X49" i="24"/>
  <c r="V49" i="24"/>
  <c r="P49" i="24"/>
  <c r="L49" i="24"/>
  <c r="AP48" i="24"/>
  <c r="V48" i="20"/>
  <c r="AK48" i="20"/>
  <c r="Y48" i="20"/>
  <c r="Y48" i="24"/>
  <c r="Z48" i="24"/>
  <c r="AO48" i="24"/>
  <c r="AK48" i="24"/>
  <c r="AJ48" i="24"/>
  <c r="AI48" i="24"/>
  <c r="AG48" i="24"/>
  <c r="X48" i="24"/>
  <c r="V48" i="24"/>
  <c r="P48" i="24"/>
  <c r="L48" i="24"/>
  <c r="AP47" i="24"/>
  <c r="V47" i="20"/>
  <c r="AK47" i="20"/>
  <c r="Y47" i="20"/>
  <c r="Y47" i="24"/>
  <c r="Z47" i="24"/>
  <c r="AO47" i="24"/>
  <c r="AK47" i="24"/>
  <c r="AJ47" i="24"/>
  <c r="AI47" i="24"/>
  <c r="AG47" i="24"/>
  <c r="X47" i="24"/>
  <c r="V47" i="24"/>
  <c r="P47" i="24"/>
  <c r="L47" i="24"/>
  <c r="AP46" i="24"/>
  <c r="V46" i="20"/>
  <c r="AK46" i="20"/>
  <c r="Y46" i="20"/>
  <c r="Y46" i="24"/>
  <c r="Z46" i="24"/>
  <c r="AO46" i="24"/>
  <c r="AK46" i="24"/>
  <c r="AJ46" i="24"/>
  <c r="AI46" i="24"/>
  <c r="AG46" i="24"/>
  <c r="X46" i="24"/>
  <c r="V46" i="24"/>
  <c r="P46" i="24"/>
  <c r="L46" i="24"/>
  <c r="AP45" i="24"/>
  <c r="V45" i="20"/>
  <c r="AK45" i="20"/>
  <c r="Y45" i="20"/>
  <c r="Y45" i="24"/>
  <c r="Z45" i="24"/>
  <c r="AO45" i="24"/>
  <c r="AK45" i="24"/>
  <c r="AJ45" i="24"/>
  <c r="AI45" i="24"/>
  <c r="AG45" i="24"/>
  <c r="X45" i="24"/>
  <c r="V45" i="24"/>
  <c r="P45" i="24"/>
  <c r="L45" i="24"/>
  <c r="AP44" i="24"/>
  <c r="V44" i="20"/>
  <c r="AK44" i="20"/>
  <c r="Y44" i="20"/>
  <c r="Y44" i="24"/>
  <c r="Z44" i="24"/>
  <c r="AO44" i="24"/>
  <c r="AK44" i="24"/>
  <c r="AJ44" i="24"/>
  <c r="AI44" i="24"/>
  <c r="AG44" i="24"/>
  <c r="X44" i="24"/>
  <c r="V44" i="24"/>
  <c r="P44" i="24"/>
  <c r="L44" i="24"/>
  <c r="AP43" i="24"/>
  <c r="V43" i="20"/>
  <c r="AK43" i="20"/>
  <c r="Y43" i="20"/>
  <c r="Y43" i="24"/>
  <c r="Z43" i="24"/>
  <c r="AO43" i="24"/>
  <c r="AK43" i="24"/>
  <c r="AJ43" i="24"/>
  <c r="AI43" i="24"/>
  <c r="AG43" i="24"/>
  <c r="X43" i="24"/>
  <c r="V43" i="24"/>
  <c r="P43" i="24"/>
  <c r="L43" i="24"/>
  <c r="AP42" i="24"/>
  <c r="V42" i="20"/>
  <c r="AK42" i="20"/>
  <c r="Y42" i="20"/>
  <c r="Y42" i="24"/>
  <c r="Z42" i="24"/>
  <c r="AO42" i="24"/>
  <c r="AK42" i="24"/>
  <c r="AJ42" i="24"/>
  <c r="AI42" i="24"/>
  <c r="AG42" i="24"/>
  <c r="X42" i="24"/>
  <c r="V42" i="24"/>
  <c r="P42" i="24"/>
  <c r="L42" i="24"/>
  <c r="AP41" i="24"/>
  <c r="V41" i="20"/>
  <c r="AK41" i="20"/>
  <c r="Y41" i="20"/>
  <c r="Y41" i="24"/>
  <c r="Z41" i="24"/>
  <c r="AO41" i="24"/>
  <c r="AK41" i="24"/>
  <c r="AJ41" i="24"/>
  <c r="AI41" i="24"/>
  <c r="AG41" i="24"/>
  <c r="X41" i="24"/>
  <c r="V41" i="24"/>
  <c r="P41" i="24"/>
  <c r="L41" i="24"/>
  <c r="AP40" i="24"/>
  <c r="V40" i="20"/>
  <c r="AK40" i="20"/>
  <c r="Y40" i="20"/>
  <c r="Y40" i="24"/>
  <c r="Z40" i="24"/>
  <c r="AO40" i="24"/>
  <c r="AK40" i="24"/>
  <c r="AJ40" i="24"/>
  <c r="AI40" i="24"/>
  <c r="AG40" i="24"/>
  <c r="X40" i="24"/>
  <c r="V40" i="24"/>
  <c r="P40" i="24"/>
  <c r="L40" i="24"/>
  <c r="AP39" i="24"/>
  <c r="V39" i="20"/>
  <c r="AK39" i="20"/>
  <c r="Y39" i="20"/>
  <c r="Y39" i="24"/>
  <c r="Z39" i="24"/>
  <c r="AO39" i="24"/>
  <c r="AK39" i="24"/>
  <c r="AJ39" i="24"/>
  <c r="AI39" i="24"/>
  <c r="AG39" i="24"/>
  <c r="X39" i="24"/>
  <c r="V39" i="24"/>
  <c r="P39" i="24"/>
  <c r="L39" i="24"/>
  <c r="AP38" i="24"/>
  <c r="V38" i="20"/>
  <c r="AK38" i="20"/>
  <c r="Y38" i="20"/>
  <c r="Y38" i="24"/>
  <c r="Z38" i="24"/>
  <c r="AO38" i="24"/>
  <c r="AK38" i="24"/>
  <c r="AJ38" i="24"/>
  <c r="AI38" i="24"/>
  <c r="AG38" i="24"/>
  <c r="X38" i="24"/>
  <c r="V38" i="24"/>
  <c r="P38" i="24"/>
  <c r="L38" i="24"/>
  <c r="AP37" i="24"/>
  <c r="V37" i="20"/>
  <c r="AK37" i="20"/>
  <c r="Y37" i="20"/>
  <c r="Y37" i="24"/>
  <c r="Z37" i="24"/>
  <c r="AO37" i="24"/>
  <c r="AK37" i="24"/>
  <c r="AJ37" i="24"/>
  <c r="AI37" i="24"/>
  <c r="AG37" i="24"/>
  <c r="X37" i="24"/>
  <c r="V37" i="24"/>
  <c r="P37" i="24"/>
  <c r="L37" i="24"/>
  <c r="AP36" i="24"/>
  <c r="V36" i="20"/>
  <c r="AK36" i="20"/>
  <c r="Y36" i="20"/>
  <c r="Y36" i="24"/>
  <c r="Z36" i="24"/>
  <c r="AO36" i="24"/>
  <c r="AK36" i="24"/>
  <c r="AJ36" i="24"/>
  <c r="AI36" i="24"/>
  <c r="AG36" i="24"/>
  <c r="X36" i="24"/>
  <c r="V36" i="24"/>
  <c r="P36" i="24"/>
  <c r="L36" i="24"/>
  <c r="AP35" i="24"/>
  <c r="V35" i="20"/>
  <c r="AK35" i="20"/>
  <c r="Y35" i="20"/>
  <c r="Y35" i="24"/>
  <c r="Z35" i="24"/>
  <c r="AO35" i="24"/>
  <c r="AK35" i="24"/>
  <c r="AJ35" i="24"/>
  <c r="AI35" i="24"/>
  <c r="AG35" i="24"/>
  <c r="X35" i="24"/>
  <c r="V35" i="24"/>
  <c r="P35" i="24"/>
  <c r="L35" i="24"/>
  <c r="AP34" i="24"/>
  <c r="V34" i="20"/>
  <c r="AK34" i="20"/>
  <c r="Y34" i="20"/>
  <c r="Y34" i="24"/>
  <c r="Z34" i="24"/>
  <c r="AO34" i="24"/>
  <c r="AK34" i="24"/>
  <c r="AJ34" i="24"/>
  <c r="AI34" i="24"/>
  <c r="AG34" i="24"/>
  <c r="X34" i="24"/>
  <c r="V34" i="24"/>
  <c r="P34" i="24"/>
  <c r="L34" i="24"/>
  <c r="AP33" i="24"/>
  <c r="V33" i="20"/>
  <c r="AK33" i="20"/>
  <c r="Y33" i="20"/>
  <c r="Y33" i="24"/>
  <c r="Z33" i="24"/>
  <c r="AO33" i="24"/>
  <c r="AK33" i="24"/>
  <c r="AJ33" i="24"/>
  <c r="AI33" i="24"/>
  <c r="AG33" i="24"/>
  <c r="X33" i="24"/>
  <c r="V33" i="24"/>
  <c r="P33" i="24"/>
  <c r="L33" i="24"/>
  <c r="AP32" i="24"/>
  <c r="V32" i="20"/>
  <c r="AK32" i="20"/>
  <c r="Y32" i="20"/>
  <c r="Y32" i="24"/>
  <c r="Z32" i="24"/>
  <c r="AO32" i="24"/>
  <c r="AK32" i="24"/>
  <c r="AJ32" i="24"/>
  <c r="AI32" i="24"/>
  <c r="AG32" i="24"/>
  <c r="X32" i="24"/>
  <c r="V32" i="24"/>
  <c r="P32" i="24"/>
  <c r="L32" i="24"/>
  <c r="AP31" i="24"/>
  <c r="V31" i="20"/>
  <c r="AK31" i="20"/>
  <c r="Y31" i="20"/>
  <c r="Y31" i="24"/>
  <c r="Z31" i="24"/>
  <c r="AO31" i="24"/>
  <c r="AK31" i="24"/>
  <c r="AJ31" i="24"/>
  <c r="AI31" i="24"/>
  <c r="AG31" i="24"/>
  <c r="X31" i="24"/>
  <c r="V31" i="24"/>
  <c r="P31" i="24"/>
  <c r="L31" i="24"/>
  <c r="AP30" i="24"/>
  <c r="V30" i="20"/>
  <c r="AK30" i="20"/>
  <c r="Y30" i="20"/>
  <c r="Y30" i="24"/>
  <c r="Z30" i="24"/>
  <c r="AO30" i="24"/>
  <c r="AK30" i="24"/>
  <c r="AJ30" i="24"/>
  <c r="AI30" i="24"/>
  <c r="AG30" i="24"/>
  <c r="X30" i="24"/>
  <c r="V30" i="24"/>
  <c r="P30" i="24"/>
  <c r="L30" i="24"/>
  <c r="AP29" i="24"/>
  <c r="V29" i="20"/>
  <c r="AK29" i="20"/>
  <c r="Y29" i="20"/>
  <c r="Y29" i="24"/>
  <c r="Z29" i="24"/>
  <c r="AO29" i="24"/>
  <c r="AK29" i="24"/>
  <c r="AJ29" i="24"/>
  <c r="AI29" i="24"/>
  <c r="AG29" i="24"/>
  <c r="X29" i="24"/>
  <c r="V29" i="24"/>
  <c r="P29" i="24"/>
  <c r="L29" i="24"/>
  <c r="AP28" i="24"/>
  <c r="V28" i="20"/>
  <c r="AK28" i="20"/>
  <c r="Y28" i="20"/>
  <c r="Y28" i="24"/>
  <c r="Z28" i="24"/>
  <c r="AO28" i="24"/>
  <c r="AK28" i="24"/>
  <c r="AJ28" i="24"/>
  <c r="AI28" i="24"/>
  <c r="AG28" i="24"/>
  <c r="X28" i="24"/>
  <c r="V28" i="24"/>
  <c r="P28" i="24"/>
  <c r="L28" i="24"/>
  <c r="AP27" i="24"/>
  <c r="V27" i="20"/>
  <c r="AK27" i="20"/>
  <c r="Y27" i="20"/>
  <c r="Y27" i="24"/>
  <c r="Z27" i="24"/>
  <c r="AO27" i="24"/>
  <c r="AK27" i="24"/>
  <c r="AJ27" i="24"/>
  <c r="AI27" i="24"/>
  <c r="AG27" i="24"/>
  <c r="X27" i="24"/>
  <c r="V27" i="24"/>
  <c r="P27" i="24"/>
  <c r="L27" i="24"/>
  <c r="AP26" i="24"/>
  <c r="V26" i="20"/>
  <c r="AK26" i="20"/>
  <c r="Y26" i="20"/>
  <c r="Y26" i="24"/>
  <c r="Z26" i="24"/>
  <c r="AO26" i="24"/>
  <c r="AK26" i="24"/>
  <c r="AJ26" i="24"/>
  <c r="AI26" i="24"/>
  <c r="AG26" i="24"/>
  <c r="X26" i="24"/>
  <c r="V26" i="24"/>
  <c r="P26" i="24"/>
  <c r="L26" i="24"/>
  <c r="AP25" i="24"/>
  <c r="V25" i="20"/>
  <c r="AK25" i="20"/>
  <c r="Y25" i="20"/>
  <c r="Y25" i="24"/>
  <c r="Z25" i="24"/>
  <c r="AO25" i="24"/>
  <c r="AK25" i="24"/>
  <c r="AJ25" i="24"/>
  <c r="AI25" i="24"/>
  <c r="AG25" i="24"/>
  <c r="X25" i="24"/>
  <c r="V25" i="24"/>
  <c r="P25" i="24"/>
  <c r="L25" i="24"/>
  <c r="AP24" i="24"/>
  <c r="V24" i="20"/>
  <c r="AK24" i="20"/>
  <c r="Y24" i="20"/>
  <c r="Y24" i="24"/>
  <c r="Z24" i="24"/>
  <c r="AO24" i="24"/>
  <c r="AK24" i="24"/>
  <c r="AJ24" i="24"/>
  <c r="AI24" i="24"/>
  <c r="AG24" i="24"/>
  <c r="X24" i="24"/>
  <c r="V24" i="24"/>
  <c r="P24" i="24"/>
  <c r="L24" i="24"/>
  <c r="AP23" i="24"/>
  <c r="V23" i="20"/>
  <c r="AK23" i="20"/>
  <c r="Y23" i="20"/>
  <c r="Y23" i="24"/>
  <c r="Z23" i="24"/>
  <c r="AO23" i="24"/>
  <c r="AK23" i="24"/>
  <c r="AJ23" i="24"/>
  <c r="AI23" i="24"/>
  <c r="AG23" i="24"/>
  <c r="X23" i="24"/>
  <c r="V23" i="24"/>
  <c r="P23" i="24"/>
  <c r="L23" i="24"/>
  <c r="AP22" i="24"/>
  <c r="V22" i="20"/>
  <c r="AK22" i="20"/>
  <c r="Y22" i="20"/>
  <c r="Y22" i="24"/>
  <c r="Z22" i="24"/>
  <c r="AO22" i="24"/>
  <c r="AK22" i="24"/>
  <c r="AJ22" i="24"/>
  <c r="AI22" i="24"/>
  <c r="AG22" i="24"/>
  <c r="X22" i="24"/>
  <c r="V22" i="24"/>
  <c r="P22" i="24"/>
  <c r="L22" i="24"/>
  <c r="AP21" i="24"/>
  <c r="V21" i="20"/>
  <c r="AK21" i="20"/>
  <c r="Y21" i="20"/>
  <c r="Y21" i="24"/>
  <c r="Z21" i="24"/>
  <c r="AO21" i="24"/>
  <c r="AK21" i="24"/>
  <c r="AJ21" i="24"/>
  <c r="AI21" i="24"/>
  <c r="AG21" i="24"/>
  <c r="X21" i="24"/>
  <c r="V21" i="24"/>
  <c r="P21" i="24"/>
  <c r="L21" i="24"/>
  <c r="AP20" i="24"/>
  <c r="V20" i="20"/>
  <c r="AK20" i="20"/>
  <c r="Y20" i="20"/>
  <c r="Y20" i="24"/>
  <c r="Z20" i="24"/>
  <c r="AO20" i="24"/>
  <c r="AK20" i="24"/>
  <c r="AJ20" i="24"/>
  <c r="AI20" i="24"/>
  <c r="AG20" i="24"/>
  <c r="X20" i="24"/>
  <c r="V20" i="24"/>
  <c r="P20" i="24"/>
  <c r="L20" i="24"/>
  <c r="AP19" i="24"/>
  <c r="V19" i="20"/>
  <c r="AK19" i="20"/>
  <c r="Y19" i="20"/>
  <c r="Y19" i="24"/>
  <c r="Z19" i="24"/>
  <c r="AO19" i="24"/>
  <c r="AK19" i="24"/>
  <c r="AJ19" i="24"/>
  <c r="AI19" i="24"/>
  <c r="AG19" i="24"/>
  <c r="X19" i="24"/>
  <c r="V19" i="24"/>
  <c r="P19" i="24"/>
  <c r="L19" i="24"/>
  <c r="AP18" i="24"/>
  <c r="V18" i="20"/>
  <c r="AK18" i="20"/>
  <c r="Y18" i="20"/>
  <c r="Y18" i="24"/>
  <c r="Z18" i="24"/>
  <c r="AO18" i="24"/>
  <c r="AK18" i="24"/>
  <c r="AJ18" i="24"/>
  <c r="AI18" i="24"/>
  <c r="AG18" i="24"/>
  <c r="X18" i="24"/>
  <c r="V18" i="24"/>
  <c r="P18" i="24"/>
  <c r="L18" i="24"/>
  <c r="AP17" i="24"/>
  <c r="V17" i="20"/>
  <c r="AK17" i="20"/>
  <c r="Y17" i="20"/>
  <c r="Y17" i="24"/>
  <c r="Z17" i="24"/>
  <c r="AO17" i="24"/>
  <c r="AK17" i="24"/>
  <c r="AJ17" i="24"/>
  <c r="AI17" i="24"/>
  <c r="AG17" i="24"/>
  <c r="X17" i="24"/>
  <c r="V17" i="24"/>
  <c r="P17" i="24"/>
  <c r="L17" i="24"/>
  <c r="AP16" i="24"/>
  <c r="V16" i="20"/>
  <c r="AK16" i="20"/>
  <c r="Y16" i="20"/>
  <c r="Y16" i="24"/>
  <c r="Z16" i="24"/>
  <c r="AO16" i="24"/>
  <c r="AK16" i="24"/>
  <c r="AJ16" i="24"/>
  <c r="AI16" i="24"/>
  <c r="AG16" i="24"/>
  <c r="X16" i="24"/>
  <c r="V16" i="24"/>
  <c r="P16" i="24"/>
  <c r="L16" i="24"/>
  <c r="AP15" i="24"/>
  <c r="V15" i="20"/>
  <c r="AK15" i="20"/>
  <c r="Y15" i="20"/>
  <c r="Y15" i="24"/>
  <c r="Z15" i="24"/>
  <c r="AO15" i="24"/>
  <c r="AK15" i="24"/>
  <c r="AJ15" i="24"/>
  <c r="AI15" i="24"/>
  <c r="AG15" i="24"/>
  <c r="X15" i="24"/>
  <c r="V15" i="24"/>
  <c r="P15" i="24"/>
  <c r="L15" i="24"/>
  <c r="AP14" i="24"/>
  <c r="V14" i="20"/>
  <c r="AK14" i="20"/>
  <c r="Y14" i="20"/>
  <c r="Y14" i="24"/>
  <c r="Z14" i="24"/>
  <c r="AO14" i="24"/>
  <c r="AK14" i="24"/>
  <c r="AJ14" i="24"/>
  <c r="AI14" i="24"/>
  <c r="AG14" i="24"/>
  <c r="X14" i="24"/>
  <c r="V14" i="24"/>
  <c r="P14" i="24"/>
  <c r="L14" i="24"/>
  <c r="AP13" i="24"/>
  <c r="V13" i="20"/>
  <c r="AK13" i="20"/>
  <c r="Y13" i="20"/>
  <c r="Y13" i="24"/>
  <c r="Z13" i="24"/>
  <c r="AO13" i="24"/>
  <c r="AK13" i="24"/>
  <c r="AJ13" i="24"/>
  <c r="AI13" i="24"/>
  <c r="AG13" i="24"/>
  <c r="X13" i="24"/>
  <c r="V13" i="24"/>
  <c r="P13" i="24"/>
  <c r="L13" i="24"/>
  <c r="AP12" i="24"/>
  <c r="V12" i="20"/>
  <c r="AK12" i="20"/>
  <c r="Y12" i="20"/>
  <c r="Y12" i="24"/>
  <c r="Z12" i="24"/>
  <c r="AO12" i="24"/>
  <c r="AK12" i="24"/>
  <c r="AJ12" i="24"/>
  <c r="AI12" i="24"/>
  <c r="AG12" i="24"/>
  <c r="X12" i="24"/>
  <c r="V12" i="24"/>
  <c r="P12" i="24"/>
  <c r="L12" i="24"/>
  <c r="AP11" i="24"/>
  <c r="V11" i="20"/>
  <c r="AK11" i="20"/>
  <c r="Y11" i="20"/>
  <c r="Y11" i="24"/>
  <c r="Z11" i="24"/>
  <c r="AO11" i="24"/>
  <c r="AK11" i="24"/>
  <c r="AJ11" i="24"/>
  <c r="AI11" i="24"/>
  <c r="AG11" i="24"/>
  <c r="X11" i="24"/>
  <c r="V11" i="24"/>
  <c r="P11" i="24"/>
  <c r="L11" i="24"/>
  <c r="AP10" i="24"/>
  <c r="V10" i="20"/>
  <c r="AK10" i="20"/>
  <c r="Y10" i="20"/>
  <c r="Y10" i="24"/>
  <c r="Z10" i="24"/>
  <c r="AO10" i="24"/>
  <c r="AK10" i="24"/>
  <c r="AJ10" i="24"/>
  <c r="AI10" i="24"/>
  <c r="AG10" i="24"/>
  <c r="X10" i="24"/>
  <c r="V10" i="24"/>
  <c r="P10" i="24"/>
  <c r="L10" i="24"/>
  <c r="AP9" i="24"/>
  <c r="V9" i="20"/>
  <c r="AK9" i="20"/>
  <c r="Y9" i="20"/>
  <c r="Y9" i="24"/>
  <c r="Z9" i="24"/>
  <c r="AO9" i="24"/>
  <c r="AK9" i="24"/>
  <c r="AJ9" i="24"/>
  <c r="AI9" i="24"/>
  <c r="AG9" i="24"/>
  <c r="X9" i="24"/>
  <c r="V9" i="24"/>
  <c r="P9" i="24"/>
  <c r="L9" i="24"/>
  <c r="AP8" i="24"/>
  <c r="V8" i="20"/>
  <c r="AK8" i="20"/>
  <c r="Y8" i="20"/>
  <c r="Y8" i="24"/>
  <c r="Z8" i="24"/>
  <c r="AO8" i="24"/>
  <c r="AK8" i="24"/>
  <c r="AJ8" i="24"/>
  <c r="AI8" i="24"/>
  <c r="AG8" i="24"/>
  <c r="X8" i="24"/>
  <c r="V8" i="24"/>
  <c r="P8" i="24"/>
  <c r="L8" i="24"/>
  <c r="AP7" i="24"/>
  <c r="V7" i="20"/>
  <c r="AK7" i="20"/>
  <c r="Y7" i="20"/>
  <c r="Y7" i="24"/>
  <c r="Z7" i="24"/>
  <c r="AO7" i="24"/>
  <c r="AK7" i="24"/>
  <c r="AJ7" i="24"/>
  <c r="AI7" i="24"/>
  <c r="AG7" i="24"/>
  <c r="X7" i="24"/>
  <c r="V7" i="24"/>
  <c r="P7" i="24"/>
  <c r="L7" i="24"/>
  <c r="AP6" i="24"/>
  <c r="Y6" i="24"/>
  <c r="Z6" i="24"/>
  <c r="AO6" i="24"/>
  <c r="AK6" i="24"/>
  <c r="AJ6" i="24"/>
  <c r="AI6" i="24"/>
  <c r="AG6" i="24"/>
  <c r="X6" i="24"/>
  <c r="V6" i="24"/>
  <c r="P6" i="24"/>
  <c r="L6" i="24"/>
  <c r="AN2" i="24"/>
  <c r="L293" i="23"/>
  <c r="V293" i="23"/>
  <c r="AK293" i="23"/>
  <c r="P293" i="23"/>
  <c r="AJ293" i="23"/>
  <c r="AG293" i="23"/>
  <c r="L292" i="23"/>
  <c r="V292" i="23"/>
  <c r="AK292" i="23"/>
  <c r="P292" i="23"/>
  <c r="AJ292" i="23"/>
  <c r="AG292" i="23"/>
  <c r="L291" i="23"/>
  <c r="V291" i="23"/>
  <c r="AK291" i="23"/>
  <c r="P291" i="23"/>
  <c r="AJ291" i="23"/>
  <c r="AG291" i="23"/>
  <c r="L290" i="23"/>
  <c r="V290" i="23"/>
  <c r="AK290" i="23"/>
  <c r="P290" i="23"/>
  <c r="AJ290" i="23"/>
  <c r="AG290" i="23"/>
  <c r="L289" i="23"/>
  <c r="V289" i="23"/>
  <c r="AK289" i="23"/>
  <c r="P289" i="23"/>
  <c r="AJ289" i="23"/>
  <c r="AG289" i="23"/>
  <c r="L288" i="23"/>
  <c r="V288" i="23"/>
  <c r="AK288" i="23"/>
  <c r="P288" i="23"/>
  <c r="AJ288" i="23"/>
  <c r="AG288" i="23"/>
  <c r="L287" i="23"/>
  <c r="V287" i="23"/>
  <c r="AK287" i="23"/>
  <c r="P287" i="23"/>
  <c r="AJ287" i="23"/>
  <c r="AG287" i="23"/>
  <c r="L286" i="23"/>
  <c r="V286" i="23"/>
  <c r="AK286" i="23"/>
  <c r="P286" i="23"/>
  <c r="AJ286" i="23"/>
  <c r="AG286" i="23"/>
  <c r="L285" i="23"/>
  <c r="V285" i="23"/>
  <c r="AK285" i="23"/>
  <c r="P285" i="23"/>
  <c r="AJ285" i="23"/>
  <c r="AG285" i="23"/>
  <c r="L284" i="23"/>
  <c r="V284" i="23"/>
  <c r="AK284" i="23"/>
  <c r="P284" i="23"/>
  <c r="AJ284" i="23"/>
  <c r="AG284" i="23"/>
  <c r="L283" i="23"/>
  <c r="V283" i="23"/>
  <c r="AK283" i="23"/>
  <c r="P283" i="23"/>
  <c r="AJ283" i="23"/>
  <c r="AG283" i="23"/>
  <c r="L282" i="23"/>
  <c r="V282" i="23"/>
  <c r="AK282" i="23"/>
  <c r="P282" i="23"/>
  <c r="AJ282" i="23"/>
  <c r="AG282" i="23"/>
  <c r="L281" i="23"/>
  <c r="V281" i="23"/>
  <c r="AK281" i="23"/>
  <c r="P281" i="23"/>
  <c r="AJ281" i="23"/>
  <c r="AG281" i="23"/>
  <c r="L280" i="23"/>
  <c r="V280" i="23"/>
  <c r="AK280" i="23"/>
  <c r="P280" i="23"/>
  <c r="AJ280" i="23"/>
  <c r="AG280" i="23"/>
  <c r="L279" i="23"/>
  <c r="V279" i="23"/>
  <c r="AK279" i="23"/>
  <c r="P279" i="23"/>
  <c r="AJ279" i="23"/>
  <c r="AG279" i="23"/>
  <c r="L278" i="23"/>
  <c r="V278" i="23"/>
  <c r="AK278" i="23"/>
  <c r="P278" i="23"/>
  <c r="AJ278" i="23"/>
  <c r="AG278" i="23"/>
  <c r="L277" i="23"/>
  <c r="V277" i="23"/>
  <c r="AK277" i="23"/>
  <c r="P277" i="23"/>
  <c r="AJ277" i="23"/>
  <c r="AG277" i="23"/>
  <c r="L276" i="23"/>
  <c r="V276" i="23"/>
  <c r="AK276" i="23"/>
  <c r="P276" i="23"/>
  <c r="AJ276" i="23"/>
  <c r="AG276" i="23"/>
  <c r="L275" i="23"/>
  <c r="V275" i="23"/>
  <c r="AK275" i="23"/>
  <c r="P275" i="23"/>
  <c r="AJ275" i="23"/>
  <c r="AG275" i="23"/>
  <c r="L274" i="23"/>
  <c r="V274" i="23"/>
  <c r="AK274" i="23"/>
  <c r="P274" i="23"/>
  <c r="AJ274" i="23"/>
  <c r="AG274" i="23"/>
  <c r="L273" i="23"/>
  <c r="V273" i="23"/>
  <c r="AK273" i="23"/>
  <c r="P273" i="23"/>
  <c r="AJ273" i="23"/>
  <c r="AG273" i="23"/>
  <c r="L272" i="23"/>
  <c r="V272" i="23"/>
  <c r="AK272" i="23"/>
  <c r="P272" i="23"/>
  <c r="AJ272" i="23"/>
  <c r="AG272" i="23"/>
  <c r="L271" i="23"/>
  <c r="V271" i="23"/>
  <c r="AK271" i="23"/>
  <c r="P271" i="23"/>
  <c r="AJ271" i="23"/>
  <c r="AG271" i="23"/>
  <c r="L270" i="23"/>
  <c r="V270" i="23"/>
  <c r="AK270" i="23"/>
  <c r="P270" i="23"/>
  <c r="AJ270" i="23"/>
  <c r="AG270" i="23"/>
  <c r="L269" i="23"/>
  <c r="V269" i="23"/>
  <c r="AK269" i="23"/>
  <c r="P269" i="23"/>
  <c r="AJ269" i="23"/>
  <c r="AG269" i="23"/>
  <c r="L268" i="23"/>
  <c r="V268" i="23"/>
  <c r="AK268" i="23"/>
  <c r="P268" i="23"/>
  <c r="AJ268" i="23"/>
  <c r="AG268" i="23"/>
  <c r="L267" i="23"/>
  <c r="V267" i="23"/>
  <c r="AK267" i="23"/>
  <c r="P267" i="23"/>
  <c r="AJ267" i="23"/>
  <c r="AG267" i="23"/>
  <c r="L266" i="23"/>
  <c r="V266" i="23"/>
  <c r="AK266" i="23"/>
  <c r="P266" i="23"/>
  <c r="AJ266" i="23"/>
  <c r="AG266" i="23"/>
  <c r="L265" i="23"/>
  <c r="V265" i="23"/>
  <c r="AK265" i="23"/>
  <c r="P265" i="23"/>
  <c r="AJ265" i="23"/>
  <c r="AG265" i="23"/>
  <c r="L264" i="23"/>
  <c r="V264" i="23"/>
  <c r="AK264" i="23"/>
  <c r="P264" i="23"/>
  <c r="AJ264" i="23"/>
  <c r="AG264" i="23"/>
  <c r="L263" i="23"/>
  <c r="V263" i="23"/>
  <c r="AK263" i="23"/>
  <c r="P263" i="23"/>
  <c r="AJ263" i="23"/>
  <c r="AG263" i="23"/>
  <c r="L262" i="23"/>
  <c r="V262" i="23"/>
  <c r="AK262" i="23"/>
  <c r="P262" i="23"/>
  <c r="AJ262" i="23"/>
  <c r="AG262" i="23"/>
  <c r="L261" i="23"/>
  <c r="V261" i="23"/>
  <c r="AK261" i="23"/>
  <c r="P261" i="23"/>
  <c r="AJ261" i="23"/>
  <c r="AG261" i="23"/>
  <c r="L260" i="23"/>
  <c r="V260" i="23"/>
  <c r="AK260" i="23"/>
  <c r="P260" i="23"/>
  <c r="AJ260" i="23"/>
  <c r="AG260" i="23"/>
  <c r="L259" i="23"/>
  <c r="V259" i="23"/>
  <c r="AK259" i="23"/>
  <c r="P259" i="23"/>
  <c r="AJ259" i="23"/>
  <c r="AG259" i="23"/>
  <c r="L258" i="23"/>
  <c r="V258" i="23"/>
  <c r="AK258" i="23"/>
  <c r="P258" i="23"/>
  <c r="AJ258" i="23"/>
  <c r="AG258" i="23"/>
  <c r="L257" i="23"/>
  <c r="V257" i="23"/>
  <c r="AK257" i="23"/>
  <c r="P257" i="23"/>
  <c r="AJ257" i="23"/>
  <c r="AG257" i="23"/>
  <c r="L256" i="23"/>
  <c r="V256" i="23"/>
  <c r="AK256" i="23"/>
  <c r="P256" i="23"/>
  <c r="AJ256" i="23"/>
  <c r="AG256" i="23"/>
  <c r="L255" i="23"/>
  <c r="V255" i="23"/>
  <c r="AK255" i="23"/>
  <c r="P255" i="23"/>
  <c r="AJ255" i="23"/>
  <c r="AG255" i="23"/>
  <c r="L254" i="23"/>
  <c r="V254" i="23"/>
  <c r="AK254" i="23"/>
  <c r="P254" i="23"/>
  <c r="AJ254" i="23"/>
  <c r="AG254" i="23"/>
  <c r="L253" i="23"/>
  <c r="V253" i="23"/>
  <c r="AK253" i="23"/>
  <c r="P253" i="23"/>
  <c r="AJ253" i="23"/>
  <c r="AG253" i="23"/>
  <c r="L252" i="23"/>
  <c r="V252" i="23"/>
  <c r="AK252" i="23"/>
  <c r="P252" i="23"/>
  <c r="AJ252" i="23"/>
  <c r="AG252" i="23"/>
  <c r="L251" i="23"/>
  <c r="V251" i="23"/>
  <c r="AK251" i="23"/>
  <c r="P251" i="23"/>
  <c r="AJ251" i="23"/>
  <c r="AG251" i="23"/>
  <c r="L250" i="23"/>
  <c r="V250" i="23"/>
  <c r="AK250" i="23"/>
  <c r="P250" i="23"/>
  <c r="AJ250" i="23"/>
  <c r="AG250" i="23"/>
  <c r="L249" i="23"/>
  <c r="V249" i="23"/>
  <c r="AK249" i="23"/>
  <c r="P249" i="23"/>
  <c r="AJ249" i="23"/>
  <c r="AG249" i="23"/>
  <c r="L248" i="23"/>
  <c r="V248" i="23"/>
  <c r="AK248" i="23"/>
  <c r="P248" i="23"/>
  <c r="AJ248" i="23"/>
  <c r="AG248" i="23"/>
  <c r="L247" i="23"/>
  <c r="V247" i="23"/>
  <c r="AK247" i="23"/>
  <c r="P247" i="23"/>
  <c r="AJ247" i="23"/>
  <c r="AG247" i="23"/>
  <c r="L246" i="23"/>
  <c r="V246" i="23"/>
  <c r="AK246" i="23"/>
  <c r="P246" i="23"/>
  <c r="AJ246" i="23"/>
  <c r="AG246" i="23"/>
  <c r="L245" i="23"/>
  <c r="V245" i="23"/>
  <c r="AK245" i="23"/>
  <c r="P245" i="23"/>
  <c r="AJ245" i="23"/>
  <c r="AG245" i="23"/>
  <c r="L244" i="23"/>
  <c r="V244" i="23"/>
  <c r="AK244" i="23"/>
  <c r="P244" i="23"/>
  <c r="AJ244" i="23"/>
  <c r="AG244" i="23"/>
  <c r="L243" i="23"/>
  <c r="V243" i="23"/>
  <c r="AK243" i="23"/>
  <c r="P243" i="23"/>
  <c r="AJ243" i="23"/>
  <c r="AG243" i="23"/>
  <c r="L242" i="23"/>
  <c r="V242" i="23"/>
  <c r="AK242" i="23"/>
  <c r="P242" i="23"/>
  <c r="AJ242" i="23"/>
  <c r="AG242" i="23"/>
  <c r="L241" i="23"/>
  <c r="V241" i="23"/>
  <c r="AK241" i="23"/>
  <c r="P241" i="23"/>
  <c r="AJ241" i="23"/>
  <c r="AG241" i="23"/>
  <c r="L240" i="23"/>
  <c r="V240" i="23"/>
  <c r="AK240" i="23"/>
  <c r="P240" i="23"/>
  <c r="AJ240" i="23"/>
  <c r="AG240" i="23"/>
  <c r="L239" i="23"/>
  <c r="V239" i="23"/>
  <c r="AK239" i="23"/>
  <c r="P239" i="23"/>
  <c r="AJ239" i="23"/>
  <c r="AG239" i="23"/>
  <c r="L238" i="23"/>
  <c r="V238" i="23"/>
  <c r="AK238" i="23"/>
  <c r="P238" i="23"/>
  <c r="AJ238" i="23"/>
  <c r="AG238" i="23"/>
  <c r="L237" i="23"/>
  <c r="V237" i="23"/>
  <c r="AK237" i="23"/>
  <c r="P237" i="23"/>
  <c r="AJ237" i="23"/>
  <c r="AG237" i="23"/>
  <c r="L236" i="23"/>
  <c r="V236" i="23"/>
  <c r="AK236" i="23"/>
  <c r="P236" i="23"/>
  <c r="AJ236" i="23"/>
  <c r="AG236" i="23"/>
  <c r="L235" i="23"/>
  <c r="V235" i="23"/>
  <c r="AK235" i="23"/>
  <c r="P235" i="23"/>
  <c r="AJ235" i="23"/>
  <c r="AG235" i="23"/>
  <c r="L234" i="23"/>
  <c r="V234" i="23"/>
  <c r="AK234" i="23"/>
  <c r="P234" i="23"/>
  <c r="AJ234" i="23"/>
  <c r="AG234" i="23"/>
  <c r="L233" i="23"/>
  <c r="V233" i="23"/>
  <c r="AK233" i="23"/>
  <c r="P233" i="23"/>
  <c r="AJ233" i="23"/>
  <c r="AG233" i="23"/>
  <c r="L232" i="23"/>
  <c r="V232" i="23"/>
  <c r="AK232" i="23"/>
  <c r="P232" i="23"/>
  <c r="AJ232" i="23"/>
  <c r="AG232" i="23"/>
  <c r="L231" i="23"/>
  <c r="V231" i="23"/>
  <c r="AK231" i="23"/>
  <c r="P231" i="23"/>
  <c r="AJ231" i="23"/>
  <c r="AG231" i="23"/>
  <c r="L230" i="23"/>
  <c r="V230" i="23"/>
  <c r="AK230" i="23"/>
  <c r="P230" i="23"/>
  <c r="AJ230" i="23"/>
  <c r="AG230" i="23"/>
  <c r="L229" i="23"/>
  <c r="V229" i="23"/>
  <c r="AK229" i="23"/>
  <c r="P229" i="23"/>
  <c r="AJ229" i="23"/>
  <c r="AG229" i="23"/>
  <c r="L228" i="23"/>
  <c r="V228" i="23"/>
  <c r="AK228" i="23"/>
  <c r="P228" i="23"/>
  <c r="AJ228" i="23"/>
  <c r="AG228" i="23"/>
  <c r="L227" i="23"/>
  <c r="V227" i="23"/>
  <c r="AK227" i="23"/>
  <c r="P227" i="23"/>
  <c r="AJ227" i="23"/>
  <c r="AG227" i="23"/>
  <c r="L226" i="23"/>
  <c r="V226" i="23"/>
  <c r="AK226" i="23"/>
  <c r="P226" i="23"/>
  <c r="AJ226" i="23"/>
  <c r="AG226" i="23"/>
  <c r="L225" i="23"/>
  <c r="V225" i="23"/>
  <c r="AK225" i="23"/>
  <c r="P225" i="23"/>
  <c r="AJ225" i="23"/>
  <c r="AG225" i="23"/>
  <c r="L224" i="23"/>
  <c r="V224" i="23"/>
  <c r="AK224" i="23"/>
  <c r="P224" i="23"/>
  <c r="AJ224" i="23"/>
  <c r="AG224" i="23"/>
  <c r="L223" i="23"/>
  <c r="V223" i="23"/>
  <c r="AK223" i="23"/>
  <c r="P223" i="23"/>
  <c r="AJ223" i="23"/>
  <c r="AG223" i="23"/>
  <c r="L222" i="23"/>
  <c r="V222" i="23"/>
  <c r="AK222" i="23"/>
  <c r="P222" i="23"/>
  <c r="AJ222" i="23"/>
  <c r="AG222" i="23"/>
  <c r="L221" i="23"/>
  <c r="V221" i="23"/>
  <c r="AK221" i="23"/>
  <c r="P221" i="23"/>
  <c r="AJ221" i="23"/>
  <c r="AG221" i="23"/>
  <c r="L220" i="23"/>
  <c r="V220" i="23"/>
  <c r="AK220" i="23"/>
  <c r="P220" i="23"/>
  <c r="AJ220" i="23"/>
  <c r="AG220" i="23"/>
  <c r="L219" i="23"/>
  <c r="V219" i="23"/>
  <c r="AK219" i="23"/>
  <c r="P219" i="23"/>
  <c r="AJ219" i="23"/>
  <c r="AG219" i="23"/>
  <c r="L218" i="23"/>
  <c r="V218" i="23"/>
  <c r="AK218" i="23"/>
  <c r="P218" i="23"/>
  <c r="AJ218" i="23"/>
  <c r="AG218" i="23"/>
  <c r="L217" i="23"/>
  <c r="V217" i="23"/>
  <c r="AK217" i="23"/>
  <c r="P217" i="23"/>
  <c r="AJ217" i="23"/>
  <c r="AG217" i="23"/>
  <c r="L216" i="23"/>
  <c r="V216" i="23"/>
  <c r="AK216" i="23"/>
  <c r="P216" i="23"/>
  <c r="AJ216" i="23"/>
  <c r="AG216" i="23"/>
  <c r="L215" i="23"/>
  <c r="V215" i="23"/>
  <c r="AK215" i="23"/>
  <c r="P215" i="23"/>
  <c r="AJ215" i="23"/>
  <c r="AG215" i="23"/>
  <c r="L214" i="23"/>
  <c r="V214" i="23"/>
  <c r="AK214" i="23"/>
  <c r="P214" i="23"/>
  <c r="AJ214" i="23"/>
  <c r="AG214" i="23"/>
  <c r="L213" i="23"/>
  <c r="V213" i="23"/>
  <c r="AK213" i="23"/>
  <c r="P213" i="23"/>
  <c r="AJ213" i="23"/>
  <c r="AG213" i="23"/>
  <c r="L212" i="23"/>
  <c r="V212" i="23"/>
  <c r="AK212" i="23"/>
  <c r="P212" i="23"/>
  <c r="AJ212" i="23"/>
  <c r="AG212" i="23"/>
  <c r="L211" i="23"/>
  <c r="V211" i="23"/>
  <c r="AK211" i="23"/>
  <c r="P211" i="23"/>
  <c r="AJ211" i="23"/>
  <c r="AG211" i="23"/>
  <c r="L210" i="23"/>
  <c r="V210" i="23"/>
  <c r="AK210" i="23"/>
  <c r="P210" i="23"/>
  <c r="AJ210" i="23"/>
  <c r="AG210" i="23"/>
  <c r="L209" i="23"/>
  <c r="V209" i="23"/>
  <c r="AK209" i="23"/>
  <c r="P209" i="23"/>
  <c r="AJ209" i="23"/>
  <c r="AG209" i="23"/>
  <c r="L208" i="23"/>
  <c r="V208" i="23"/>
  <c r="AK208" i="23"/>
  <c r="P208" i="23"/>
  <c r="AJ208" i="23"/>
  <c r="AG208" i="23"/>
  <c r="L207" i="23"/>
  <c r="V207" i="23"/>
  <c r="AK207" i="23"/>
  <c r="P207" i="23"/>
  <c r="AJ207" i="23"/>
  <c r="AG207" i="23"/>
  <c r="L206" i="23"/>
  <c r="V206" i="23"/>
  <c r="AK206" i="23"/>
  <c r="P206" i="23"/>
  <c r="AJ206" i="23"/>
  <c r="AG206" i="23"/>
  <c r="L205" i="23"/>
  <c r="V205" i="23"/>
  <c r="AK205" i="23"/>
  <c r="P205" i="23"/>
  <c r="AJ205" i="23"/>
  <c r="AG205" i="23"/>
  <c r="L204" i="23"/>
  <c r="V204" i="23"/>
  <c r="AK204" i="23"/>
  <c r="P204" i="23"/>
  <c r="AJ204" i="23"/>
  <c r="AG204" i="23"/>
  <c r="L203" i="23"/>
  <c r="V203" i="23"/>
  <c r="AK203" i="23"/>
  <c r="P203" i="23"/>
  <c r="AJ203" i="23"/>
  <c r="AG203" i="23"/>
  <c r="L202" i="23"/>
  <c r="V202" i="23"/>
  <c r="AK202" i="23"/>
  <c r="P202" i="23"/>
  <c r="AJ202" i="23"/>
  <c r="AG202" i="23"/>
  <c r="L201" i="23"/>
  <c r="V201" i="23"/>
  <c r="AK201" i="23"/>
  <c r="P201" i="23"/>
  <c r="AJ201" i="23"/>
  <c r="AG201" i="23"/>
  <c r="L200" i="23"/>
  <c r="V200" i="23"/>
  <c r="AK200" i="23"/>
  <c r="P200" i="23"/>
  <c r="AJ200" i="23"/>
  <c r="AG200" i="23"/>
  <c r="L199" i="23"/>
  <c r="V199" i="23"/>
  <c r="AK199" i="23"/>
  <c r="P199" i="23"/>
  <c r="AJ199" i="23"/>
  <c r="AG199" i="23"/>
  <c r="L198" i="23"/>
  <c r="V198" i="23"/>
  <c r="AK198" i="23"/>
  <c r="P198" i="23"/>
  <c r="AJ198" i="23"/>
  <c r="AG198" i="23"/>
  <c r="V197" i="23"/>
  <c r="AK197" i="23"/>
  <c r="AJ197" i="23"/>
  <c r="AG197" i="23"/>
  <c r="V196" i="23"/>
  <c r="AK196" i="23"/>
  <c r="AJ196" i="23"/>
  <c r="AG196" i="23"/>
  <c r="V195" i="23"/>
  <c r="AK195" i="23"/>
  <c r="AJ195" i="23"/>
  <c r="AG195" i="23"/>
  <c r="V194" i="23"/>
  <c r="AK194" i="23"/>
  <c r="AJ194" i="23"/>
  <c r="AG194" i="23"/>
  <c r="V193" i="23"/>
  <c r="AK193" i="23"/>
  <c r="AJ193" i="23"/>
  <c r="AG193" i="23"/>
  <c r="V192" i="23"/>
  <c r="AK192" i="23"/>
  <c r="AJ192" i="23"/>
  <c r="AG192" i="23"/>
  <c r="V191" i="23"/>
  <c r="AK191" i="23"/>
  <c r="AJ191" i="23"/>
  <c r="AG191" i="23"/>
  <c r="V190" i="23"/>
  <c r="AK190" i="23"/>
  <c r="AJ190" i="23"/>
  <c r="AG190" i="23"/>
  <c r="V189" i="23"/>
  <c r="AK189" i="23"/>
  <c r="AJ189" i="23"/>
  <c r="AG189" i="23"/>
  <c r="V188" i="23"/>
  <c r="AK188" i="23"/>
  <c r="AJ188" i="23"/>
  <c r="AG188" i="23"/>
  <c r="V187" i="23"/>
  <c r="AK187" i="23"/>
  <c r="AJ187" i="23"/>
  <c r="AG187" i="23"/>
  <c r="V186" i="23"/>
  <c r="AK186" i="23"/>
  <c r="AJ186" i="23"/>
  <c r="AG186" i="23"/>
  <c r="V185" i="23"/>
  <c r="AK185" i="23"/>
  <c r="AJ185" i="23"/>
  <c r="AG185" i="23"/>
  <c r="V184" i="23"/>
  <c r="AK184" i="23"/>
  <c r="AJ184" i="23"/>
  <c r="AG184" i="23"/>
  <c r="V183" i="23"/>
  <c r="AK183" i="23"/>
  <c r="AJ183" i="23"/>
  <c r="AG183" i="23"/>
  <c r="V182" i="23"/>
  <c r="AK182" i="23"/>
  <c r="AJ182" i="23"/>
  <c r="AG182" i="23"/>
  <c r="V181" i="23"/>
  <c r="AK181" i="23"/>
  <c r="AJ181" i="23"/>
  <c r="AG181" i="23"/>
  <c r="V180" i="23"/>
  <c r="AK180" i="23"/>
  <c r="AJ180" i="23"/>
  <c r="AG180" i="23"/>
  <c r="V179" i="23"/>
  <c r="AK179" i="23"/>
  <c r="AJ179" i="23"/>
  <c r="AG179" i="23"/>
  <c r="V178" i="23"/>
  <c r="AK178" i="23"/>
  <c r="AJ178" i="23"/>
  <c r="AG178" i="23"/>
  <c r="V177" i="23"/>
  <c r="AK177" i="23"/>
  <c r="AJ177" i="23"/>
  <c r="AG177" i="23"/>
  <c r="V176" i="23"/>
  <c r="AK176" i="23"/>
  <c r="AJ176" i="23"/>
  <c r="AG176" i="23"/>
  <c r="V175" i="23"/>
  <c r="AK175" i="23"/>
  <c r="AJ175" i="23"/>
  <c r="AG175" i="23"/>
  <c r="V174" i="23"/>
  <c r="AK174" i="23"/>
  <c r="AJ174" i="23"/>
  <c r="AG174" i="23"/>
  <c r="V173" i="23"/>
  <c r="AK173" i="23"/>
  <c r="AJ173" i="23"/>
  <c r="AG173" i="23"/>
  <c r="V172" i="23"/>
  <c r="AK172" i="23"/>
  <c r="AJ172" i="23"/>
  <c r="AG172" i="23"/>
  <c r="V171" i="23"/>
  <c r="AK171" i="23"/>
  <c r="AJ171" i="23"/>
  <c r="AG171" i="23"/>
  <c r="V170" i="23"/>
  <c r="AK170" i="23"/>
  <c r="AJ170" i="23"/>
  <c r="AG170" i="23"/>
  <c r="V169" i="23"/>
  <c r="AK169" i="23"/>
  <c r="AJ169" i="23"/>
  <c r="AG169" i="23"/>
  <c r="V168" i="23"/>
  <c r="AK168" i="23"/>
  <c r="AJ168" i="23"/>
  <c r="AG168" i="23"/>
  <c r="V167" i="23"/>
  <c r="AK167" i="23"/>
  <c r="AJ167" i="23"/>
  <c r="AG167" i="23"/>
  <c r="V166" i="23"/>
  <c r="AK166" i="23"/>
  <c r="AJ166" i="23"/>
  <c r="AG166" i="23"/>
  <c r="V165" i="23"/>
  <c r="AK165" i="23"/>
  <c r="AJ165" i="23"/>
  <c r="AG165" i="23"/>
  <c r="V164" i="23"/>
  <c r="AK164" i="23"/>
  <c r="AJ164" i="23"/>
  <c r="AG164" i="23"/>
  <c r="V163" i="23"/>
  <c r="AK163" i="23"/>
  <c r="AJ163" i="23"/>
  <c r="AG163" i="23"/>
  <c r="V162" i="23"/>
  <c r="AK162" i="23"/>
  <c r="AJ162" i="23"/>
  <c r="AG162" i="23"/>
  <c r="V161" i="23"/>
  <c r="AK161" i="23"/>
  <c r="AJ161" i="23"/>
  <c r="AG161" i="23"/>
  <c r="V160" i="23"/>
  <c r="AK160" i="23"/>
  <c r="AJ160" i="23"/>
  <c r="AG160" i="23"/>
  <c r="V159" i="23"/>
  <c r="AK159" i="23"/>
  <c r="AJ159" i="23"/>
  <c r="AG159" i="23"/>
  <c r="V158" i="23"/>
  <c r="AK158" i="23"/>
  <c r="AJ158" i="23"/>
  <c r="AG158" i="23"/>
  <c r="V157" i="23"/>
  <c r="AK157" i="23"/>
  <c r="AJ157" i="23"/>
  <c r="AG157" i="23"/>
  <c r="V156" i="23"/>
  <c r="AK156" i="23"/>
  <c r="AJ156" i="23"/>
  <c r="AG156" i="23"/>
  <c r="V155" i="23"/>
  <c r="AK155" i="23"/>
  <c r="AJ155" i="23"/>
  <c r="AG155" i="23"/>
  <c r="V154" i="23"/>
  <c r="AK154" i="23"/>
  <c r="AJ154" i="23"/>
  <c r="AG154" i="23"/>
  <c r="V153" i="23"/>
  <c r="AK153" i="23"/>
  <c r="AJ153" i="23"/>
  <c r="AG153" i="23"/>
  <c r="V152" i="23"/>
  <c r="AK152" i="23"/>
  <c r="AJ152" i="23"/>
  <c r="AG152" i="23"/>
  <c r="V151" i="23"/>
  <c r="AK151" i="23"/>
  <c r="AJ151" i="23"/>
  <c r="AG151" i="23"/>
  <c r="V150" i="23"/>
  <c r="AK150" i="23"/>
  <c r="AJ150" i="23"/>
  <c r="AG150" i="23"/>
  <c r="V149" i="23"/>
  <c r="AK149" i="23"/>
  <c r="AJ149" i="23"/>
  <c r="AG149" i="23"/>
  <c r="V148" i="23"/>
  <c r="AK148" i="23"/>
  <c r="AJ148" i="23"/>
  <c r="AG148" i="23"/>
  <c r="V147" i="23"/>
  <c r="AK147" i="23"/>
  <c r="AJ147" i="23"/>
  <c r="AG147" i="23"/>
  <c r="V146" i="23"/>
  <c r="AK146" i="23"/>
  <c r="AJ146" i="23"/>
  <c r="AG146" i="23"/>
  <c r="V145" i="23"/>
  <c r="AK145" i="23"/>
  <c r="AJ145" i="23"/>
  <c r="AG145" i="23"/>
  <c r="V144" i="23"/>
  <c r="AK144" i="23"/>
  <c r="AJ144" i="23"/>
  <c r="AG144" i="23"/>
  <c r="V143" i="23"/>
  <c r="AK143" i="23"/>
  <c r="AJ143" i="23"/>
  <c r="AG143" i="23"/>
  <c r="V142" i="23"/>
  <c r="AK142" i="23"/>
  <c r="AJ142" i="23"/>
  <c r="AG142" i="23"/>
  <c r="V141" i="23"/>
  <c r="AK141" i="23"/>
  <c r="AJ141" i="23"/>
  <c r="AG141" i="23"/>
  <c r="V140" i="23"/>
  <c r="AK140" i="23"/>
  <c r="AJ140" i="23"/>
  <c r="AG140" i="23"/>
  <c r="V139" i="23"/>
  <c r="AK139" i="23"/>
  <c r="AJ139" i="23"/>
  <c r="AG139" i="23"/>
  <c r="V138" i="23"/>
  <c r="AK138" i="23"/>
  <c r="AJ138" i="23"/>
  <c r="AG138" i="23"/>
  <c r="V137" i="23"/>
  <c r="AK137" i="23"/>
  <c r="AJ137" i="23"/>
  <c r="AG137" i="23"/>
  <c r="V136" i="23"/>
  <c r="AK136" i="23"/>
  <c r="AJ136" i="23"/>
  <c r="AG136" i="23"/>
  <c r="V135" i="23"/>
  <c r="AK135" i="23"/>
  <c r="AJ135" i="23"/>
  <c r="AG135" i="23"/>
  <c r="V134" i="23"/>
  <c r="AK134" i="23"/>
  <c r="AJ134" i="23"/>
  <c r="AG134" i="23"/>
  <c r="V133" i="23"/>
  <c r="AK133" i="23"/>
  <c r="AJ133" i="23"/>
  <c r="AG133" i="23"/>
  <c r="V132" i="23"/>
  <c r="AK132" i="23"/>
  <c r="AJ132" i="23"/>
  <c r="AG132" i="23"/>
  <c r="V131" i="23"/>
  <c r="AK131" i="23"/>
  <c r="AJ131" i="23"/>
  <c r="AG131" i="23"/>
  <c r="V130" i="23"/>
  <c r="AK130" i="23"/>
  <c r="AJ130" i="23"/>
  <c r="AG130" i="23"/>
  <c r="V129" i="23"/>
  <c r="AK129" i="23"/>
  <c r="AJ129" i="23"/>
  <c r="AG129" i="23"/>
  <c r="V128" i="23"/>
  <c r="AK128" i="23"/>
  <c r="AJ128" i="23"/>
  <c r="AG128" i="23"/>
  <c r="V127" i="23"/>
  <c r="AK127" i="23"/>
  <c r="AJ127" i="23"/>
  <c r="AG127" i="23"/>
  <c r="V126" i="23"/>
  <c r="AK126" i="23"/>
  <c r="AJ126" i="23"/>
  <c r="AG126" i="23"/>
  <c r="V125" i="23"/>
  <c r="AK125" i="23"/>
  <c r="AJ125" i="23"/>
  <c r="AG125" i="23"/>
  <c r="V124" i="23"/>
  <c r="AK124" i="23"/>
  <c r="AJ124" i="23"/>
  <c r="AG124" i="23"/>
  <c r="V123" i="23"/>
  <c r="AK123" i="23"/>
  <c r="AJ123" i="23"/>
  <c r="AG123" i="23"/>
  <c r="V122" i="23"/>
  <c r="AK122" i="23"/>
  <c r="AJ122" i="23"/>
  <c r="AG122" i="23"/>
  <c r="V121" i="23"/>
  <c r="AK121" i="23"/>
  <c r="AJ121" i="23"/>
  <c r="AG121" i="23"/>
  <c r="V120" i="23"/>
  <c r="AK120" i="23"/>
  <c r="AJ120" i="23"/>
  <c r="AG120" i="23"/>
  <c r="V119" i="23"/>
  <c r="AK119" i="23"/>
  <c r="AJ119" i="23"/>
  <c r="AG119" i="23"/>
  <c r="V118" i="23"/>
  <c r="AK118" i="23"/>
  <c r="AJ118" i="23"/>
  <c r="AG118" i="23"/>
  <c r="V117" i="23"/>
  <c r="AK117" i="23"/>
  <c r="AJ117" i="23"/>
  <c r="AG117" i="23"/>
  <c r="V116" i="23"/>
  <c r="AK116" i="23"/>
  <c r="AJ116" i="23"/>
  <c r="AG116" i="23"/>
  <c r="V115" i="23"/>
  <c r="AK115" i="23"/>
  <c r="AJ115" i="23"/>
  <c r="AG115" i="23"/>
  <c r="V114" i="23"/>
  <c r="AK114" i="23"/>
  <c r="AJ114" i="23"/>
  <c r="AG114" i="23"/>
  <c r="V113" i="23"/>
  <c r="AK113" i="23"/>
  <c r="AJ113" i="23"/>
  <c r="AG113" i="23"/>
  <c r="V112" i="23"/>
  <c r="AK112" i="23"/>
  <c r="AJ112" i="23"/>
  <c r="AG112" i="23"/>
  <c r="V111" i="23"/>
  <c r="AK111" i="23"/>
  <c r="AJ111" i="23"/>
  <c r="AG111" i="23"/>
  <c r="V110" i="23"/>
  <c r="AK110" i="23"/>
  <c r="AJ110" i="23"/>
  <c r="AG110" i="23"/>
  <c r="V109" i="23"/>
  <c r="AK109" i="23"/>
  <c r="AJ109" i="23"/>
  <c r="AG109" i="23"/>
  <c r="V108" i="23"/>
  <c r="AK108" i="23"/>
  <c r="AJ108" i="23"/>
  <c r="AG108" i="23"/>
  <c r="V107" i="23"/>
  <c r="AK107" i="23"/>
  <c r="AJ107" i="23"/>
  <c r="AG107" i="23"/>
  <c r="V106" i="23"/>
  <c r="AK106" i="23"/>
  <c r="AJ106" i="23"/>
  <c r="AG106" i="23"/>
  <c r="V105" i="23"/>
  <c r="AK105" i="23"/>
  <c r="AJ105" i="23"/>
  <c r="AG105" i="23"/>
  <c r="V104" i="23"/>
  <c r="AK104" i="23"/>
  <c r="AJ104" i="23"/>
  <c r="AG104" i="23"/>
  <c r="V103" i="23"/>
  <c r="AK103" i="23"/>
  <c r="AJ103" i="23"/>
  <c r="AG103" i="23"/>
  <c r="V102" i="23"/>
  <c r="AK102" i="23"/>
  <c r="AJ102" i="23"/>
  <c r="AG102" i="23"/>
  <c r="V101" i="23"/>
  <c r="AK101" i="23"/>
  <c r="AJ101" i="23"/>
  <c r="AG101" i="23"/>
  <c r="V100" i="23"/>
  <c r="AK100" i="23"/>
  <c r="AJ100" i="23"/>
  <c r="AG100" i="23"/>
  <c r="V99" i="23"/>
  <c r="AK99" i="23"/>
  <c r="AJ99" i="23"/>
  <c r="AG99" i="23"/>
  <c r="V98" i="23"/>
  <c r="AK98" i="23"/>
  <c r="AJ98" i="23"/>
  <c r="AG98" i="23"/>
  <c r="V97" i="23"/>
  <c r="AK97" i="23"/>
  <c r="AJ97" i="23"/>
  <c r="AG97" i="23"/>
  <c r="V96" i="23"/>
  <c r="AK96" i="23"/>
  <c r="AJ96" i="23"/>
  <c r="AG96" i="23"/>
  <c r="V95" i="23"/>
  <c r="AK95" i="23"/>
  <c r="AJ95" i="23"/>
  <c r="AG95" i="23"/>
  <c r="V94" i="23"/>
  <c r="AK94" i="23"/>
  <c r="AJ94" i="23"/>
  <c r="AG94" i="23"/>
  <c r="V93" i="23"/>
  <c r="AK93" i="23"/>
  <c r="AJ93" i="23"/>
  <c r="AG93" i="23"/>
  <c r="V92" i="23"/>
  <c r="AK92" i="23"/>
  <c r="AJ92" i="23"/>
  <c r="AG92" i="23"/>
  <c r="V91" i="23"/>
  <c r="AK91" i="23"/>
  <c r="AJ91" i="23"/>
  <c r="AG91" i="23"/>
  <c r="V90" i="23"/>
  <c r="AK90" i="23"/>
  <c r="AJ90" i="23"/>
  <c r="AG90" i="23"/>
  <c r="V89" i="23"/>
  <c r="AK89" i="23"/>
  <c r="AJ89" i="23"/>
  <c r="AG89" i="23"/>
  <c r="V88" i="23"/>
  <c r="AK88" i="23"/>
  <c r="AJ88" i="23"/>
  <c r="AG88" i="23"/>
  <c r="V87" i="23"/>
  <c r="AK87" i="23"/>
  <c r="AJ87" i="23"/>
  <c r="AG87" i="23"/>
  <c r="V86" i="23"/>
  <c r="AK86" i="23"/>
  <c r="AJ86" i="23"/>
  <c r="AG86" i="23"/>
  <c r="V85" i="23"/>
  <c r="AK85" i="23"/>
  <c r="AJ85" i="23"/>
  <c r="AG85" i="23"/>
  <c r="V84" i="23"/>
  <c r="AK84" i="23"/>
  <c r="AJ84" i="23"/>
  <c r="AG84" i="23"/>
  <c r="V83" i="23"/>
  <c r="AK83" i="23"/>
  <c r="AJ83" i="23"/>
  <c r="AG83" i="23"/>
  <c r="V82" i="23"/>
  <c r="AK82" i="23"/>
  <c r="AJ82" i="23"/>
  <c r="AG82" i="23"/>
  <c r="V81" i="23"/>
  <c r="AK81" i="23"/>
  <c r="AJ81" i="23"/>
  <c r="AG81" i="23"/>
  <c r="V80" i="23"/>
  <c r="AK80" i="23"/>
  <c r="AJ80" i="23"/>
  <c r="AG80" i="23"/>
  <c r="V79" i="23"/>
  <c r="AK79" i="23"/>
  <c r="AJ79" i="23"/>
  <c r="AG79" i="23"/>
  <c r="V78" i="23"/>
  <c r="AK78" i="23"/>
  <c r="AJ78" i="23"/>
  <c r="AG78" i="23"/>
  <c r="V77" i="23"/>
  <c r="AK77" i="23"/>
  <c r="AJ77" i="23"/>
  <c r="AG77" i="23"/>
  <c r="V76" i="23"/>
  <c r="AK76" i="23"/>
  <c r="AJ76" i="23"/>
  <c r="AG76" i="23"/>
  <c r="V75" i="23"/>
  <c r="AK75" i="23"/>
  <c r="AJ75" i="23"/>
  <c r="AG75" i="23"/>
  <c r="V74" i="23"/>
  <c r="AK74" i="23"/>
  <c r="AJ74" i="23"/>
  <c r="AG74" i="23"/>
  <c r="V73" i="23"/>
  <c r="AK73" i="23"/>
  <c r="AJ73" i="23"/>
  <c r="AG73" i="23"/>
  <c r="V72" i="23"/>
  <c r="AK72" i="23"/>
  <c r="AJ72" i="23"/>
  <c r="AG72" i="23"/>
  <c r="V71" i="23"/>
  <c r="AK71" i="23"/>
  <c r="AJ71" i="23"/>
  <c r="AG71" i="23"/>
  <c r="V70" i="23"/>
  <c r="AK70" i="23"/>
  <c r="AJ70" i="23"/>
  <c r="AG70" i="23"/>
  <c r="V69" i="23"/>
  <c r="AK69" i="23"/>
  <c r="AJ69" i="23"/>
  <c r="AG69" i="23"/>
  <c r="V68" i="23"/>
  <c r="AK68" i="23"/>
  <c r="AJ68" i="23"/>
  <c r="AG68" i="23"/>
  <c r="V67" i="23"/>
  <c r="AK67" i="23"/>
  <c r="AJ67" i="23"/>
  <c r="AG67" i="23"/>
  <c r="V66" i="23"/>
  <c r="AK66" i="23"/>
  <c r="AJ66" i="23"/>
  <c r="AG66" i="23"/>
  <c r="V65" i="23"/>
  <c r="AK65" i="23"/>
  <c r="AJ65" i="23"/>
  <c r="AG65" i="23"/>
  <c r="V64" i="23"/>
  <c r="AK64" i="23"/>
  <c r="AJ64" i="23"/>
  <c r="AG64" i="23"/>
  <c r="V63" i="23"/>
  <c r="AK63" i="23"/>
  <c r="AJ63" i="23"/>
  <c r="AG63" i="23"/>
  <c r="V62" i="23"/>
  <c r="AK62" i="23"/>
  <c r="AJ62" i="23"/>
  <c r="AG62" i="23"/>
  <c r="V61" i="23"/>
  <c r="AK61" i="23"/>
  <c r="AJ61" i="23"/>
  <c r="AG61" i="23"/>
  <c r="V60" i="23"/>
  <c r="AK60" i="23"/>
  <c r="AJ60" i="23"/>
  <c r="AG60" i="23"/>
  <c r="V59" i="23"/>
  <c r="AK59" i="23"/>
  <c r="AJ59" i="23"/>
  <c r="AG59" i="23"/>
  <c r="V58" i="23"/>
  <c r="AK58" i="23"/>
  <c r="AJ58" i="23"/>
  <c r="AG58" i="23"/>
  <c r="V57" i="23"/>
  <c r="AK57" i="23"/>
  <c r="AJ57" i="23"/>
  <c r="AG57" i="23"/>
  <c r="V56" i="23"/>
  <c r="AK56" i="23"/>
  <c r="AJ56" i="23"/>
  <c r="AG56" i="23"/>
  <c r="V55" i="23"/>
  <c r="AK55" i="23"/>
  <c r="AJ55" i="23"/>
  <c r="AG55" i="23"/>
  <c r="V54" i="23"/>
  <c r="AK54" i="23"/>
  <c r="AJ54" i="23"/>
  <c r="AG54" i="23"/>
  <c r="V53" i="23"/>
  <c r="AK53" i="23"/>
  <c r="AJ53" i="23"/>
  <c r="AG53" i="23"/>
  <c r="V52" i="23"/>
  <c r="AK52" i="23"/>
  <c r="AJ52" i="23"/>
  <c r="AG52" i="23"/>
  <c r="V51" i="23"/>
  <c r="AK51" i="23"/>
  <c r="AJ51" i="23"/>
  <c r="AG51" i="23"/>
  <c r="V50" i="23"/>
  <c r="AK50" i="23"/>
  <c r="AJ50" i="23"/>
  <c r="AG50" i="23"/>
  <c r="V49" i="23"/>
  <c r="AK49" i="23"/>
  <c r="AJ49" i="23"/>
  <c r="AG49" i="23"/>
  <c r="V48" i="23"/>
  <c r="AK48" i="23"/>
  <c r="AJ48" i="23"/>
  <c r="AG48" i="23"/>
  <c r="V47" i="23"/>
  <c r="AK47" i="23"/>
  <c r="AJ47" i="23"/>
  <c r="AG47" i="23"/>
  <c r="V46" i="23"/>
  <c r="AK46" i="23"/>
  <c r="AJ46" i="23"/>
  <c r="AG46" i="23"/>
  <c r="V45" i="23"/>
  <c r="AK45" i="23"/>
  <c r="AJ45" i="23"/>
  <c r="AG45" i="23"/>
  <c r="V44" i="23"/>
  <c r="AK44" i="23"/>
  <c r="AJ44" i="23"/>
  <c r="AG44" i="23"/>
  <c r="V43" i="23"/>
  <c r="AK43" i="23"/>
  <c r="AJ43" i="23"/>
  <c r="AG43" i="23"/>
  <c r="V42" i="23"/>
  <c r="AK42" i="23"/>
  <c r="AJ42" i="23"/>
  <c r="AG42" i="23"/>
  <c r="V41" i="23"/>
  <c r="AK41" i="23"/>
  <c r="AJ41" i="23"/>
  <c r="AG41" i="23"/>
  <c r="V40" i="23"/>
  <c r="AK40" i="23"/>
  <c r="AJ40" i="23"/>
  <c r="AG40" i="23"/>
  <c r="V39" i="23"/>
  <c r="AK39" i="23"/>
  <c r="AJ39" i="23"/>
  <c r="AG39" i="23"/>
  <c r="V38" i="23"/>
  <c r="AK38" i="23"/>
  <c r="AJ38" i="23"/>
  <c r="AG38" i="23"/>
  <c r="V37" i="23"/>
  <c r="AK37" i="23"/>
  <c r="AJ37" i="23"/>
  <c r="AG37" i="23"/>
  <c r="V36" i="23"/>
  <c r="AK36" i="23"/>
  <c r="AJ36" i="23"/>
  <c r="AG36" i="23"/>
  <c r="V35" i="23"/>
  <c r="AK35" i="23"/>
  <c r="AJ35" i="23"/>
  <c r="AG35" i="23"/>
  <c r="V34" i="23"/>
  <c r="AK34" i="23"/>
  <c r="AJ34" i="23"/>
  <c r="AG34" i="23"/>
  <c r="V33" i="23"/>
  <c r="AK33" i="23"/>
  <c r="AJ33" i="23"/>
  <c r="AG33" i="23"/>
  <c r="V32" i="23"/>
  <c r="AK32" i="23"/>
  <c r="AJ32" i="23"/>
  <c r="AG32" i="23"/>
  <c r="V31" i="23"/>
  <c r="AK31" i="23"/>
  <c r="AJ31" i="23"/>
  <c r="AG31" i="23"/>
  <c r="V30" i="23"/>
  <c r="AK30" i="23"/>
  <c r="AJ30" i="23"/>
  <c r="AG30" i="23"/>
  <c r="V29" i="23"/>
  <c r="AK29" i="23"/>
  <c r="AJ29" i="23"/>
  <c r="AG29" i="23"/>
  <c r="V28" i="23"/>
  <c r="AK28" i="23"/>
  <c r="AJ28" i="23"/>
  <c r="AG28" i="23"/>
  <c r="V27" i="23"/>
  <c r="AK27" i="23"/>
  <c r="AJ27" i="23"/>
  <c r="AG27" i="23"/>
  <c r="V26" i="23"/>
  <c r="AK26" i="23"/>
  <c r="AJ26" i="23"/>
  <c r="AG26" i="23"/>
  <c r="V25" i="23"/>
  <c r="AK25" i="23"/>
  <c r="AJ25" i="23"/>
  <c r="AG25" i="23"/>
  <c r="V24" i="23"/>
  <c r="AK24" i="23"/>
  <c r="AJ24" i="23"/>
  <c r="AG24" i="23"/>
  <c r="V23" i="23"/>
  <c r="AK23" i="23"/>
  <c r="AJ23" i="23"/>
  <c r="AG23" i="23"/>
  <c r="V22" i="23"/>
  <c r="AK22" i="23"/>
  <c r="AJ22" i="23"/>
  <c r="AG22" i="23"/>
  <c r="V21" i="23"/>
  <c r="AK21" i="23"/>
  <c r="AJ21" i="23"/>
  <c r="AG21" i="23"/>
  <c r="V20" i="23"/>
  <c r="AK20" i="23"/>
  <c r="AJ20" i="23"/>
  <c r="AG20" i="23"/>
  <c r="V19" i="23"/>
  <c r="AK19" i="23"/>
  <c r="AJ19" i="23"/>
  <c r="AG19" i="23"/>
  <c r="V18" i="23"/>
  <c r="AK18" i="23"/>
  <c r="AJ18" i="23"/>
  <c r="AG18" i="23"/>
  <c r="V17" i="23"/>
  <c r="AK17" i="23"/>
  <c r="AJ17" i="23"/>
  <c r="AG17" i="23"/>
  <c r="V16" i="23"/>
  <c r="AK16" i="23"/>
  <c r="AJ16" i="23"/>
  <c r="AG16" i="23"/>
  <c r="V15" i="23"/>
  <c r="AK15" i="23"/>
  <c r="AJ15" i="23"/>
  <c r="AG15" i="23"/>
  <c r="V14" i="23"/>
  <c r="AK14" i="23"/>
  <c r="AJ14" i="23"/>
  <c r="AG14" i="23"/>
  <c r="V13" i="23"/>
  <c r="AK13" i="23"/>
  <c r="AJ13" i="23"/>
  <c r="AG13" i="23"/>
  <c r="V12" i="23"/>
  <c r="AK12" i="23"/>
  <c r="AJ12" i="23"/>
  <c r="AG12" i="23"/>
  <c r="V11" i="23"/>
  <c r="AK11" i="23"/>
  <c r="AJ11" i="23"/>
  <c r="AG11" i="23"/>
  <c r="V10" i="23"/>
  <c r="AK10" i="23"/>
  <c r="AJ10" i="23"/>
  <c r="AG10" i="23"/>
  <c r="V9" i="23"/>
  <c r="AK9" i="23"/>
  <c r="AJ9" i="23"/>
  <c r="AG9" i="23"/>
  <c r="V8" i="23"/>
  <c r="AK8" i="23"/>
  <c r="AJ8" i="23"/>
  <c r="AG8" i="23"/>
  <c r="V7" i="23"/>
  <c r="AK7" i="23"/>
  <c r="AJ7" i="23"/>
  <c r="AG7" i="23"/>
  <c r="V6" i="23"/>
  <c r="AK6" i="23"/>
  <c r="AJ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AJ293" i="20"/>
  <c r="AG293" i="20"/>
  <c r="AJ292" i="20"/>
  <c r="AG292" i="20"/>
  <c r="AJ291" i="20"/>
  <c r="AG291" i="20"/>
  <c r="AJ290" i="20"/>
  <c r="AG290" i="20"/>
  <c r="AJ289" i="20"/>
  <c r="AG289" i="20"/>
  <c r="AJ288" i="20"/>
  <c r="AG288" i="20"/>
  <c r="AJ287" i="20"/>
  <c r="AG287" i="20"/>
  <c r="AJ286" i="20"/>
  <c r="AG286" i="20"/>
  <c r="AJ285" i="20"/>
  <c r="AG285" i="20"/>
  <c r="AJ284" i="20"/>
  <c r="AG284" i="20"/>
  <c r="AJ283" i="20"/>
  <c r="AG283" i="20"/>
  <c r="AJ282" i="20"/>
  <c r="AG282" i="20"/>
  <c r="AJ281" i="20"/>
  <c r="AG281" i="20"/>
  <c r="AJ280" i="20"/>
  <c r="AG280" i="20"/>
  <c r="AJ279" i="20"/>
  <c r="AG279" i="20"/>
  <c r="AJ278" i="20"/>
  <c r="AG278" i="20"/>
  <c r="AJ277" i="20"/>
  <c r="AG277" i="20"/>
  <c r="AJ276" i="20"/>
  <c r="AG276" i="20"/>
  <c r="AJ275" i="20"/>
  <c r="AG275" i="20"/>
  <c r="AJ274" i="20"/>
  <c r="AG274" i="20"/>
  <c r="AJ273" i="20"/>
  <c r="AG273" i="20"/>
  <c r="AJ272" i="20"/>
  <c r="AG272" i="20"/>
  <c r="AJ271" i="20"/>
  <c r="AG271" i="20"/>
  <c r="AJ270" i="20"/>
  <c r="AG270" i="20"/>
  <c r="AJ269" i="20"/>
  <c r="AG269" i="20"/>
  <c r="AJ268" i="20"/>
  <c r="AG268" i="20"/>
  <c r="AJ267" i="20"/>
  <c r="AG267" i="20"/>
  <c r="AJ266" i="20"/>
  <c r="AG266" i="20"/>
  <c r="AJ265" i="20"/>
  <c r="AG265" i="20"/>
  <c r="AJ264" i="20"/>
  <c r="AG264" i="20"/>
  <c r="AJ263" i="20"/>
  <c r="AG263" i="20"/>
  <c r="AJ262" i="20"/>
  <c r="AG262" i="20"/>
  <c r="AJ261" i="20"/>
  <c r="AG261" i="20"/>
  <c r="AJ260" i="20"/>
  <c r="AG260" i="20"/>
  <c r="AJ259" i="20"/>
  <c r="AG259" i="20"/>
  <c r="AJ258" i="20"/>
  <c r="AG258" i="20"/>
  <c r="AJ257" i="20"/>
  <c r="AG257" i="20"/>
  <c r="AJ256" i="20"/>
  <c r="AG256" i="20"/>
  <c r="AJ255" i="20"/>
  <c r="AG255" i="20"/>
  <c r="AJ254" i="20"/>
  <c r="AG254" i="20"/>
  <c r="AJ253" i="20"/>
  <c r="AG253" i="20"/>
  <c r="AJ252" i="20"/>
  <c r="AG252" i="20"/>
  <c r="AJ251" i="20"/>
  <c r="AG251" i="20"/>
  <c r="AJ250" i="20"/>
  <c r="AG250" i="20"/>
  <c r="AJ249" i="20"/>
  <c r="AG249" i="20"/>
  <c r="AJ248" i="20"/>
  <c r="AG248" i="20"/>
  <c r="AJ247" i="20"/>
  <c r="AG247" i="20"/>
  <c r="AJ246" i="20"/>
  <c r="AG246" i="20"/>
  <c r="AJ245" i="20"/>
  <c r="AG245" i="20"/>
  <c r="AJ244" i="20"/>
  <c r="AG244" i="20"/>
  <c r="AJ243" i="20"/>
  <c r="AG243" i="20"/>
  <c r="AJ242" i="20"/>
  <c r="AG242" i="20"/>
  <c r="AJ241" i="20"/>
  <c r="AG241" i="20"/>
  <c r="AJ240" i="20"/>
  <c r="AG240" i="20"/>
  <c r="AJ239" i="20"/>
  <c r="AG239" i="20"/>
  <c r="AJ238" i="20"/>
  <c r="AG238" i="20"/>
  <c r="AJ237" i="20"/>
  <c r="AG237" i="20"/>
  <c r="AJ236" i="20"/>
  <c r="AG236" i="20"/>
  <c r="AJ235" i="20"/>
  <c r="AG235" i="20"/>
  <c r="AJ234" i="20"/>
  <c r="AG234" i="20"/>
  <c r="AJ233" i="20"/>
  <c r="AG233" i="20"/>
  <c r="AJ232" i="20"/>
  <c r="AG232" i="20"/>
  <c r="AJ231" i="20"/>
  <c r="AG231" i="20"/>
  <c r="AJ230" i="20"/>
  <c r="AG230" i="20"/>
  <c r="AJ229" i="20"/>
  <c r="AG229" i="20"/>
  <c r="AJ228" i="20"/>
  <c r="AG228" i="20"/>
  <c r="AJ227" i="20"/>
  <c r="AG227" i="20"/>
  <c r="AJ226" i="20"/>
  <c r="AG226" i="20"/>
  <c r="AJ225" i="20"/>
  <c r="AG225" i="20"/>
  <c r="AJ224" i="20"/>
  <c r="AG224" i="20"/>
  <c r="AJ223" i="20"/>
  <c r="AG223" i="20"/>
  <c r="AJ222" i="20"/>
  <c r="AG222" i="20"/>
  <c r="AJ221" i="20"/>
  <c r="AG221" i="20"/>
  <c r="AJ220" i="20"/>
  <c r="AG220" i="20"/>
  <c r="AJ219" i="20"/>
  <c r="AG219" i="20"/>
  <c r="AJ218" i="20"/>
  <c r="AG218" i="20"/>
  <c r="AJ217" i="20"/>
  <c r="AG217" i="20"/>
  <c r="AJ216" i="20"/>
  <c r="AG216" i="20"/>
  <c r="AJ215" i="20"/>
  <c r="AG215" i="20"/>
  <c r="AJ214" i="20"/>
  <c r="AG214" i="20"/>
  <c r="AJ213" i="20"/>
  <c r="AG213" i="20"/>
  <c r="AJ212" i="20"/>
  <c r="AG212" i="20"/>
  <c r="AJ211" i="20"/>
  <c r="AG211" i="20"/>
  <c r="AJ210" i="20"/>
  <c r="AG210" i="20"/>
  <c r="AJ209" i="20"/>
  <c r="AG209" i="20"/>
  <c r="AJ208" i="20"/>
  <c r="AG208" i="20"/>
  <c r="AJ207" i="20"/>
  <c r="AG207" i="20"/>
  <c r="AJ206" i="20"/>
  <c r="AG206" i="20"/>
  <c r="AJ205" i="20"/>
  <c r="AG205" i="20"/>
  <c r="AJ204" i="20"/>
  <c r="AG204" i="20"/>
  <c r="AJ203" i="20"/>
  <c r="AG203" i="20"/>
  <c r="AJ202" i="20"/>
  <c r="AG202" i="20"/>
  <c r="AJ201" i="20"/>
  <c r="AG201" i="20"/>
  <c r="AJ200" i="20"/>
  <c r="AG200" i="20"/>
  <c r="AJ199" i="20"/>
  <c r="AG199" i="20"/>
  <c r="AJ198" i="20"/>
  <c r="AG198" i="20"/>
  <c r="AJ197" i="20"/>
  <c r="AG197" i="20"/>
  <c r="AJ196" i="20"/>
  <c r="AG196" i="20"/>
  <c r="AJ195" i="20"/>
  <c r="AG195" i="20"/>
  <c r="AJ194" i="20"/>
  <c r="AG194" i="20"/>
  <c r="AJ193" i="20"/>
  <c r="AG193" i="20"/>
  <c r="AJ192" i="20"/>
  <c r="AG192" i="20"/>
  <c r="AJ191" i="20"/>
  <c r="AG191" i="20"/>
  <c r="AJ190" i="20"/>
  <c r="AG190" i="20"/>
  <c r="AJ189" i="20"/>
  <c r="AG189" i="20"/>
  <c r="AJ188" i="20"/>
  <c r="AG188" i="20"/>
  <c r="AJ187" i="20"/>
  <c r="AG187" i="20"/>
  <c r="AJ186" i="20"/>
  <c r="AG186" i="20"/>
  <c r="AJ185" i="20"/>
  <c r="AG185" i="20"/>
  <c r="AJ184" i="20"/>
  <c r="AG184" i="20"/>
  <c r="AJ183" i="20"/>
  <c r="AG183" i="20"/>
  <c r="AJ182" i="20"/>
  <c r="AG182" i="20"/>
  <c r="AJ181" i="20"/>
  <c r="AG181" i="20"/>
  <c r="AJ180" i="20"/>
  <c r="AG180" i="20"/>
  <c r="AJ179" i="20"/>
  <c r="AG179" i="20"/>
  <c r="AJ178" i="20"/>
  <c r="AG178" i="20"/>
  <c r="AJ177" i="20"/>
  <c r="AG177" i="20"/>
  <c r="AJ176" i="20"/>
  <c r="AG176" i="20"/>
  <c r="AJ175" i="20"/>
  <c r="AG175" i="20"/>
  <c r="AJ174" i="20"/>
  <c r="AG174" i="20"/>
  <c r="AJ173" i="20"/>
  <c r="AG173" i="20"/>
  <c r="AJ172" i="20"/>
  <c r="AG172" i="20"/>
  <c r="AJ171" i="20"/>
  <c r="AG171" i="20"/>
  <c r="AJ170" i="20"/>
  <c r="AG170" i="20"/>
  <c r="AJ169" i="20"/>
  <c r="AG169" i="20"/>
  <c r="AJ168" i="20"/>
  <c r="AG168" i="20"/>
  <c r="AJ167" i="20"/>
  <c r="AG167" i="20"/>
  <c r="AJ166" i="20"/>
  <c r="AG166" i="20"/>
  <c r="AJ165" i="20"/>
  <c r="AG165" i="20"/>
  <c r="AJ164" i="20"/>
  <c r="AG164" i="20"/>
  <c r="AJ163" i="20"/>
  <c r="AG163" i="20"/>
  <c r="AJ162" i="20"/>
  <c r="AG162" i="20"/>
  <c r="AJ161" i="20"/>
  <c r="AG161" i="20"/>
  <c r="AJ160" i="20"/>
  <c r="AG160" i="20"/>
  <c r="AJ159" i="20"/>
  <c r="AG159" i="20"/>
  <c r="AJ158" i="20"/>
  <c r="AG158" i="20"/>
  <c r="AJ157" i="20"/>
  <c r="AG157" i="20"/>
  <c r="AJ156" i="20"/>
  <c r="AG156" i="20"/>
  <c r="AJ155" i="20"/>
  <c r="AG155" i="20"/>
  <c r="AJ154" i="20"/>
  <c r="AG154" i="20"/>
  <c r="AJ153" i="20"/>
  <c r="AG153" i="20"/>
  <c r="AJ152" i="20"/>
  <c r="AG152" i="20"/>
  <c r="AJ151" i="20"/>
  <c r="AG151" i="20"/>
  <c r="AJ150" i="20"/>
  <c r="AG150" i="20"/>
  <c r="AJ149" i="20"/>
  <c r="AG149" i="20"/>
  <c r="AJ148" i="20"/>
  <c r="AG148" i="20"/>
  <c r="AJ147" i="20"/>
  <c r="AG147" i="20"/>
  <c r="AJ146" i="20"/>
  <c r="AG146" i="20"/>
  <c r="AJ145" i="20"/>
  <c r="AG145" i="20"/>
  <c r="AJ144" i="20"/>
  <c r="AG144" i="20"/>
  <c r="AJ143" i="20"/>
  <c r="AG143" i="20"/>
  <c r="AJ142" i="20"/>
  <c r="AG142" i="20"/>
  <c r="AJ141" i="20"/>
  <c r="AG141" i="20"/>
  <c r="AJ140" i="20"/>
  <c r="AG140" i="20"/>
  <c r="AJ139" i="20"/>
  <c r="AG139" i="20"/>
  <c r="AJ138" i="20"/>
  <c r="AG138" i="20"/>
  <c r="AJ137" i="20"/>
  <c r="AG137" i="20"/>
  <c r="AJ136" i="20"/>
  <c r="AG136" i="20"/>
  <c r="AJ135" i="20"/>
  <c r="AG135" i="20"/>
  <c r="AJ134" i="20"/>
  <c r="AG134" i="20"/>
  <c r="AJ133" i="20"/>
  <c r="AG133" i="20"/>
  <c r="AJ132" i="20"/>
  <c r="AG132" i="20"/>
  <c r="AJ131" i="20"/>
  <c r="AG131" i="20"/>
  <c r="AJ130" i="20"/>
  <c r="AG130" i="20"/>
  <c r="AJ129" i="20"/>
  <c r="AG129" i="20"/>
  <c r="AJ128" i="20"/>
  <c r="AG128" i="20"/>
  <c r="AJ127" i="20"/>
  <c r="AG127" i="20"/>
  <c r="AJ126" i="20"/>
  <c r="AG126" i="20"/>
  <c r="AJ125" i="20"/>
  <c r="AG125" i="20"/>
  <c r="AJ124" i="20"/>
  <c r="AG124" i="20"/>
  <c r="AJ123" i="20"/>
  <c r="AG123" i="20"/>
  <c r="AJ122" i="20"/>
  <c r="AG122" i="20"/>
  <c r="AJ121" i="20"/>
  <c r="AG121" i="20"/>
  <c r="AJ120" i="20"/>
  <c r="AG120" i="20"/>
  <c r="AJ119" i="20"/>
  <c r="AG119" i="20"/>
  <c r="AJ118" i="20"/>
  <c r="AG118" i="20"/>
  <c r="AJ117" i="20"/>
  <c r="AG117" i="20"/>
  <c r="AJ116" i="20"/>
  <c r="AG116" i="20"/>
  <c r="AJ115" i="20"/>
  <c r="AG115" i="20"/>
  <c r="AJ114" i="20"/>
  <c r="AG114" i="20"/>
  <c r="AJ113" i="20"/>
  <c r="AG113" i="20"/>
  <c r="AJ112" i="20"/>
  <c r="AG112" i="20"/>
  <c r="AJ111" i="20"/>
  <c r="AG111" i="20"/>
  <c r="AJ110" i="20"/>
  <c r="AG110" i="20"/>
  <c r="AJ109" i="20"/>
  <c r="AG109" i="20"/>
  <c r="AJ108" i="20"/>
  <c r="AG108" i="20"/>
  <c r="AJ107" i="20"/>
  <c r="AG107" i="20"/>
  <c r="AJ106" i="20"/>
  <c r="AG106" i="20"/>
  <c r="AJ105" i="20"/>
  <c r="AG105" i="20"/>
  <c r="AJ104" i="20"/>
  <c r="AG104" i="20"/>
  <c r="AJ103" i="20"/>
  <c r="AG103" i="20"/>
  <c r="AJ102" i="20"/>
  <c r="AG102" i="20"/>
  <c r="AJ101" i="20"/>
  <c r="AG101" i="20"/>
  <c r="AJ100" i="20"/>
  <c r="AG100" i="20"/>
  <c r="AJ99" i="20"/>
  <c r="AG99" i="20"/>
  <c r="AJ98" i="20"/>
  <c r="AG98" i="20"/>
  <c r="AJ97" i="20"/>
  <c r="AG97" i="20"/>
  <c r="AJ96" i="20"/>
  <c r="AG96" i="20"/>
  <c r="AJ95" i="20"/>
  <c r="AG95" i="20"/>
  <c r="AJ94" i="20"/>
  <c r="AG94" i="20"/>
  <c r="AJ93" i="20"/>
  <c r="AG93" i="20"/>
  <c r="AJ92" i="20"/>
  <c r="AG92" i="20"/>
  <c r="AJ91" i="20"/>
  <c r="AG91" i="20"/>
  <c r="AJ90" i="20"/>
  <c r="AG90" i="20"/>
  <c r="AJ89" i="20"/>
  <c r="AG89" i="20"/>
  <c r="AJ88" i="20"/>
  <c r="AG88" i="20"/>
  <c r="AJ87" i="20"/>
  <c r="AG87" i="20"/>
  <c r="AJ86" i="20"/>
  <c r="AG86" i="20"/>
  <c r="AJ85" i="20"/>
  <c r="AG85" i="20"/>
  <c r="AJ84" i="20"/>
  <c r="AG84" i="20"/>
  <c r="AJ83" i="20"/>
  <c r="AG83" i="20"/>
  <c r="AJ82" i="20"/>
  <c r="AG82" i="20"/>
  <c r="AJ81" i="20"/>
  <c r="AG81" i="20"/>
  <c r="AJ80" i="20"/>
  <c r="AG80" i="20"/>
  <c r="AJ79" i="20"/>
  <c r="AG79" i="20"/>
  <c r="AJ78" i="20"/>
  <c r="AG78" i="20"/>
  <c r="AJ77" i="20"/>
  <c r="AG77" i="20"/>
  <c r="AJ76" i="20"/>
  <c r="AG76" i="20"/>
  <c r="AJ75" i="20"/>
  <c r="AG75" i="20"/>
  <c r="AJ74" i="20"/>
  <c r="AG74" i="20"/>
  <c r="AJ73" i="20"/>
  <c r="AG73" i="20"/>
  <c r="AJ72" i="20"/>
  <c r="AG72" i="20"/>
  <c r="AJ71" i="20"/>
  <c r="AG71" i="20"/>
  <c r="AJ70" i="20"/>
  <c r="AG70" i="20"/>
  <c r="AJ69" i="20"/>
  <c r="AG69" i="20"/>
  <c r="AJ68" i="20"/>
  <c r="AG68" i="20"/>
  <c r="AJ67" i="20"/>
  <c r="AG67" i="20"/>
  <c r="AJ66" i="20"/>
  <c r="AG66" i="20"/>
  <c r="AJ65" i="20"/>
  <c r="AG65" i="20"/>
  <c r="AJ64" i="20"/>
  <c r="AG64" i="20"/>
  <c r="AJ63" i="20"/>
  <c r="AG63" i="20"/>
  <c r="AJ62" i="20"/>
  <c r="AG62" i="20"/>
  <c r="AJ61" i="20"/>
  <c r="AG61" i="20"/>
  <c r="AJ60" i="20"/>
  <c r="AG60" i="20"/>
  <c r="AJ59" i="20"/>
  <c r="AG59" i="20"/>
  <c r="AJ58" i="20"/>
  <c r="AG58" i="20"/>
  <c r="AJ57" i="20"/>
  <c r="AG57" i="20"/>
  <c r="AJ56" i="20"/>
  <c r="AG56" i="20"/>
  <c r="AJ55" i="20"/>
  <c r="AG55" i="20"/>
  <c r="AJ54" i="20"/>
  <c r="AG54" i="20"/>
  <c r="AJ53" i="20"/>
  <c r="AG53" i="20"/>
  <c r="AJ52" i="20"/>
  <c r="AG52" i="20"/>
  <c r="AJ51" i="20"/>
  <c r="AG51" i="20"/>
  <c r="AJ50" i="20"/>
  <c r="AG50" i="20"/>
  <c r="AJ49" i="20"/>
  <c r="AG49" i="20"/>
  <c r="AJ48" i="20"/>
  <c r="AG48" i="20"/>
  <c r="AJ47" i="20"/>
  <c r="AG47" i="20"/>
  <c r="AJ46" i="20"/>
  <c r="AG46" i="20"/>
  <c r="AJ45" i="20"/>
  <c r="AG45" i="20"/>
  <c r="AJ44" i="20"/>
  <c r="AG44" i="20"/>
  <c r="AJ43" i="20"/>
  <c r="AG43" i="20"/>
  <c r="AJ42" i="20"/>
  <c r="AG42" i="20"/>
  <c r="AJ41" i="20"/>
  <c r="AG41" i="20"/>
  <c r="AJ40" i="20"/>
  <c r="AG40" i="20"/>
  <c r="AJ39" i="20"/>
  <c r="AG39" i="20"/>
  <c r="AJ38" i="20"/>
  <c r="AG38" i="20"/>
  <c r="AJ37" i="20"/>
  <c r="AG37" i="20"/>
  <c r="AJ36" i="20"/>
  <c r="AG36" i="20"/>
  <c r="AJ35" i="20"/>
  <c r="AG35" i="20"/>
  <c r="AJ34" i="20"/>
  <c r="AG34" i="20"/>
  <c r="AJ33" i="20"/>
  <c r="AG33" i="20"/>
  <c r="AJ32" i="20"/>
  <c r="AG32" i="20"/>
  <c r="AJ31" i="20"/>
  <c r="AG31" i="20"/>
  <c r="AJ30" i="20"/>
  <c r="AG30" i="20"/>
  <c r="AJ29" i="20"/>
  <c r="AG29" i="20"/>
  <c r="AJ28" i="20"/>
  <c r="AG28" i="20"/>
  <c r="AJ27" i="20"/>
  <c r="AG27" i="20"/>
  <c r="AJ26" i="20"/>
  <c r="AG26" i="20"/>
  <c r="AJ25" i="20"/>
  <c r="AG25" i="20"/>
  <c r="AJ24" i="20"/>
  <c r="AG24" i="20"/>
  <c r="AJ23" i="20"/>
  <c r="AG23" i="20"/>
  <c r="AJ22" i="20"/>
  <c r="AG22" i="20"/>
  <c r="AJ21" i="20"/>
  <c r="AG21" i="20"/>
  <c r="AJ20" i="20"/>
  <c r="AG20" i="20"/>
  <c r="AJ19" i="20"/>
  <c r="AG19" i="20"/>
  <c r="AJ18" i="20"/>
  <c r="AG18" i="20"/>
  <c r="AJ17" i="20"/>
  <c r="AG17" i="20"/>
  <c r="AJ16" i="20"/>
  <c r="AG16" i="20"/>
  <c r="AJ15" i="20"/>
  <c r="AG15" i="20"/>
  <c r="AJ14" i="20"/>
  <c r="AG14" i="20"/>
  <c r="AJ13" i="20"/>
  <c r="AG13" i="20"/>
  <c r="AJ12" i="20"/>
  <c r="AG12" i="20"/>
  <c r="AJ11" i="20"/>
  <c r="AG11" i="20"/>
  <c r="AJ10" i="20"/>
  <c r="AG10" i="20"/>
  <c r="AJ9" i="20"/>
  <c r="AG9" i="20"/>
  <c r="AJ8" i="20"/>
  <c r="AG8" i="20"/>
  <c r="AJ7" i="20"/>
  <c r="AG7" i="20"/>
  <c r="AJ6" i="20"/>
  <c r="AG6" i="20"/>
  <c r="V293" i="27"/>
  <c r="AK293" i="27"/>
  <c r="AJ293" i="27"/>
  <c r="AG293" i="27"/>
  <c r="AA293" i="27"/>
  <c r="P293" i="27"/>
  <c r="V292" i="27"/>
  <c r="AK292" i="27"/>
  <c r="AJ292" i="27"/>
  <c r="AG292" i="27"/>
  <c r="AA292" i="27"/>
  <c r="P292" i="27"/>
  <c r="V291" i="27"/>
  <c r="AK291" i="27"/>
  <c r="AJ291" i="27"/>
  <c r="AG291" i="27"/>
  <c r="AA291" i="27"/>
  <c r="P291" i="27"/>
  <c r="V290" i="27"/>
  <c r="AK290" i="27"/>
  <c r="AJ290" i="27"/>
  <c r="AG290" i="27"/>
  <c r="AA290" i="27"/>
  <c r="P290" i="27"/>
  <c r="V289" i="27"/>
  <c r="AK289" i="27"/>
  <c r="AJ289" i="27"/>
  <c r="AG289" i="27"/>
  <c r="AA289" i="27"/>
  <c r="P289" i="27"/>
  <c r="V288" i="27"/>
  <c r="AK288" i="27"/>
  <c r="AJ288" i="27"/>
  <c r="AG288" i="27"/>
  <c r="AA288" i="27"/>
  <c r="P288" i="27"/>
  <c r="V287" i="27"/>
  <c r="AK287" i="27"/>
  <c r="AJ287" i="27"/>
  <c r="AG287" i="27"/>
  <c r="AA287" i="27"/>
  <c r="P287" i="27"/>
  <c r="V286" i="27"/>
  <c r="AK286" i="27"/>
  <c r="AJ286" i="27"/>
  <c r="AG286" i="27"/>
  <c r="AA286" i="27"/>
  <c r="P286" i="27"/>
  <c r="V285" i="27"/>
  <c r="AK285" i="27"/>
  <c r="AJ285" i="27"/>
  <c r="AG285" i="27"/>
  <c r="AA285" i="27"/>
  <c r="P285" i="27"/>
  <c r="V284" i="27"/>
  <c r="AK284" i="27"/>
  <c r="AJ284" i="27"/>
  <c r="AG284" i="27"/>
  <c r="AA284" i="27"/>
  <c r="P284" i="27"/>
  <c r="V283" i="27"/>
  <c r="AK283" i="27"/>
  <c r="AJ283" i="27"/>
  <c r="AG283" i="27"/>
  <c r="AA283" i="27"/>
  <c r="P283" i="27"/>
  <c r="V282" i="27"/>
  <c r="AK282" i="27"/>
  <c r="AJ282" i="27"/>
  <c r="AG282" i="27"/>
  <c r="AA282" i="27"/>
  <c r="P282" i="27"/>
  <c r="V281" i="27"/>
  <c r="AK281" i="27"/>
  <c r="AJ281" i="27"/>
  <c r="AG281" i="27"/>
  <c r="AA281" i="27"/>
  <c r="P281" i="27"/>
  <c r="V280" i="27"/>
  <c r="AK280" i="27"/>
  <c r="AJ280" i="27"/>
  <c r="AG280" i="27"/>
  <c r="AA280" i="27"/>
  <c r="P280" i="27"/>
  <c r="V279" i="27"/>
  <c r="AK279" i="27"/>
  <c r="AJ279" i="27"/>
  <c r="AG279" i="27"/>
  <c r="AA279" i="27"/>
  <c r="P279" i="27"/>
  <c r="V278" i="27"/>
  <c r="AK278" i="27"/>
  <c r="AJ278" i="27"/>
  <c r="AG278" i="27"/>
  <c r="AA278" i="27"/>
  <c r="P278" i="27"/>
  <c r="V277" i="27"/>
  <c r="AK277" i="27"/>
  <c r="AJ277" i="27"/>
  <c r="AG277" i="27"/>
  <c r="AA277" i="27"/>
  <c r="P277" i="27"/>
  <c r="V276" i="27"/>
  <c r="AK276" i="27"/>
  <c r="AJ276" i="27"/>
  <c r="AG276" i="27"/>
  <c r="AA276" i="27"/>
  <c r="P276" i="27"/>
  <c r="V275" i="27"/>
  <c r="AK275" i="27"/>
  <c r="AJ275" i="27"/>
  <c r="AG275" i="27"/>
  <c r="AA275" i="27"/>
  <c r="P275" i="27"/>
  <c r="V274" i="27"/>
  <c r="AK274" i="27"/>
  <c r="AJ274" i="27"/>
  <c r="AG274" i="27"/>
  <c r="AA274" i="27"/>
  <c r="P274" i="27"/>
  <c r="V273" i="27"/>
  <c r="AK273" i="27"/>
  <c r="AJ273" i="27"/>
  <c r="AG273" i="27"/>
  <c r="AA273" i="27"/>
  <c r="P273" i="27"/>
  <c r="V272" i="27"/>
  <c r="AK272" i="27"/>
  <c r="AJ272" i="27"/>
  <c r="AG272" i="27"/>
  <c r="AA272" i="27"/>
  <c r="P272" i="27"/>
  <c r="V271" i="27"/>
  <c r="AK271" i="27"/>
  <c r="AJ271" i="27"/>
  <c r="AG271" i="27"/>
  <c r="AA271" i="27"/>
  <c r="P271" i="27"/>
  <c r="V270" i="27"/>
  <c r="AK270" i="27"/>
  <c r="AJ270" i="27"/>
  <c r="AG270" i="27"/>
  <c r="AA270" i="27"/>
  <c r="P270" i="27"/>
  <c r="V269" i="27"/>
  <c r="AK269" i="27"/>
  <c r="AJ269" i="27"/>
  <c r="AG269" i="27"/>
  <c r="AA269" i="27"/>
  <c r="P269" i="27"/>
  <c r="V268" i="27"/>
  <c r="AK268" i="27"/>
  <c r="AJ268" i="27"/>
  <c r="AG268" i="27"/>
  <c r="AA268" i="27"/>
  <c r="P268" i="27"/>
  <c r="V267" i="27"/>
  <c r="AK267" i="27"/>
  <c r="AJ267" i="27"/>
  <c r="AG267" i="27"/>
  <c r="AA267" i="27"/>
  <c r="P267" i="27"/>
  <c r="V266" i="27"/>
  <c r="AK266" i="27"/>
  <c r="AJ266" i="27"/>
  <c r="AG266" i="27"/>
  <c r="AA266" i="27"/>
  <c r="P266" i="27"/>
  <c r="V265" i="27"/>
  <c r="AK265" i="27"/>
  <c r="AJ265" i="27"/>
  <c r="AG265" i="27"/>
  <c r="AA265" i="27"/>
  <c r="P265" i="27"/>
  <c r="V264" i="27"/>
  <c r="AK264" i="27"/>
  <c r="AJ264" i="27"/>
  <c r="AG264" i="27"/>
  <c r="AA264" i="27"/>
  <c r="P264" i="27"/>
  <c r="V263" i="27"/>
  <c r="AK263" i="27"/>
  <c r="AJ263" i="27"/>
  <c r="AG263" i="27"/>
  <c r="AA263" i="27"/>
  <c r="P263" i="27"/>
  <c r="V262" i="27"/>
  <c r="AK262" i="27"/>
  <c r="AJ262" i="27"/>
  <c r="AG262" i="27"/>
  <c r="AA262" i="27"/>
  <c r="P262" i="27"/>
  <c r="V261" i="27"/>
  <c r="AK261" i="27"/>
  <c r="AJ261" i="27"/>
  <c r="AG261" i="27"/>
  <c r="AA261" i="27"/>
  <c r="P261" i="27"/>
  <c r="V260" i="27"/>
  <c r="AK260" i="27"/>
  <c r="AJ260" i="27"/>
  <c r="AG260" i="27"/>
  <c r="AA260" i="27"/>
  <c r="P260" i="27"/>
  <c r="V259" i="27"/>
  <c r="AK259" i="27"/>
  <c r="AJ259" i="27"/>
  <c r="AG259" i="27"/>
  <c r="AA259" i="27"/>
  <c r="P259" i="27"/>
  <c r="V258" i="27"/>
  <c r="AK258" i="27"/>
  <c r="AJ258" i="27"/>
  <c r="AG258" i="27"/>
  <c r="AA258" i="27"/>
  <c r="P258" i="27"/>
  <c r="V257" i="27"/>
  <c r="AK257" i="27"/>
  <c r="AJ257" i="27"/>
  <c r="AG257" i="27"/>
  <c r="AA257" i="27"/>
  <c r="P257" i="27"/>
  <c r="V256" i="27"/>
  <c r="AK256" i="27"/>
  <c r="AJ256" i="27"/>
  <c r="AG256" i="27"/>
  <c r="AA256" i="27"/>
  <c r="P256" i="27"/>
  <c r="V255" i="27"/>
  <c r="AK255" i="27"/>
  <c r="AJ255" i="27"/>
  <c r="AG255" i="27"/>
  <c r="AA255" i="27"/>
  <c r="P255" i="27"/>
  <c r="V254" i="27"/>
  <c r="AK254" i="27"/>
  <c r="AJ254" i="27"/>
  <c r="AG254" i="27"/>
  <c r="AA254" i="27"/>
  <c r="P254" i="27"/>
  <c r="V253" i="27"/>
  <c r="AK253" i="27"/>
  <c r="AJ253" i="27"/>
  <c r="AG253" i="27"/>
  <c r="AA253" i="27"/>
  <c r="P253" i="27"/>
  <c r="V252" i="27"/>
  <c r="AK252" i="27"/>
  <c r="AJ252" i="27"/>
  <c r="AG252" i="27"/>
  <c r="AA252" i="27"/>
  <c r="P252" i="27"/>
  <c r="V251" i="27"/>
  <c r="AK251" i="27"/>
  <c r="AJ251" i="27"/>
  <c r="AG251" i="27"/>
  <c r="AA251" i="27"/>
  <c r="P251" i="27"/>
  <c r="V250" i="27"/>
  <c r="AK250" i="27"/>
  <c r="AJ250" i="27"/>
  <c r="AG250" i="27"/>
  <c r="AA250" i="27"/>
  <c r="P250" i="27"/>
  <c r="V249" i="27"/>
  <c r="AK249" i="27"/>
  <c r="AJ249" i="27"/>
  <c r="AG249" i="27"/>
  <c r="AA249" i="27"/>
  <c r="P249" i="27"/>
  <c r="V248" i="27"/>
  <c r="AK248" i="27"/>
  <c r="AJ248" i="27"/>
  <c r="AG248" i="27"/>
  <c r="AA248" i="27"/>
  <c r="P248" i="27"/>
  <c r="V247" i="27"/>
  <c r="AK247" i="27"/>
  <c r="AJ247" i="27"/>
  <c r="AG247" i="27"/>
  <c r="AA247" i="27"/>
  <c r="P247" i="27"/>
  <c r="V246" i="27"/>
  <c r="AK246" i="27"/>
  <c r="AJ246" i="27"/>
  <c r="AG246" i="27"/>
  <c r="AA246" i="27"/>
  <c r="P246" i="27"/>
  <c r="V245" i="27"/>
  <c r="AK245" i="27"/>
  <c r="AJ245" i="27"/>
  <c r="AG245" i="27"/>
  <c r="AA245" i="27"/>
  <c r="P245" i="27"/>
  <c r="V244" i="27"/>
  <c r="AK244" i="27"/>
  <c r="AJ244" i="27"/>
  <c r="AG244" i="27"/>
  <c r="AA244" i="27"/>
  <c r="P244" i="27"/>
  <c r="V243" i="27"/>
  <c r="AK243" i="27"/>
  <c r="AJ243" i="27"/>
  <c r="AG243" i="27"/>
  <c r="AA243" i="27"/>
  <c r="P243" i="27"/>
  <c r="V242" i="27"/>
  <c r="AK242" i="27"/>
  <c r="AJ242" i="27"/>
  <c r="AG242" i="27"/>
  <c r="AA242" i="27"/>
  <c r="P242" i="27"/>
  <c r="V241" i="27"/>
  <c r="AK241" i="27"/>
  <c r="AJ241" i="27"/>
  <c r="AG241" i="27"/>
  <c r="AA241" i="27"/>
  <c r="P241" i="27"/>
  <c r="V240" i="27"/>
  <c r="AK240" i="27"/>
  <c r="AJ240" i="27"/>
  <c r="AG240" i="27"/>
  <c r="AA240" i="27"/>
  <c r="P240" i="27"/>
  <c r="V239" i="27"/>
  <c r="AK239" i="27"/>
  <c r="AJ239" i="27"/>
  <c r="AG239" i="27"/>
  <c r="AA239" i="27"/>
  <c r="P239" i="27"/>
  <c r="V238" i="27"/>
  <c r="AK238" i="27"/>
  <c r="AJ238" i="27"/>
  <c r="AG238" i="27"/>
  <c r="AA238" i="27"/>
  <c r="P238" i="27"/>
  <c r="V237" i="27"/>
  <c r="AK237" i="27"/>
  <c r="AJ237" i="27"/>
  <c r="AG237" i="27"/>
  <c r="AA237" i="27"/>
  <c r="P237" i="27"/>
  <c r="V236" i="27"/>
  <c r="AK236" i="27"/>
  <c r="AJ236" i="27"/>
  <c r="AG236" i="27"/>
  <c r="AA236" i="27"/>
  <c r="P236" i="27"/>
  <c r="V235" i="27"/>
  <c r="AK235" i="27"/>
  <c r="AJ235" i="27"/>
  <c r="AG235" i="27"/>
  <c r="AA235" i="27"/>
  <c r="P235" i="27"/>
  <c r="V234" i="27"/>
  <c r="AK234" i="27"/>
  <c r="AJ234" i="27"/>
  <c r="AG234" i="27"/>
  <c r="AA234" i="27"/>
  <c r="P234" i="27"/>
  <c r="V233" i="27"/>
  <c r="AK233" i="27"/>
  <c r="AJ233" i="27"/>
  <c r="AG233" i="27"/>
  <c r="AA233" i="27"/>
  <c r="P233" i="27"/>
  <c r="V232" i="27"/>
  <c r="AK232" i="27"/>
  <c r="AJ232" i="27"/>
  <c r="AG232" i="27"/>
  <c r="AA232" i="27"/>
  <c r="P232" i="27"/>
  <c r="V231" i="27"/>
  <c r="AK231" i="27"/>
  <c r="AJ231" i="27"/>
  <c r="AG231" i="27"/>
  <c r="AA231" i="27"/>
  <c r="P231" i="27"/>
  <c r="V230" i="27"/>
  <c r="AK230" i="27"/>
  <c r="AJ230" i="27"/>
  <c r="AG230" i="27"/>
  <c r="AA230" i="27"/>
  <c r="P230" i="27"/>
  <c r="V229" i="27"/>
  <c r="AK229" i="27"/>
  <c r="AJ229" i="27"/>
  <c r="AG229" i="27"/>
  <c r="AA229" i="27"/>
  <c r="P229" i="27"/>
  <c r="V228" i="27"/>
  <c r="AK228" i="27"/>
  <c r="AJ228" i="27"/>
  <c r="AG228" i="27"/>
  <c r="AA228" i="27"/>
  <c r="P228" i="27"/>
  <c r="V227" i="27"/>
  <c r="AK227" i="27"/>
  <c r="AJ227" i="27"/>
  <c r="AG227" i="27"/>
  <c r="AA227" i="27"/>
  <c r="P227" i="27"/>
  <c r="V226" i="27"/>
  <c r="AK226" i="27"/>
  <c r="AJ226" i="27"/>
  <c r="AG226" i="27"/>
  <c r="AA226" i="27"/>
  <c r="P226" i="27"/>
  <c r="V225" i="27"/>
  <c r="AK225" i="27"/>
  <c r="AJ225" i="27"/>
  <c r="AG225" i="27"/>
  <c r="AA225" i="27"/>
  <c r="P225" i="27"/>
  <c r="V224" i="27"/>
  <c r="AK224" i="27"/>
  <c r="AJ224" i="27"/>
  <c r="AG224" i="27"/>
  <c r="AA224" i="27"/>
  <c r="P224" i="27"/>
  <c r="V223" i="27"/>
  <c r="AK223" i="27"/>
  <c r="AJ223" i="27"/>
  <c r="AG223" i="27"/>
  <c r="AA223" i="27"/>
  <c r="P223" i="27"/>
  <c r="V222" i="27"/>
  <c r="AK222" i="27"/>
  <c r="AJ222" i="27"/>
  <c r="AG222" i="27"/>
  <c r="AA222" i="27"/>
  <c r="P222" i="27"/>
  <c r="V221" i="27"/>
  <c r="AK221" i="27"/>
  <c r="AJ221" i="27"/>
  <c r="AG221" i="27"/>
  <c r="AA221" i="27"/>
  <c r="P221" i="27"/>
  <c r="V220" i="27"/>
  <c r="AK220" i="27"/>
  <c r="AJ220" i="27"/>
  <c r="AG220" i="27"/>
  <c r="AA220" i="27"/>
  <c r="P220" i="27"/>
  <c r="V219" i="27"/>
  <c r="AK219" i="27"/>
  <c r="AJ219" i="27"/>
  <c r="AG219" i="27"/>
  <c r="AA219" i="27"/>
  <c r="P219" i="27"/>
  <c r="V218" i="27"/>
  <c r="AK218" i="27"/>
  <c r="AJ218" i="27"/>
  <c r="AG218" i="27"/>
  <c r="AA218" i="27"/>
  <c r="P218" i="27"/>
  <c r="V217" i="27"/>
  <c r="AK217" i="27"/>
  <c r="AJ217" i="27"/>
  <c r="AG217" i="27"/>
  <c r="AA217" i="27"/>
  <c r="P217" i="27"/>
  <c r="V216" i="27"/>
  <c r="AK216" i="27"/>
  <c r="AJ216" i="27"/>
  <c r="AG216" i="27"/>
  <c r="AA216" i="27"/>
  <c r="P216" i="27"/>
  <c r="V215" i="27"/>
  <c r="AK215" i="27"/>
  <c r="AJ215" i="27"/>
  <c r="AG215" i="27"/>
  <c r="AA215" i="27"/>
  <c r="P215" i="27"/>
  <c r="V214" i="27"/>
  <c r="AK214" i="27"/>
  <c r="AJ214" i="27"/>
  <c r="AG214" i="27"/>
  <c r="AA214" i="27"/>
  <c r="P214" i="27"/>
  <c r="V213" i="27"/>
  <c r="AK213" i="27"/>
  <c r="AJ213" i="27"/>
  <c r="AG213" i="27"/>
  <c r="AA213" i="27"/>
  <c r="P213" i="27"/>
  <c r="V212" i="27"/>
  <c r="AK212" i="27"/>
  <c r="AJ212" i="27"/>
  <c r="AG212" i="27"/>
  <c r="AA212" i="27"/>
  <c r="P212" i="27"/>
  <c r="V211" i="27"/>
  <c r="AK211" i="27"/>
  <c r="AJ211" i="27"/>
  <c r="AG211" i="27"/>
  <c r="AA211" i="27"/>
  <c r="P211" i="27"/>
  <c r="V210" i="27"/>
  <c r="AK210" i="27"/>
  <c r="AJ210" i="27"/>
  <c r="AG210" i="27"/>
  <c r="AA210" i="27"/>
  <c r="P210" i="27"/>
  <c r="V209" i="27"/>
  <c r="AK209" i="27"/>
  <c r="AJ209" i="27"/>
  <c r="AG209" i="27"/>
  <c r="AA209" i="27"/>
  <c r="P209" i="27"/>
  <c r="V208" i="27"/>
  <c r="AK208" i="27"/>
  <c r="AJ208" i="27"/>
  <c r="AG208" i="27"/>
  <c r="AA208" i="27"/>
  <c r="P208" i="27"/>
  <c r="V207" i="27"/>
  <c r="AK207" i="27"/>
  <c r="AJ207" i="27"/>
  <c r="AG207" i="27"/>
  <c r="AA207" i="27"/>
  <c r="P207" i="27"/>
  <c r="V206" i="27"/>
  <c r="AK206" i="27"/>
  <c r="AJ206" i="27"/>
  <c r="AG206" i="27"/>
  <c r="AA206" i="27"/>
  <c r="P206" i="27"/>
  <c r="V205" i="27"/>
  <c r="AK205" i="27"/>
  <c r="AJ205" i="27"/>
  <c r="AG205" i="27"/>
  <c r="AA205" i="27"/>
  <c r="P205" i="27"/>
  <c r="V204" i="27"/>
  <c r="AK204" i="27"/>
  <c r="AJ204" i="27"/>
  <c r="AG204" i="27"/>
  <c r="AA204" i="27"/>
  <c r="P204" i="27"/>
  <c r="V203" i="27"/>
  <c r="AK203" i="27"/>
  <c r="AJ203" i="27"/>
  <c r="AG203" i="27"/>
  <c r="AA203" i="27"/>
  <c r="P203" i="27"/>
  <c r="V202" i="27"/>
  <c r="AK202" i="27"/>
  <c r="AJ202" i="27"/>
  <c r="AG202" i="27"/>
  <c r="AA202" i="27"/>
  <c r="P202" i="27"/>
  <c r="V201" i="27"/>
  <c r="AK201" i="27"/>
  <c r="AJ201" i="27"/>
  <c r="AG201" i="27"/>
  <c r="AA201" i="27"/>
  <c r="P201" i="27"/>
  <c r="V200" i="27"/>
  <c r="AK200" i="27"/>
  <c r="AJ200" i="27"/>
  <c r="AG200" i="27"/>
  <c r="AA200" i="27"/>
  <c r="P200" i="27"/>
  <c r="V199" i="27"/>
  <c r="AK199" i="27"/>
  <c r="AJ199" i="27"/>
  <c r="AG199" i="27"/>
  <c r="AA199" i="27"/>
  <c r="P199" i="27"/>
  <c r="V198" i="27"/>
  <c r="AK198" i="27"/>
  <c r="AJ198" i="27"/>
  <c r="AG198" i="27"/>
  <c r="AA198" i="27"/>
  <c r="P198" i="27"/>
  <c r="V197" i="27"/>
  <c r="AK197" i="27"/>
  <c r="AJ197" i="27"/>
  <c r="AG197" i="27"/>
  <c r="AA197" i="27"/>
  <c r="P197" i="27"/>
  <c r="V196" i="27"/>
  <c r="AK196" i="27"/>
  <c r="AJ196" i="27"/>
  <c r="AG196" i="27"/>
  <c r="AA196" i="27"/>
  <c r="P196" i="27"/>
  <c r="V195" i="27"/>
  <c r="AK195" i="27"/>
  <c r="AJ195" i="27"/>
  <c r="AG195" i="27"/>
  <c r="AA195" i="27"/>
  <c r="P195" i="27"/>
  <c r="V194" i="27"/>
  <c r="AK194" i="27"/>
  <c r="AJ194" i="27"/>
  <c r="AG194" i="27"/>
  <c r="AA194" i="27"/>
  <c r="P194" i="27"/>
  <c r="V193" i="27"/>
  <c r="AK193" i="27"/>
  <c r="AJ193" i="27"/>
  <c r="AG193" i="27"/>
  <c r="AA193" i="27"/>
  <c r="P193" i="27"/>
  <c r="V192" i="27"/>
  <c r="AK192" i="27"/>
  <c r="AJ192" i="27"/>
  <c r="AG192" i="27"/>
  <c r="AA192" i="27"/>
  <c r="P192" i="27"/>
  <c r="V191" i="27"/>
  <c r="AK191" i="27"/>
  <c r="AJ191" i="27"/>
  <c r="AG191" i="27"/>
  <c r="AA191" i="27"/>
  <c r="P191" i="27"/>
  <c r="V190" i="27"/>
  <c r="AK190" i="27"/>
  <c r="AJ190" i="27"/>
  <c r="AG190" i="27"/>
  <c r="AA190" i="27"/>
  <c r="P190" i="27"/>
  <c r="V189" i="27"/>
  <c r="AK189" i="27"/>
  <c r="AJ189" i="27"/>
  <c r="AG189" i="27"/>
  <c r="AA189" i="27"/>
  <c r="P189" i="27"/>
  <c r="V188" i="27"/>
  <c r="AK188" i="27"/>
  <c r="AJ188" i="27"/>
  <c r="AG188" i="27"/>
  <c r="AA188" i="27"/>
  <c r="P188" i="27"/>
  <c r="V187" i="27"/>
  <c r="AK187" i="27"/>
  <c r="AJ187" i="27"/>
  <c r="AG187" i="27"/>
  <c r="AA187" i="27"/>
  <c r="P187" i="27"/>
  <c r="V186" i="27"/>
  <c r="AK186" i="27"/>
  <c r="AJ186" i="27"/>
  <c r="AG186" i="27"/>
  <c r="AA186" i="27"/>
  <c r="P186" i="27"/>
  <c r="V185" i="27"/>
  <c r="AK185" i="27"/>
  <c r="AJ185" i="27"/>
  <c r="AG185" i="27"/>
  <c r="AA185" i="27"/>
  <c r="P185" i="27"/>
  <c r="V184" i="27"/>
  <c r="AK184" i="27"/>
  <c r="AJ184" i="27"/>
  <c r="AG184" i="27"/>
  <c r="AA184" i="27"/>
  <c r="P184" i="27"/>
  <c r="V183" i="27"/>
  <c r="AK183" i="27"/>
  <c r="AJ183" i="27"/>
  <c r="AG183" i="27"/>
  <c r="AA183" i="27"/>
  <c r="P183" i="27"/>
  <c r="V182" i="27"/>
  <c r="AK182" i="27"/>
  <c r="AJ182" i="27"/>
  <c r="AG182" i="27"/>
  <c r="AA182" i="27"/>
  <c r="P182" i="27"/>
  <c r="V181" i="27"/>
  <c r="AK181" i="27"/>
  <c r="AJ181" i="27"/>
  <c r="AG181" i="27"/>
  <c r="AA181" i="27"/>
  <c r="P181" i="27"/>
  <c r="V180" i="27"/>
  <c r="AK180" i="27"/>
  <c r="AJ180" i="27"/>
  <c r="AG180" i="27"/>
  <c r="AA180" i="27"/>
  <c r="P180" i="27"/>
  <c r="V179" i="27"/>
  <c r="AK179" i="27"/>
  <c r="AJ179" i="27"/>
  <c r="AG179" i="27"/>
  <c r="AA179" i="27"/>
  <c r="P179" i="27"/>
  <c r="V178" i="27"/>
  <c r="AK178" i="27"/>
  <c r="AJ178" i="27"/>
  <c r="AG178" i="27"/>
  <c r="AA178" i="27"/>
  <c r="P178" i="27"/>
  <c r="V177" i="27"/>
  <c r="AK177" i="27"/>
  <c r="AJ177" i="27"/>
  <c r="AG177" i="27"/>
  <c r="AA177" i="27"/>
  <c r="P177" i="27"/>
  <c r="V176" i="27"/>
  <c r="AK176" i="27"/>
  <c r="AJ176" i="27"/>
  <c r="AG176" i="27"/>
  <c r="AA176" i="27"/>
  <c r="P176" i="27"/>
  <c r="V175" i="27"/>
  <c r="AK175" i="27"/>
  <c r="AJ175" i="27"/>
  <c r="AG175" i="27"/>
  <c r="AA175" i="27"/>
  <c r="P175" i="27"/>
  <c r="V174" i="27"/>
  <c r="AK174" i="27"/>
  <c r="AJ174" i="27"/>
  <c r="AG174" i="27"/>
  <c r="AA174" i="27"/>
  <c r="P174" i="27"/>
  <c r="V173" i="27"/>
  <c r="AK173" i="27"/>
  <c r="AJ173" i="27"/>
  <c r="AG173" i="27"/>
  <c r="AA173" i="27"/>
  <c r="P173" i="27"/>
  <c r="V172" i="27"/>
  <c r="AK172" i="27"/>
  <c r="AJ172" i="27"/>
  <c r="AG172" i="27"/>
  <c r="AA172" i="27"/>
  <c r="P172" i="27"/>
  <c r="V171" i="27"/>
  <c r="AK171" i="27"/>
  <c r="AJ171" i="27"/>
  <c r="AG171" i="27"/>
  <c r="AA171" i="27"/>
  <c r="P171" i="27"/>
  <c r="V170" i="27"/>
  <c r="AK170" i="27"/>
  <c r="AJ170" i="27"/>
  <c r="AG170" i="27"/>
  <c r="AA170" i="27"/>
  <c r="P170" i="27"/>
  <c r="V169" i="27"/>
  <c r="AK169" i="27"/>
  <c r="AJ169" i="27"/>
  <c r="AG169" i="27"/>
  <c r="AA169" i="27"/>
  <c r="P169" i="27"/>
  <c r="V168" i="27"/>
  <c r="AK168" i="27"/>
  <c r="AJ168" i="27"/>
  <c r="AG168" i="27"/>
  <c r="AA168" i="27"/>
  <c r="P168" i="27"/>
  <c r="V167" i="27"/>
  <c r="AK167" i="27"/>
  <c r="AJ167" i="27"/>
  <c r="AG167" i="27"/>
  <c r="AA167" i="27"/>
  <c r="P167" i="27"/>
  <c r="V166" i="27"/>
  <c r="AK166" i="27"/>
  <c r="AJ166" i="27"/>
  <c r="AG166" i="27"/>
  <c r="AA166" i="27"/>
  <c r="P166" i="27"/>
  <c r="V165" i="27"/>
  <c r="AK165" i="27"/>
  <c r="AJ165" i="27"/>
  <c r="AG165" i="27"/>
  <c r="AA165" i="27"/>
  <c r="P165" i="27"/>
  <c r="V164" i="27"/>
  <c r="AK164" i="27"/>
  <c r="AJ164" i="27"/>
  <c r="AG164" i="27"/>
  <c r="AA164" i="27"/>
  <c r="P164" i="27"/>
  <c r="V163" i="27"/>
  <c r="AK163" i="27"/>
  <c r="AJ163" i="27"/>
  <c r="AG163" i="27"/>
  <c r="AA163" i="27"/>
  <c r="P163" i="27"/>
  <c r="V162" i="27"/>
  <c r="AK162" i="27"/>
  <c r="AJ162" i="27"/>
  <c r="AG162" i="27"/>
  <c r="AA162" i="27"/>
  <c r="P162" i="27"/>
  <c r="V161" i="27"/>
  <c r="AK161" i="27"/>
  <c r="AJ161" i="27"/>
  <c r="AG161" i="27"/>
  <c r="AA161" i="27"/>
  <c r="P161" i="27"/>
  <c r="V160" i="27"/>
  <c r="AK160" i="27"/>
  <c r="AJ160" i="27"/>
  <c r="AG160" i="27"/>
  <c r="AA160" i="27"/>
  <c r="P160" i="27"/>
  <c r="V159" i="27"/>
  <c r="AK159" i="27"/>
  <c r="AJ159" i="27"/>
  <c r="AG159" i="27"/>
  <c r="AA159" i="27"/>
  <c r="P159" i="27"/>
  <c r="V158" i="27"/>
  <c r="AK158" i="27"/>
  <c r="AJ158" i="27"/>
  <c r="AG158" i="27"/>
  <c r="AA158" i="27"/>
  <c r="P158" i="27"/>
  <c r="V157" i="27"/>
  <c r="AK157" i="27"/>
  <c r="AJ157" i="27"/>
  <c r="AG157" i="27"/>
  <c r="AA157" i="27"/>
  <c r="P157" i="27"/>
  <c r="V156" i="27"/>
  <c r="AK156" i="27"/>
  <c r="AJ156" i="27"/>
  <c r="AG156" i="27"/>
  <c r="AA156" i="27"/>
  <c r="P156" i="27"/>
  <c r="V155" i="27"/>
  <c r="AK155" i="27"/>
  <c r="AJ155" i="27"/>
  <c r="AG155" i="27"/>
  <c r="AA155" i="27"/>
  <c r="P155" i="27"/>
  <c r="V154" i="27"/>
  <c r="AK154" i="27"/>
  <c r="AJ154" i="27"/>
  <c r="AG154" i="27"/>
  <c r="AA154" i="27"/>
  <c r="P154" i="27"/>
  <c r="V153" i="27"/>
  <c r="AK153" i="27"/>
  <c r="AJ153" i="27"/>
  <c r="AG153" i="27"/>
  <c r="AA153" i="27"/>
  <c r="P153" i="27"/>
  <c r="V152" i="27"/>
  <c r="AK152" i="27"/>
  <c r="AJ152" i="27"/>
  <c r="AG152" i="27"/>
  <c r="AA152" i="27"/>
  <c r="P152" i="27"/>
  <c r="V151" i="27"/>
  <c r="AK151" i="27"/>
  <c r="AJ151" i="27"/>
  <c r="AG151" i="27"/>
  <c r="AA151" i="27"/>
  <c r="P151" i="27"/>
  <c r="V150" i="27"/>
  <c r="AK150" i="27"/>
  <c r="AJ150" i="27"/>
  <c r="AG150" i="27"/>
  <c r="AA150" i="27"/>
  <c r="P150" i="27"/>
  <c r="V149" i="27"/>
  <c r="AK149" i="27"/>
  <c r="AJ149" i="27"/>
  <c r="AG149" i="27"/>
  <c r="AA149" i="27"/>
  <c r="P149" i="27"/>
  <c r="V148" i="27"/>
  <c r="AK148" i="27"/>
  <c r="AJ148" i="27"/>
  <c r="AG148" i="27"/>
  <c r="AA148" i="27"/>
  <c r="P148" i="27"/>
  <c r="V147" i="27"/>
  <c r="AK147" i="27"/>
  <c r="AJ147" i="27"/>
  <c r="AG147" i="27"/>
  <c r="AA147" i="27"/>
  <c r="P147" i="27"/>
  <c r="V146" i="27"/>
  <c r="AK146" i="27"/>
  <c r="AJ146" i="27"/>
  <c r="AG146" i="27"/>
  <c r="AA146" i="27"/>
  <c r="P146" i="27"/>
  <c r="V145" i="27"/>
  <c r="AK145" i="27"/>
  <c r="AJ145" i="27"/>
  <c r="AG145" i="27"/>
  <c r="AA145" i="27"/>
  <c r="P145" i="27"/>
  <c r="V144" i="27"/>
  <c r="AK144" i="27"/>
  <c r="AJ144" i="27"/>
  <c r="AG144" i="27"/>
  <c r="AA144" i="27"/>
  <c r="P144" i="27"/>
  <c r="V143" i="27"/>
  <c r="AK143" i="27"/>
  <c r="AJ143" i="27"/>
  <c r="AG143" i="27"/>
  <c r="AA143" i="27"/>
  <c r="P143" i="27"/>
  <c r="V142" i="27"/>
  <c r="AK142" i="27"/>
  <c r="AJ142" i="27"/>
  <c r="AG142" i="27"/>
  <c r="AA142" i="27"/>
  <c r="P142" i="27"/>
  <c r="V141" i="27"/>
  <c r="AK141" i="27"/>
  <c r="AJ141" i="27"/>
  <c r="AG141" i="27"/>
  <c r="AA141" i="27"/>
  <c r="P141" i="27"/>
  <c r="V140" i="27"/>
  <c r="AK140" i="27"/>
  <c r="AJ140" i="27"/>
  <c r="AG140" i="27"/>
  <c r="AA140" i="27"/>
  <c r="P140" i="27"/>
  <c r="V139" i="27"/>
  <c r="AK139" i="27"/>
  <c r="AJ139" i="27"/>
  <c r="AG139" i="27"/>
  <c r="AA139" i="27"/>
  <c r="P139" i="27"/>
  <c r="V138" i="27"/>
  <c r="AK138" i="27"/>
  <c r="AJ138" i="27"/>
  <c r="AG138" i="27"/>
  <c r="AA138" i="27"/>
  <c r="P138" i="27"/>
  <c r="V137" i="27"/>
  <c r="AK137" i="27"/>
  <c r="AJ137" i="27"/>
  <c r="AG137" i="27"/>
  <c r="AA137" i="27"/>
  <c r="P137" i="27"/>
  <c r="V136" i="27"/>
  <c r="AK136" i="27"/>
  <c r="AJ136" i="27"/>
  <c r="AG136" i="27"/>
  <c r="AA136" i="27"/>
  <c r="P136" i="27"/>
  <c r="V135" i="27"/>
  <c r="AK135" i="27"/>
  <c r="AJ135" i="27"/>
  <c r="AG135" i="27"/>
  <c r="AA135" i="27"/>
  <c r="P135" i="27"/>
  <c r="V134" i="27"/>
  <c r="AK134" i="27"/>
  <c r="AJ134" i="27"/>
  <c r="AG134" i="27"/>
  <c r="AA134" i="27"/>
  <c r="P134" i="27"/>
  <c r="V133" i="27"/>
  <c r="AK133" i="27"/>
  <c r="AJ133" i="27"/>
  <c r="AG133" i="27"/>
  <c r="AA133" i="27"/>
  <c r="P133" i="27"/>
  <c r="V132" i="27"/>
  <c r="AK132" i="27"/>
  <c r="AJ132" i="27"/>
  <c r="AG132" i="27"/>
  <c r="AA132" i="27"/>
  <c r="P132" i="27"/>
  <c r="V131" i="27"/>
  <c r="AK131" i="27"/>
  <c r="AJ131" i="27"/>
  <c r="AG131" i="27"/>
  <c r="AA131" i="27"/>
  <c r="P131" i="27"/>
  <c r="V130" i="27"/>
  <c r="AK130" i="27"/>
  <c r="AJ130" i="27"/>
  <c r="AG130" i="27"/>
  <c r="AA130" i="27"/>
  <c r="P130" i="27"/>
  <c r="V129" i="27"/>
  <c r="AK129" i="27"/>
  <c r="AJ129" i="27"/>
  <c r="AG129" i="27"/>
  <c r="AA129" i="27"/>
  <c r="P129" i="27"/>
  <c r="V128" i="27"/>
  <c r="AK128" i="27"/>
  <c r="AJ128" i="27"/>
  <c r="AG128" i="27"/>
  <c r="AA128" i="27"/>
  <c r="P128" i="27"/>
  <c r="V127" i="27"/>
  <c r="AK127" i="27"/>
  <c r="AJ127" i="27"/>
  <c r="AG127" i="27"/>
  <c r="AA127" i="27"/>
  <c r="P127" i="27"/>
  <c r="V126" i="27"/>
  <c r="AK126" i="27"/>
  <c r="AJ126" i="27"/>
  <c r="AG126" i="27"/>
  <c r="AA126" i="27"/>
  <c r="P126" i="27"/>
  <c r="V125" i="27"/>
  <c r="AK125" i="27"/>
  <c r="AJ125" i="27"/>
  <c r="AG125" i="27"/>
  <c r="AA125" i="27"/>
  <c r="P125" i="27"/>
  <c r="V124" i="27"/>
  <c r="AK124" i="27"/>
  <c r="AJ124" i="27"/>
  <c r="AG124" i="27"/>
  <c r="AA124" i="27"/>
  <c r="P124" i="27"/>
  <c r="V123" i="27"/>
  <c r="AK123" i="27"/>
  <c r="AJ123" i="27"/>
  <c r="AG123" i="27"/>
  <c r="AA123" i="27"/>
  <c r="P123" i="27"/>
  <c r="V122" i="27"/>
  <c r="AK122" i="27"/>
  <c r="AJ122" i="27"/>
  <c r="AG122" i="27"/>
  <c r="AA122" i="27"/>
  <c r="P122" i="27"/>
  <c r="V121" i="27"/>
  <c r="AK121" i="27"/>
  <c r="AJ121" i="27"/>
  <c r="AG121" i="27"/>
  <c r="AA121" i="27"/>
  <c r="P121" i="27"/>
  <c r="V120" i="27"/>
  <c r="AK120" i="27"/>
  <c r="AJ120" i="27"/>
  <c r="AG120" i="27"/>
  <c r="AA120" i="27"/>
  <c r="P120" i="27"/>
  <c r="V119" i="27"/>
  <c r="AK119" i="27"/>
  <c r="AJ119" i="27"/>
  <c r="AG119" i="27"/>
  <c r="AA119" i="27"/>
  <c r="P119" i="27"/>
  <c r="V118" i="27"/>
  <c r="AK118" i="27"/>
  <c r="AJ118" i="27"/>
  <c r="AG118" i="27"/>
  <c r="AA118" i="27"/>
  <c r="P118" i="27"/>
  <c r="V117" i="27"/>
  <c r="AK117" i="27"/>
  <c r="AJ117" i="27"/>
  <c r="AG117" i="27"/>
  <c r="AA117" i="27"/>
  <c r="P117" i="27"/>
  <c r="V116" i="27"/>
  <c r="AK116" i="27"/>
  <c r="AJ116" i="27"/>
  <c r="AG116" i="27"/>
  <c r="AA116" i="27"/>
  <c r="P116" i="27"/>
  <c r="V115" i="27"/>
  <c r="AK115" i="27"/>
  <c r="AJ115" i="27"/>
  <c r="AG115" i="27"/>
  <c r="AA115" i="27"/>
  <c r="P115" i="27"/>
  <c r="V114" i="27"/>
  <c r="AK114" i="27"/>
  <c r="AJ114" i="27"/>
  <c r="AG114" i="27"/>
  <c r="AA114" i="27"/>
  <c r="P114" i="27"/>
  <c r="V113" i="27"/>
  <c r="AK113" i="27"/>
  <c r="AJ113" i="27"/>
  <c r="AG113" i="27"/>
  <c r="AA113" i="27"/>
  <c r="P113" i="27"/>
  <c r="V112" i="27"/>
  <c r="AK112" i="27"/>
  <c r="AJ112" i="27"/>
  <c r="AG112" i="27"/>
  <c r="AA112" i="27"/>
  <c r="P112" i="27"/>
  <c r="V111" i="27"/>
  <c r="AK111" i="27"/>
  <c r="AJ111" i="27"/>
  <c r="AG111" i="27"/>
  <c r="AA111" i="27"/>
  <c r="P111" i="27"/>
  <c r="V110" i="27"/>
  <c r="AK110" i="27"/>
  <c r="AJ110" i="27"/>
  <c r="AG110" i="27"/>
  <c r="AA110" i="27"/>
  <c r="P110" i="27"/>
  <c r="V109" i="27"/>
  <c r="AK109" i="27"/>
  <c r="AJ109" i="27"/>
  <c r="AG109" i="27"/>
  <c r="AA109" i="27"/>
  <c r="P109" i="27"/>
  <c r="V108" i="27"/>
  <c r="AK108" i="27"/>
  <c r="AJ108" i="27"/>
  <c r="AG108" i="27"/>
  <c r="AA108" i="27"/>
  <c r="P108" i="27"/>
  <c r="V107" i="27"/>
  <c r="AK107" i="27"/>
  <c r="AJ107" i="27"/>
  <c r="AG107" i="27"/>
  <c r="AA107" i="27"/>
  <c r="P107" i="27"/>
  <c r="V106" i="27"/>
  <c r="AK106" i="27"/>
  <c r="AJ106" i="27"/>
  <c r="AG106" i="27"/>
  <c r="AA106" i="27"/>
  <c r="P106" i="27"/>
  <c r="V105" i="27"/>
  <c r="AK105" i="27"/>
  <c r="AJ105" i="27"/>
  <c r="AG105" i="27"/>
  <c r="AA105" i="27"/>
  <c r="P105" i="27"/>
  <c r="V104" i="27"/>
  <c r="AK104" i="27"/>
  <c r="AJ104" i="27"/>
  <c r="AG104" i="27"/>
  <c r="AA104" i="27"/>
  <c r="P104" i="27"/>
  <c r="V103" i="27"/>
  <c r="AK103" i="27"/>
  <c r="AJ103" i="27"/>
  <c r="AG103" i="27"/>
  <c r="AA103" i="27"/>
  <c r="P103" i="27"/>
  <c r="V102" i="27"/>
  <c r="AK102" i="27"/>
  <c r="AJ102" i="27"/>
  <c r="AG102" i="27"/>
  <c r="AA102" i="27"/>
  <c r="P102" i="27"/>
  <c r="V101" i="27"/>
  <c r="AK101" i="27"/>
  <c r="AJ101" i="27"/>
  <c r="AG101" i="27"/>
  <c r="AA101" i="27"/>
  <c r="P101" i="27"/>
  <c r="V100" i="27"/>
  <c r="AK100" i="27"/>
  <c r="AJ100" i="27"/>
  <c r="AG100" i="27"/>
  <c r="AA100" i="27"/>
  <c r="P100" i="27"/>
  <c r="V99" i="27"/>
  <c r="AK99" i="27"/>
  <c r="AJ99" i="27"/>
  <c r="AG99" i="27"/>
  <c r="AA99" i="27"/>
  <c r="P99" i="27"/>
  <c r="V98" i="27"/>
  <c r="AK98" i="27"/>
  <c r="AJ98" i="27"/>
  <c r="AG98" i="27"/>
  <c r="AA98" i="27"/>
  <c r="P98" i="27"/>
  <c r="V97" i="27"/>
  <c r="AK97" i="27"/>
  <c r="AJ97" i="27"/>
  <c r="AG97" i="27"/>
  <c r="AA97" i="27"/>
  <c r="P97" i="27"/>
  <c r="V96" i="27"/>
  <c r="AK96" i="27"/>
  <c r="AJ96" i="27"/>
  <c r="AG96" i="27"/>
  <c r="AA96" i="27"/>
  <c r="P96" i="27"/>
  <c r="V95" i="27"/>
  <c r="AK95" i="27"/>
  <c r="AJ95" i="27"/>
  <c r="AG95" i="27"/>
  <c r="AA95" i="27"/>
  <c r="P95" i="27"/>
  <c r="V94" i="27"/>
  <c r="AK94" i="27"/>
  <c r="AJ94" i="27"/>
  <c r="AG94" i="27"/>
  <c r="AA94" i="27"/>
  <c r="P94" i="27"/>
  <c r="V93" i="27"/>
  <c r="AK93" i="27"/>
  <c r="AJ93" i="27"/>
  <c r="AG93" i="27"/>
  <c r="AA93" i="27"/>
  <c r="P93" i="27"/>
  <c r="V92" i="27"/>
  <c r="AK92" i="27"/>
  <c r="AJ92" i="27"/>
  <c r="AG92" i="27"/>
  <c r="AA92" i="27"/>
  <c r="P92" i="27"/>
  <c r="V91" i="27"/>
  <c r="AK91" i="27"/>
  <c r="AJ91" i="27"/>
  <c r="AG91" i="27"/>
  <c r="AA91" i="27"/>
  <c r="P91" i="27"/>
  <c r="V90" i="27"/>
  <c r="AK90" i="27"/>
  <c r="AJ90" i="27"/>
  <c r="AG90" i="27"/>
  <c r="AA90" i="27"/>
  <c r="P90" i="27"/>
  <c r="V89" i="27"/>
  <c r="AK89" i="27"/>
  <c r="AJ89" i="27"/>
  <c r="AG89" i="27"/>
  <c r="AA89" i="27"/>
  <c r="P89" i="27"/>
  <c r="V88" i="27"/>
  <c r="AK88" i="27"/>
  <c r="AJ88" i="27"/>
  <c r="AG88" i="27"/>
  <c r="AA88" i="27"/>
  <c r="P88" i="27"/>
  <c r="V87" i="27"/>
  <c r="AK87" i="27"/>
  <c r="AJ87" i="27"/>
  <c r="AG87" i="27"/>
  <c r="AA87" i="27"/>
  <c r="P87" i="27"/>
  <c r="V86" i="27"/>
  <c r="AK86" i="27"/>
  <c r="AJ86" i="27"/>
  <c r="AG86" i="27"/>
  <c r="AA86" i="27"/>
  <c r="P86" i="27"/>
  <c r="V85" i="27"/>
  <c r="AK85" i="27"/>
  <c r="AJ85" i="27"/>
  <c r="AG85" i="27"/>
  <c r="AA85" i="27"/>
  <c r="P85" i="27"/>
  <c r="V84" i="27"/>
  <c r="AK84" i="27"/>
  <c r="AJ84" i="27"/>
  <c r="AG84" i="27"/>
  <c r="AA84" i="27"/>
  <c r="P84" i="27"/>
  <c r="V83" i="27"/>
  <c r="AK83" i="27"/>
  <c r="AJ83" i="27"/>
  <c r="AG83" i="27"/>
  <c r="AA83" i="27"/>
  <c r="P83" i="27"/>
  <c r="V82" i="27"/>
  <c r="AK82" i="27"/>
  <c r="AJ82" i="27"/>
  <c r="AG82" i="27"/>
  <c r="AA82" i="27"/>
  <c r="P82" i="27"/>
  <c r="V81" i="27"/>
  <c r="AK81" i="27"/>
  <c r="AJ81" i="27"/>
  <c r="AG81" i="27"/>
  <c r="AA81" i="27"/>
  <c r="P81" i="27"/>
  <c r="V80" i="27"/>
  <c r="AK80" i="27"/>
  <c r="AJ80" i="27"/>
  <c r="AG80" i="27"/>
  <c r="AA80" i="27"/>
  <c r="P80" i="27"/>
  <c r="V79" i="27"/>
  <c r="AK79" i="27"/>
  <c r="AJ79" i="27"/>
  <c r="AG79" i="27"/>
  <c r="AA79" i="27"/>
  <c r="P79" i="27"/>
  <c r="V78" i="27"/>
  <c r="AK78" i="27"/>
  <c r="AJ78" i="27"/>
  <c r="AG78" i="27"/>
  <c r="AA78" i="27"/>
  <c r="P78" i="27"/>
  <c r="V77" i="27"/>
  <c r="AK77" i="27"/>
  <c r="AJ77" i="27"/>
  <c r="AG77" i="27"/>
  <c r="AA77" i="27"/>
  <c r="P77" i="27"/>
  <c r="V76" i="27"/>
  <c r="AK76" i="27"/>
  <c r="AJ76" i="27"/>
  <c r="AG76" i="27"/>
  <c r="AA76" i="27"/>
  <c r="P76" i="27"/>
  <c r="V75" i="27"/>
  <c r="AK75" i="27"/>
  <c r="AJ75" i="27"/>
  <c r="AG75" i="27"/>
  <c r="AA75" i="27"/>
  <c r="P75" i="27"/>
  <c r="V74" i="27"/>
  <c r="AK74" i="27"/>
  <c r="AJ74" i="27"/>
  <c r="AG74" i="27"/>
  <c r="AA74" i="27"/>
  <c r="P74" i="27"/>
  <c r="V73" i="27"/>
  <c r="AK73" i="27"/>
  <c r="AJ73" i="27"/>
  <c r="AG73" i="27"/>
  <c r="AA73" i="27"/>
  <c r="P73" i="27"/>
  <c r="V72" i="27"/>
  <c r="AK72" i="27"/>
  <c r="AJ72" i="27"/>
  <c r="AG72" i="27"/>
  <c r="AA72" i="27"/>
  <c r="P72" i="27"/>
  <c r="V71" i="27"/>
  <c r="AK71" i="27"/>
  <c r="AJ71" i="27"/>
  <c r="AG71" i="27"/>
  <c r="AA71" i="27"/>
  <c r="P71" i="27"/>
  <c r="V70" i="27"/>
  <c r="AK70" i="27"/>
  <c r="AJ70" i="27"/>
  <c r="AG70" i="27"/>
  <c r="AA70" i="27"/>
  <c r="P70" i="27"/>
  <c r="V69" i="27"/>
  <c r="AK69" i="27"/>
  <c r="AJ69" i="27"/>
  <c r="AG69" i="27"/>
  <c r="AA69" i="27"/>
  <c r="P69" i="27"/>
  <c r="V68" i="27"/>
  <c r="AK68" i="27"/>
  <c r="AJ68" i="27"/>
  <c r="AG68" i="27"/>
  <c r="AA68" i="27"/>
  <c r="P68" i="27"/>
  <c r="V67" i="27"/>
  <c r="AK67" i="27"/>
  <c r="AJ67" i="27"/>
  <c r="AG67" i="27"/>
  <c r="AA67" i="27"/>
  <c r="P67" i="27"/>
  <c r="V66" i="27"/>
  <c r="AK66" i="27"/>
  <c r="AJ66" i="27"/>
  <c r="AG66" i="27"/>
  <c r="AA66" i="27"/>
  <c r="P66" i="27"/>
  <c r="V65" i="27"/>
  <c r="AK65" i="27"/>
  <c r="AJ65" i="27"/>
  <c r="AG65" i="27"/>
  <c r="AA65" i="27"/>
  <c r="P65" i="27"/>
  <c r="V64" i="27"/>
  <c r="AK64" i="27"/>
  <c r="AJ64" i="27"/>
  <c r="AG64" i="27"/>
  <c r="AA64" i="27"/>
  <c r="P64" i="27"/>
  <c r="V63" i="27"/>
  <c r="AK63" i="27"/>
  <c r="AJ63" i="27"/>
  <c r="AG63" i="27"/>
  <c r="AA63" i="27"/>
  <c r="P63" i="27"/>
  <c r="V62" i="27"/>
  <c r="AK62" i="27"/>
  <c r="AJ62" i="27"/>
  <c r="AG62" i="27"/>
  <c r="AA62" i="27"/>
  <c r="P62" i="27"/>
  <c r="V61" i="27"/>
  <c r="AK61" i="27"/>
  <c r="AJ61" i="27"/>
  <c r="AG61" i="27"/>
  <c r="AA61" i="27"/>
  <c r="P61" i="27"/>
  <c r="V60" i="27"/>
  <c r="AK60" i="27"/>
  <c r="AJ60" i="27"/>
  <c r="AG60" i="27"/>
  <c r="AA60" i="27"/>
  <c r="P60" i="27"/>
  <c r="V59" i="27"/>
  <c r="AK59" i="27"/>
  <c r="AJ59" i="27"/>
  <c r="AG59" i="27"/>
  <c r="AA59" i="27"/>
  <c r="P59" i="27"/>
  <c r="V58" i="27"/>
  <c r="AK58" i="27"/>
  <c r="AJ58" i="27"/>
  <c r="AG58" i="27"/>
  <c r="AA58" i="27"/>
  <c r="P58" i="27"/>
  <c r="V57" i="27"/>
  <c r="AK57" i="27"/>
  <c r="AJ57" i="27"/>
  <c r="AG57" i="27"/>
  <c r="AA57" i="27"/>
  <c r="P57" i="27"/>
  <c r="V56" i="27"/>
  <c r="AK56" i="27"/>
  <c r="AJ56" i="27"/>
  <c r="AG56" i="27"/>
  <c r="AA56" i="27"/>
  <c r="P56" i="27"/>
  <c r="V55" i="27"/>
  <c r="AK55" i="27"/>
  <c r="AJ55" i="27"/>
  <c r="AG55" i="27"/>
  <c r="AA55" i="27"/>
  <c r="P55" i="27"/>
  <c r="V54" i="27"/>
  <c r="AK54" i="27"/>
  <c r="AJ54" i="27"/>
  <c r="AG54" i="27"/>
  <c r="AA54" i="27"/>
  <c r="P54" i="27"/>
  <c r="V53" i="27"/>
  <c r="AK53" i="27"/>
  <c r="AJ53" i="27"/>
  <c r="AG53" i="27"/>
  <c r="AA53" i="27"/>
  <c r="P53" i="27"/>
  <c r="V52" i="27"/>
  <c r="AK52" i="27"/>
  <c r="AJ52" i="27"/>
  <c r="AG52" i="27"/>
  <c r="AA52" i="27"/>
  <c r="P52" i="27"/>
  <c r="V51" i="27"/>
  <c r="AK51" i="27"/>
  <c r="AJ51" i="27"/>
  <c r="AG51" i="27"/>
  <c r="AA51" i="27"/>
  <c r="P51" i="27"/>
  <c r="V50" i="27"/>
  <c r="AK50" i="27"/>
  <c r="AJ50" i="27"/>
  <c r="AG50" i="27"/>
  <c r="AA50" i="27"/>
  <c r="P50" i="27"/>
  <c r="V49" i="27"/>
  <c r="AK49" i="27"/>
  <c r="AJ49" i="27"/>
  <c r="AG49" i="27"/>
  <c r="AA49" i="27"/>
  <c r="P49" i="27"/>
  <c r="V48" i="27"/>
  <c r="AK48" i="27"/>
  <c r="AJ48" i="27"/>
  <c r="AG48" i="27"/>
  <c r="AA48" i="27"/>
  <c r="P48" i="27"/>
  <c r="V47" i="27"/>
  <c r="AK47" i="27"/>
  <c r="AJ47" i="27"/>
  <c r="AG47" i="27"/>
  <c r="AA47" i="27"/>
  <c r="P47" i="27"/>
  <c r="V46" i="27"/>
  <c r="AK46" i="27"/>
  <c r="AJ46" i="27"/>
  <c r="AG46" i="27"/>
  <c r="AA46" i="27"/>
  <c r="P46" i="27"/>
  <c r="V45" i="27"/>
  <c r="AK45" i="27"/>
  <c r="AJ45" i="27"/>
  <c r="AG45" i="27"/>
  <c r="AA45" i="27"/>
  <c r="P45" i="27"/>
  <c r="V44" i="27"/>
  <c r="AK44" i="27"/>
  <c r="AJ44" i="27"/>
  <c r="AG44" i="27"/>
  <c r="AA44" i="27"/>
  <c r="P44" i="27"/>
  <c r="V43" i="27"/>
  <c r="AK43" i="27"/>
  <c r="AJ43" i="27"/>
  <c r="AG43" i="27"/>
  <c r="AA43" i="27"/>
  <c r="P43" i="27"/>
  <c r="V42" i="27"/>
  <c r="AK42" i="27"/>
  <c r="AJ42" i="27"/>
  <c r="AG42" i="27"/>
  <c r="AA42" i="27"/>
  <c r="P42" i="27"/>
  <c r="V41" i="27"/>
  <c r="AK41" i="27"/>
  <c r="AJ41" i="27"/>
  <c r="AG41" i="27"/>
  <c r="AA41" i="27"/>
  <c r="P41" i="27"/>
  <c r="V40" i="27"/>
  <c r="AK40" i="27"/>
  <c r="AJ40" i="27"/>
  <c r="AG40" i="27"/>
  <c r="AA40" i="27"/>
  <c r="P40" i="27"/>
  <c r="V39" i="27"/>
  <c r="AK39" i="27"/>
  <c r="AJ39" i="27"/>
  <c r="AG39" i="27"/>
  <c r="AA39" i="27"/>
  <c r="P39" i="27"/>
  <c r="V38" i="27"/>
  <c r="AK38" i="27"/>
  <c r="AJ38" i="27"/>
  <c r="AG38" i="27"/>
  <c r="AA38" i="27"/>
  <c r="P38" i="27"/>
  <c r="V37" i="27"/>
  <c r="AK37" i="27"/>
  <c r="AJ37" i="27"/>
  <c r="AG37" i="27"/>
  <c r="AA37" i="27"/>
  <c r="P37" i="27"/>
  <c r="V36" i="27"/>
  <c r="AK36" i="27"/>
  <c r="AJ36" i="27"/>
  <c r="AG36" i="27"/>
  <c r="AA36" i="27"/>
  <c r="P36" i="27"/>
  <c r="V35" i="27"/>
  <c r="AK35" i="27"/>
  <c r="AJ35" i="27"/>
  <c r="AG35" i="27"/>
  <c r="AA35" i="27"/>
  <c r="P35" i="27"/>
  <c r="V34" i="27"/>
  <c r="AK34" i="27"/>
  <c r="AJ34" i="27"/>
  <c r="AG34" i="27"/>
  <c r="AA34" i="27"/>
  <c r="P34" i="27"/>
  <c r="V33" i="27"/>
  <c r="AK33" i="27"/>
  <c r="AJ33" i="27"/>
  <c r="AG33" i="27"/>
  <c r="AA33" i="27"/>
  <c r="P33" i="27"/>
  <c r="V32" i="27"/>
  <c r="AK32" i="27"/>
  <c r="AJ32" i="27"/>
  <c r="AG32" i="27"/>
  <c r="AA32" i="27"/>
  <c r="P32" i="27"/>
  <c r="V31" i="27"/>
  <c r="AK31" i="27"/>
  <c r="AJ31" i="27"/>
  <c r="AG31" i="27"/>
  <c r="AA31" i="27"/>
  <c r="P31" i="27"/>
  <c r="V30" i="27"/>
  <c r="AK30" i="27"/>
  <c r="AJ30" i="27"/>
  <c r="AG30" i="27"/>
  <c r="AA30" i="27"/>
  <c r="P30" i="27"/>
  <c r="V29" i="27"/>
  <c r="AK29" i="27"/>
  <c r="AJ29" i="27"/>
  <c r="AG29" i="27"/>
  <c r="AA29" i="27"/>
  <c r="P29" i="27"/>
  <c r="V28" i="27"/>
  <c r="AK28" i="27"/>
  <c r="AJ28" i="27"/>
  <c r="AG28" i="27"/>
  <c r="AA28" i="27"/>
  <c r="P28" i="27"/>
  <c r="V27" i="27"/>
  <c r="AK27" i="27"/>
  <c r="AJ27" i="27"/>
  <c r="AG27" i="27"/>
  <c r="AA27" i="27"/>
  <c r="P27" i="27"/>
  <c r="V26" i="27"/>
  <c r="AK26" i="27"/>
  <c r="AJ26" i="27"/>
  <c r="AG26" i="27"/>
  <c r="AA26" i="27"/>
  <c r="P26" i="27"/>
  <c r="V25" i="27"/>
  <c r="AK25" i="27"/>
  <c r="AJ25" i="27"/>
  <c r="AG25" i="27"/>
  <c r="AA25" i="27"/>
  <c r="P25" i="27"/>
  <c r="V24" i="27"/>
  <c r="AK24" i="27"/>
  <c r="AJ24" i="27"/>
  <c r="AG24" i="27"/>
  <c r="AA24" i="27"/>
  <c r="P24" i="27"/>
  <c r="V23" i="27"/>
  <c r="AK23" i="27"/>
  <c r="AJ23" i="27"/>
  <c r="AG23" i="27"/>
  <c r="AA23" i="27"/>
  <c r="P23" i="27"/>
  <c r="V22" i="27"/>
  <c r="AK22" i="27"/>
  <c r="AJ22" i="27"/>
  <c r="AG22" i="27"/>
  <c r="AA22" i="27"/>
  <c r="P22" i="27"/>
  <c r="V21" i="27"/>
  <c r="AK21" i="27"/>
  <c r="AJ21" i="27"/>
  <c r="AG21" i="27"/>
  <c r="AA21" i="27"/>
  <c r="P21" i="27"/>
  <c r="V20" i="27"/>
  <c r="AK20" i="27"/>
  <c r="AJ20" i="27"/>
  <c r="AG20" i="27"/>
  <c r="AA20" i="27"/>
  <c r="P20" i="27"/>
  <c r="V19" i="27"/>
  <c r="AK19" i="27"/>
  <c r="AJ19" i="27"/>
  <c r="AG19" i="27"/>
  <c r="AA19" i="27"/>
  <c r="P19" i="27"/>
  <c r="V18" i="27"/>
  <c r="AK18" i="27"/>
  <c r="AJ18" i="27"/>
  <c r="AG18" i="27"/>
  <c r="AA18" i="27"/>
  <c r="P18" i="27"/>
  <c r="V17" i="27"/>
  <c r="AK17" i="27"/>
  <c r="AJ17" i="27"/>
  <c r="AG17" i="27"/>
  <c r="AA17" i="27"/>
  <c r="P17" i="27"/>
  <c r="V16" i="27"/>
  <c r="AK16" i="27"/>
  <c r="AJ16" i="27"/>
  <c r="AG16" i="27"/>
  <c r="AA16" i="27"/>
  <c r="P16" i="27"/>
  <c r="V15" i="27"/>
  <c r="AK15" i="27"/>
  <c r="AJ15" i="27"/>
  <c r="AG15" i="27"/>
  <c r="AA15" i="27"/>
  <c r="P15" i="27"/>
  <c r="V14" i="27"/>
  <c r="AK14" i="27"/>
  <c r="AJ14" i="27"/>
  <c r="AG14" i="27"/>
  <c r="AA14" i="27"/>
  <c r="P14" i="27"/>
  <c r="V13" i="27"/>
  <c r="AK13" i="27"/>
  <c r="AJ13" i="27"/>
  <c r="AG13" i="27"/>
  <c r="AA13" i="27"/>
  <c r="P13" i="27"/>
  <c r="V12" i="27"/>
  <c r="AK12" i="27"/>
  <c r="AJ12" i="27"/>
  <c r="AG12" i="27"/>
  <c r="AA12" i="27"/>
  <c r="P12" i="27"/>
  <c r="V11" i="27"/>
  <c r="AK11" i="27"/>
  <c r="AJ11" i="27"/>
  <c r="AG11" i="27"/>
  <c r="AA11" i="27"/>
  <c r="P11" i="27"/>
  <c r="V10" i="27"/>
  <c r="AK10" i="27"/>
  <c r="AJ10" i="27"/>
  <c r="AG10" i="27"/>
  <c r="AA10" i="27"/>
  <c r="P10" i="27"/>
  <c r="V9" i="27"/>
  <c r="AK9" i="27"/>
  <c r="AJ9" i="27"/>
  <c r="AG9" i="27"/>
  <c r="AA9" i="27"/>
  <c r="P9" i="27"/>
  <c r="V8" i="27"/>
  <c r="AK8" i="27"/>
  <c r="AJ8" i="27"/>
  <c r="AG8" i="27"/>
  <c r="AA8" i="27"/>
  <c r="P8" i="27"/>
  <c r="V7" i="27"/>
  <c r="AK7" i="27"/>
  <c r="AJ7" i="27"/>
  <c r="AG7" i="27"/>
  <c r="AA7" i="27"/>
  <c r="P7" i="27"/>
  <c r="V6" i="27"/>
  <c r="AK6" i="27"/>
  <c r="AJ6" i="27"/>
  <c r="AG6" i="27"/>
  <c r="AA6" i="27"/>
  <c r="P6" i="27"/>
  <c r="AK6" i="38"/>
  <c r="Y6" i="38"/>
  <c r="AC6" i="38"/>
  <c r="AG6" i="38"/>
  <c r="AU6" i="38"/>
  <c r="AV6" i="38"/>
  <c r="V7" i="38"/>
  <c r="AK7" i="38"/>
  <c r="Y7" i="38"/>
  <c r="AJ7" i="38"/>
  <c r="AC7" i="38"/>
  <c r="AG7" i="38"/>
  <c r="AU7" i="38"/>
  <c r="AV7" i="38"/>
  <c r="V8" i="38"/>
  <c r="AK8" i="38"/>
  <c r="Y8" i="38"/>
  <c r="AJ8" i="38"/>
  <c r="AC8" i="38"/>
  <c r="AG8" i="38"/>
  <c r="AU8" i="38"/>
  <c r="AV8" i="38"/>
  <c r="V9" i="38"/>
  <c r="AK9" i="38"/>
  <c r="Y9" i="38"/>
  <c r="AJ9" i="38"/>
  <c r="AC9" i="38"/>
  <c r="AG9" i="38"/>
  <c r="AU9" i="38"/>
  <c r="AV9" i="38"/>
  <c r="V10" i="38"/>
  <c r="AK10" i="38"/>
  <c r="Y10" i="38"/>
  <c r="AJ10" i="38"/>
  <c r="AC10" i="38"/>
  <c r="AG10" i="38"/>
  <c r="AU10" i="38"/>
  <c r="AV10" i="38"/>
  <c r="V11" i="38"/>
  <c r="AK11" i="38"/>
  <c r="Y11" i="38"/>
  <c r="AJ11" i="38"/>
  <c r="AC11" i="38"/>
  <c r="AG11" i="38"/>
  <c r="AU11" i="38"/>
  <c r="AV11" i="38"/>
  <c r="V12" i="38"/>
  <c r="AK12" i="38"/>
  <c r="Y12" i="38"/>
  <c r="AJ12" i="38"/>
  <c r="AC12" i="38"/>
  <c r="AG12" i="38"/>
  <c r="AU12" i="38"/>
  <c r="AV12" i="38"/>
  <c r="AK13" i="38"/>
  <c r="Y13" i="38"/>
  <c r="AC13" i="38"/>
  <c r="AG13" i="38"/>
  <c r="AU13" i="38"/>
  <c r="AV13" i="38"/>
  <c r="V14" i="38"/>
  <c r="AK14" i="38"/>
  <c r="Y14" i="38"/>
  <c r="AJ14" i="38"/>
  <c r="AC14" i="38"/>
  <c r="AG14" i="38"/>
  <c r="AU14" i="38"/>
  <c r="AV14" i="38"/>
  <c r="V15" i="38"/>
  <c r="AK15" i="38"/>
  <c r="Y15" i="38"/>
  <c r="AJ15" i="38"/>
  <c r="AC15" i="38"/>
  <c r="AG15" i="38"/>
  <c r="AU15" i="38"/>
  <c r="AV15" i="38"/>
  <c r="V16" i="38"/>
  <c r="AK16" i="38"/>
  <c r="Y16" i="38"/>
  <c r="AJ16" i="38"/>
  <c r="AC16" i="38"/>
  <c r="AG16" i="38"/>
  <c r="AU16" i="38"/>
  <c r="AV16" i="38"/>
  <c r="V17" i="38"/>
  <c r="AK17" i="38"/>
  <c r="Y17" i="38"/>
  <c r="AJ17" i="38"/>
  <c r="AC17" i="38"/>
  <c r="AG17" i="38"/>
  <c r="AU17" i="38"/>
  <c r="AV17" i="38"/>
  <c r="V18" i="38"/>
  <c r="AK18" i="38"/>
  <c r="Y18" i="38"/>
  <c r="AJ18" i="38"/>
  <c r="AC18" i="38"/>
  <c r="AG18" i="38"/>
  <c r="AU18" i="38"/>
  <c r="AV18" i="38"/>
  <c r="V19" i="38"/>
  <c r="AK19" i="38"/>
  <c r="Y19" i="38"/>
  <c r="AJ19" i="38"/>
  <c r="AC19" i="38"/>
  <c r="AG19" i="38"/>
  <c r="AU19" i="38"/>
  <c r="AV19" i="38"/>
  <c r="V20" i="38"/>
  <c r="AK20" i="38"/>
  <c r="Y20" i="38"/>
  <c r="AJ20" i="38"/>
  <c r="AC20" i="38"/>
  <c r="AG20" i="38"/>
  <c r="AU20" i="38"/>
  <c r="AV20" i="38"/>
  <c r="V21" i="38"/>
  <c r="AK21" i="38"/>
  <c r="Y21" i="38"/>
  <c r="AJ21" i="38"/>
  <c r="AC21" i="38"/>
  <c r="AG21" i="38"/>
  <c r="AU21" i="38"/>
  <c r="AV21" i="38"/>
  <c r="V22" i="38"/>
  <c r="AK22" i="38"/>
  <c r="Y22" i="38"/>
  <c r="AJ22" i="38"/>
  <c r="AC22" i="38"/>
  <c r="AG22" i="38"/>
  <c r="AU22" i="38"/>
  <c r="AV22" i="38"/>
  <c r="V23" i="38"/>
  <c r="AK23" i="38"/>
  <c r="Y23" i="38"/>
  <c r="AJ23" i="38"/>
  <c r="AC23" i="38"/>
  <c r="AG23" i="38"/>
  <c r="AU23" i="38"/>
  <c r="AV23" i="38"/>
  <c r="V24" i="38"/>
  <c r="AK24" i="38"/>
  <c r="Y24" i="38"/>
  <c r="AJ24" i="38"/>
  <c r="AC24" i="38"/>
  <c r="AG24" i="38"/>
  <c r="AU24" i="38"/>
  <c r="AV24" i="38"/>
  <c r="V25" i="38"/>
  <c r="AK25" i="38"/>
  <c r="Y25" i="38"/>
  <c r="AJ25" i="38"/>
  <c r="AC25" i="38"/>
  <c r="AG25" i="38"/>
  <c r="AU25" i="38"/>
  <c r="AV25" i="38"/>
  <c r="V26" i="38"/>
  <c r="AK26" i="38"/>
  <c r="Y26" i="38"/>
  <c r="AJ26" i="38"/>
  <c r="AC26" i="38"/>
  <c r="AG26" i="38"/>
  <c r="AU26" i="38"/>
  <c r="AV26" i="38"/>
  <c r="V27" i="38"/>
  <c r="AK27" i="38"/>
  <c r="Y27" i="38"/>
  <c r="AJ27" i="38"/>
  <c r="AC27" i="38"/>
  <c r="AG27" i="38"/>
  <c r="AU27" i="38"/>
  <c r="AV27" i="38"/>
  <c r="V28" i="38"/>
  <c r="AK28" i="38"/>
  <c r="Y28" i="38"/>
  <c r="AJ28" i="38"/>
  <c r="AC28" i="38"/>
  <c r="AG28" i="38"/>
  <c r="AU28" i="38"/>
  <c r="AV28" i="38"/>
  <c r="V29" i="38"/>
  <c r="AK29" i="38"/>
  <c r="Y29" i="38"/>
  <c r="AJ29" i="38"/>
  <c r="AC29" i="38"/>
  <c r="AG29" i="38"/>
  <c r="AU29" i="38"/>
  <c r="AV29" i="38"/>
  <c r="V30" i="38"/>
  <c r="AK30" i="38"/>
  <c r="Y30" i="38"/>
  <c r="AJ30" i="38"/>
  <c r="AC30" i="38"/>
  <c r="AG30" i="38"/>
  <c r="AU30" i="38"/>
  <c r="AV30" i="38"/>
  <c r="V31" i="38"/>
  <c r="AK31" i="38"/>
  <c r="Y31" i="38"/>
  <c r="AJ31" i="38"/>
  <c r="AC31" i="38"/>
  <c r="AG31" i="38"/>
  <c r="AU31" i="38"/>
  <c r="AV31" i="38"/>
  <c r="V32" i="38"/>
  <c r="AK32" i="38"/>
  <c r="Y32" i="38"/>
  <c r="AJ32" i="38"/>
  <c r="AC32" i="38"/>
  <c r="AG32" i="38"/>
  <c r="AU32" i="38"/>
  <c r="AV32" i="38"/>
  <c r="V33" i="38"/>
  <c r="AK33" i="38"/>
  <c r="Y33" i="38"/>
  <c r="AJ33" i="38"/>
  <c r="AC33" i="38"/>
  <c r="AG33" i="38"/>
  <c r="AU33" i="38"/>
  <c r="AV33" i="38"/>
  <c r="V34" i="38"/>
  <c r="AK34" i="38"/>
  <c r="Y34" i="38"/>
  <c r="AJ34" i="38"/>
  <c r="AC34" i="38"/>
  <c r="AG34" i="38"/>
  <c r="AU34" i="38"/>
  <c r="AV34" i="38"/>
  <c r="V35" i="38"/>
  <c r="AK35" i="38"/>
  <c r="Y35" i="38"/>
  <c r="AJ35" i="38"/>
  <c r="AC35" i="38"/>
  <c r="AG35" i="38"/>
  <c r="AU35" i="38"/>
  <c r="AV35" i="38"/>
  <c r="V36" i="38"/>
  <c r="AK36" i="38"/>
  <c r="Y36" i="38"/>
  <c r="AJ36" i="38"/>
  <c r="AC36" i="38"/>
  <c r="AG36" i="38"/>
  <c r="AU36" i="38"/>
  <c r="AV36" i="38"/>
  <c r="V37" i="38"/>
  <c r="AK37" i="38"/>
  <c r="Y37" i="38"/>
  <c r="AJ37" i="38"/>
  <c r="AC37" i="38"/>
  <c r="AG37" i="38"/>
  <c r="AU37" i="38"/>
  <c r="AV37" i="38"/>
  <c r="V38" i="38"/>
  <c r="AK38" i="38"/>
  <c r="Y38" i="38"/>
  <c r="AJ38" i="38"/>
  <c r="AC38" i="38"/>
  <c r="AG38" i="38"/>
  <c r="AU38" i="38"/>
  <c r="AV38" i="38"/>
  <c r="V39" i="38"/>
  <c r="AK39" i="38"/>
  <c r="Y39" i="38"/>
  <c r="AJ39" i="38"/>
  <c r="AC39" i="38"/>
  <c r="AG39" i="38"/>
  <c r="AU39" i="38"/>
  <c r="AV39" i="38"/>
  <c r="V40" i="38"/>
  <c r="AK40" i="38"/>
  <c r="Y40" i="38"/>
  <c r="AJ40" i="38"/>
  <c r="AC40" i="38"/>
  <c r="AG40" i="38"/>
  <c r="AU40" i="38"/>
  <c r="AV40" i="38"/>
  <c r="V41" i="38"/>
  <c r="AK41" i="38"/>
  <c r="Y41" i="38"/>
  <c r="AJ41" i="38"/>
  <c r="AC41" i="38"/>
  <c r="AG41" i="38"/>
  <c r="AU41" i="38"/>
  <c r="AV41" i="38"/>
  <c r="V42" i="38"/>
  <c r="AK42" i="38"/>
  <c r="Y42" i="38"/>
  <c r="AJ42" i="38"/>
  <c r="AC42" i="38"/>
  <c r="AG42" i="38"/>
  <c r="AU42" i="38"/>
  <c r="AV42" i="38"/>
  <c r="V43" i="38"/>
  <c r="AK43" i="38"/>
  <c r="Y43" i="38"/>
  <c r="AJ43" i="38"/>
  <c r="AC43" i="38"/>
  <c r="AG43" i="38"/>
  <c r="AU43" i="38"/>
  <c r="AV43" i="38"/>
  <c r="V44" i="38"/>
  <c r="AK44" i="38"/>
  <c r="Y44" i="38"/>
  <c r="AJ44" i="38"/>
  <c r="AC44" i="38"/>
  <c r="AG44" i="38"/>
  <c r="AU44" i="38"/>
  <c r="AV44" i="38"/>
  <c r="V45" i="38"/>
  <c r="AK45" i="38"/>
  <c r="Y45" i="38"/>
  <c r="AJ45" i="38"/>
  <c r="AC45" i="38"/>
  <c r="AG45" i="38"/>
  <c r="AU45" i="38"/>
  <c r="AV45" i="38"/>
  <c r="V46" i="38"/>
  <c r="AK46" i="38"/>
  <c r="Y46" i="38"/>
  <c r="AJ46" i="38"/>
  <c r="AC46" i="38"/>
  <c r="AG46" i="38"/>
  <c r="AU46" i="38"/>
  <c r="AV46" i="38"/>
  <c r="V47" i="38"/>
  <c r="AK47" i="38"/>
  <c r="Y47" i="38"/>
  <c r="AJ47" i="38"/>
  <c r="AC47" i="38"/>
  <c r="AG47" i="38"/>
  <c r="AU47" i="38"/>
  <c r="AV47" i="38"/>
  <c r="V48" i="38"/>
  <c r="AK48" i="38"/>
  <c r="Y48" i="38"/>
  <c r="AJ48" i="38"/>
  <c r="AC48" i="38"/>
  <c r="AG48" i="38"/>
  <c r="AU48" i="38"/>
  <c r="AV48" i="38"/>
  <c r="V49" i="38"/>
  <c r="AK49" i="38"/>
  <c r="Y49" i="38"/>
  <c r="AJ49" i="38"/>
  <c r="AC49" i="38"/>
  <c r="AG49" i="38"/>
  <c r="AU49" i="38"/>
  <c r="AV49" i="38"/>
  <c r="V50" i="38"/>
  <c r="AK50" i="38"/>
  <c r="Y50" i="38"/>
  <c r="AJ50" i="38"/>
  <c r="AC50" i="38"/>
  <c r="AG50" i="38"/>
  <c r="AU50" i="38"/>
  <c r="AV50" i="38"/>
  <c r="V51" i="38"/>
  <c r="AK51" i="38"/>
  <c r="Y51" i="38"/>
  <c r="AJ51" i="38"/>
  <c r="AC51" i="38"/>
  <c r="AG51" i="38"/>
  <c r="AU51" i="38"/>
  <c r="AV51" i="38"/>
  <c r="V52" i="38"/>
  <c r="AK52" i="38"/>
  <c r="Y52" i="38"/>
  <c r="AJ52" i="38"/>
  <c r="AC52" i="38"/>
  <c r="AG52" i="38"/>
  <c r="AU52" i="38"/>
  <c r="AV52" i="38"/>
  <c r="V53" i="38"/>
  <c r="AK53" i="38"/>
  <c r="Y53" i="38"/>
  <c r="AJ53" i="38"/>
  <c r="AC53" i="38"/>
  <c r="AG53" i="38"/>
  <c r="AU53" i="38"/>
  <c r="AV53" i="38"/>
  <c r="V54" i="38"/>
  <c r="AK54" i="38"/>
  <c r="Y54" i="38"/>
  <c r="AJ54" i="38"/>
  <c r="AC54" i="38"/>
  <c r="AG54" i="38"/>
  <c r="AU54" i="38"/>
  <c r="AV54" i="38"/>
  <c r="V55" i="38"/>
  <c r="AK55" i="38"/>
  <c r="Y55" i="38"/>
  <c r="AJ55" i="38"/>
  <c r="AC55" i="38"/>
  <c r="AG55" i="38"/>
  <c r="AU55" i="38"/>
  <c r="AV55" i="38"/>
  <c r="V56" i="38"/>
  <c r="AK56" i="38"/>
  <c r="Y56" i="38"/>
  <c r="AJ56" i="38"/>
  <c r="AC56" i="38"/>
  <c r="AG56" i="38"/>
  <c r="AU56" i="38"/>
  <c r="AV56" i="38"/>
  <c r="V57" i="38"/>
  <c r="AK57" i="38"/>
  <c r="Y57" i="38"/>
  <c r="AJ57" i="38"/>
  <c r="AC57" i="38"/>
  <c r="AG57" i="38"/>
  <c r="AU57" i="38"/>
  <c r="AV57" i="38"/>
  <c r="V58" i="38"/>
  <c r="AK58" i="38"/>
  <c r="Y58" i="38"/>
  <c r="AJ58" i="38"/>
  <c r="AC58" i="38"/>
  <c r="AG58" i="38"/>
  <c r="AU58" i="38"/>
  <c r="AV58" i="38"/>
  <c r="V59" i="38"/>
  <c r="AK59" i="38"/>
  <c r="Y59" i="38"/>
  <c r="AJ59" i="38"/>
  <c r="AC59" i="38"/>
  <c r="AG59" i="38"/>
  <c r="AU59" i="38"/>
  <c r="AV59" i="38"/>
  <c r="V60" i="38"/>
  <c r="AK60" i="38"/>
  <c r="Y60" i="38"/>
  <c r="AJ60" i="38"/>
  <c r="AC60" i="38"/>
  <c r="AG60" i="38"/>
  <c r="AU60" i="38"/>
  <c r="AV60" i="38"/>
  <c r="V61" i="38"/>
  <c r="AK61" i="38"/>
  <c r="Y61" i="38"/>
  <c r="AJ61" i="38"/>
  <c r="AC61" i="38"/>
  <c r="AG61" i="38"/>
  <c r="AU61" i="38"/>
  <c r="AV61" i="38"/>
  <c r="V62" i="38"/>
  <c r="AK62" i="38"/>
  <c r="Y62" i="38"/>
  <c r="AJ62" i="38"/>
  <c r="AC62" i="38"/>
  <c r="AG62" i="38"/>
  <c r="AU62" i="38"/>
  <c r="AV62" i="38"/>
  <c r="V63" i="38"/>
  <c r="AK63" i="38"/>
  <c r="Y63" i="38"/>
  <c r="AJ63" i="38"/>
  <c r="AC63" i="38"/>
  <c r="AG63" i="38"/>
  <c r="AU63" i="38"/>
  <c r="AV63" i="38"/>
  <c r="V64" i="38"/>
  <c r="AK64" i="38"/>
  <c r="Y64" i="38"/>
  <c r="AJ64" i="38"/>
  <c r="AC64" i="38"/>
  <c r="AG64" i="38"/>
  <c r="AU64" i="38"/>
  <c r="AV64" i="38"/>
  <c r="V65" i="38"/>
  <c r="AK65" i="38"/>
  <c r="Y65" i="38"/>
  <c r="AJ65" i="38"/>
  <c r="AC65" i="38"/>
  <c r="AG65" i="38"/>
  <c r="AU65" i="38"/>
  <c r="AV65" i="38"/>
  <c r="V66" i="38"/>
  <c r="AK66" i="38"/>
  <c r="Y66" i="38"/>
  <c r="AJ66" i="38"/>
  <c r="AC66" i="38"/>
  <c r="AG66" i="38"/>
  <c r="AU66" i="38"/>
  <c r="AV66" i="38"/>
  <c r="V67" i="38"/>
  <c r="AK67" i="38"/>
  <c r="Y67" i="38"/>
  <c r="AJ67" i="38"/>
  <c r="AC67" i="38"/>
  <c r="AG67" i="38"/>
  <c r="AU67" i="38"/>
  <c r="AV67" i="38"/>
  <c r="V68" i="38"/>
  <c r="AK68" i="38"/>
  <c r="Y68" i="38"/>
  <c r="AJ68" i="38"/>
  <c r="AC68" i="38"/>
  <c r="AG68" i="38"/>
  <c r="AU68" i="38"/>
  <c r="AV68" i="38"/>
  <c r="V69" i="38"/>
  <c r="AK69" i="38"/>
  <c r="Y69" i="38"/>
  <c r="AJ69" i="38"/>
  <c r="AC69" i="38"/>
  <c r="AG69" i="38"/>
  <c r="AU69" i="38"/>
  <c r="AV69" i="38"/>
  <c r="V70" i="38"/>
  <c r="AK70" i="38"/>
  <c r="Y70" i="38"/>
  <c r="AJ70" i="38"/>
  <c r="AC70" i="38"/>
  <c r="AG70" i="38"/>
  <c r="AU70" i="38"/>
  <c r="AV70" i="38"/>
  <c r="V71" i="38"/>
  <c r="AK71" i="38"/>
  <c r="Y71" i="38"/>
  <c r="AJ71" i="38"/>
  <c r="AC71" i="38"/>
  <c r="AG71" i="38"/>
  <c r="AU71" i="38"/>
  <c r="AV71" i="38"/>
  <c r="V72" i="38"/>
  <c r="AK72" i="38"/>
  <c r="Y72" i="38"/>
  <c r="AJ72" i="38"/>
  <c r="AC72" i="38"/>
  <c r="AG72" i="38"/>
  <c r="AU72" i="38"/>
  <c r="AV72" i="38"/>
  <c r="V73" i="38"/>
  <c r="AK73" i="38"/>
  <c r="Y73" i="38"/>
  <c r="AJ73" i="38"/>
  <c r="AC73" i="38"/>
  <c r="AG73" i="38"/>
  <c r="AU73" i="38"/>
  <c r="AV73" i="38"/>
  <c r="V74" i="38"/>
  <c r="AK74" i="38"/>
  <c r="Y74" i="38"/>
  <c r="AJ74" i="38"/>
  <c r="AC74" i="38"/>
  <c r="AG74" i="38"/>
  <c r="AU74" i="38"/>
  <c r="AV74" i="38"/>
  <c r="V75" i="38"/>
  <c r="AK75" i="38"/>
  <c r="Y75" i="38"/>
  <c r="AJ75" i="38"/>
  <c r="AC75" i="38"/>
  <c r="AG75" i="38"/>
  <c r="AU75" i="38"/>
  <c r="AV75" i="38"/>
  <c r="V76" i="38"/>
  <c r="AK76" i="38"/>
  <c r="Y76" i="38"/>
  <c r="AJ76" i="38"/>
  <c r="AC76" i="38"/>
  <c r="AG76" i="38"/>
  <c r="AU76" i="38"/>
  <c r="AV76" i="38"/>
  <c r="V77" i="38"/>
  <c r="AK77" i="38"/>
  <c r="Y77" i="38"/>
  <c r="AJ77" i="38"/>
  <c r="AC77" i="38"/>
  <c r="AG77" i="38"/>
  <c r="AU77" i="38"/>
  <c r="AV77" i="38"/>
  <c r="V78" i="38"/>
  <c r="AK78" i="38"/>
  <c r="Y78" i="38"/>
  <c r="AJ78" i="38"/>
  <c r="AC78" i="38"/>
  <c r="AG78" i="38"/>
  <c r="AU78" i="38"/>
  <c r="AV78" i="38"/>
  <c r="V79" i="38"/>
  <c r="AK79" i="38"/>
  <c r="Y79" i="38"/>
  <c r="AJ79" i="38"/>
  <c r="AC79" i="38"/>
  <c r="AG79" i="38"/>
  <c r="AU79" i="38"/>
  <c r="AV79" i="38"/>
  <c r="V80" i="38"/>
  <c r="AK80" i="38"/>
  <c r="Y80" i="38"/>
  <c r="AJ80" i="38"/>
  <c r="AC80" i="38"/>
  <c r="AG80" i="38"/>
  <c r="AU80" i="38"/>
  <c r="AV80" i="38"/>
  <c r="V81" i="38"/>
  <c r="AK81" i="38"/>
  <c r="Y81" i="38"/>
  <c r="AJ81" i="38"/>
  <c r="AC81" i="38"/>
  <c r="AG81" i="38"/>
  <c r="AU81" i="38"/>
  <c r="AV81" i="38"/>
  <c r="V82" i="38"/>
  <c r="AK82" i="38"/>
  <c r="Y82" i="38"/>
  <c r="AJ82" i="38"/>
  <c r="AC82" i="38"/>
  <c r="AG82" i="38"/>
  <c r="AU82" i="38"/>
  <c r="AV82" i="38"/>
  <c r="V83" i="38"/>
  <c r="AK83" i="38"/>
  <c r="Y83" i="38"/>
  <c r="AJ83" i="38"/>
  <c r="AC83" i="38"/>
  <c r="AG83" i="38"/>
  <c r="AU83" i="38"/>
  <c r="AV83" i="38"/>
  <c r="V84" i="38"/>
  <c r="AK84" i="38"/>
  <c r="Y84" i="38"/>
  <c r="AJ84" i="38"/>
  <c r="AC84" i="38"/>
  <c r="AG84" i="38"/>
  <c r="AU84" i="38"/>
  <c r="AV84" i="38"/>
  <c r="V85" i="38"/>
  <c r="AK85" i="38"/>
  <c r="Y85" i="38"/>
  <c r="AJ85" i="38"/>
  <c r="AC85" i="38"/>
  <c r="AG85" i="38"/>
  <c r="AU85" i="38"/>
  <c r="AV85" i="38"/>
  <c r="V86" i="38"/>
  <c r="AK86" i="38"/>
  <c r="Y86" i="38"/>
  <c r="AJ86" i="38"/>
  <c r="AC86" i="38"/>
  <c r="AG86" i="38"/>
  <c r="AU86" i="38"/>
  <c r="AV86" i="38"/>
  <c r="V87" i="38"/>
  <c r="AK87" i="38"/>
  <c r="Y87" i="38"/>
  <c r="AJ87" i="38"/>
  <c r="AC87" i="38"/>
  <c r="AG87" i="38"/>
  <c r="AU87" i="38"/>
  <c r="AV87" i="38"/>
  <c r="V88" i="38"/>
  <c r="AK88" i="38"/>
  <c r="Y88" i="38"/>
  <c r="AJ88" i="38"/>
  <c r="AC88" i="38"/>
  <c r="AG88" i="38"/>
  <c r="AU88" i="38"/>
  <c r="AV88" i="38"/>
  <c r="V89" i="38"/>
  <c r="AK89" i="38"/>
  <c r="Y89" i="38"/>
  <c r="AJ89" i="38"/>
  <c r="AC89" i="38"/>
  <c r="AG89" i="38"/>
  <c r="AU89" i="38"/>
  <c r="AV89" i="38"/>
  <c r="V90" i="38"/>
  <c r="AK90" i="38"/>
  <c r="Y90" i="38"/>
  <c r="AJ90" i="38"/>
  <c r="AC90" i="38"/>
  <c r="AG90" i="38"/>
  <c r="AU90" i="38"/>
  <c r="AV90" i="38"/>
  <c r="V91" i="38"/>
  <c r="AK91" i="38"/>
  <c r="Y91" i="38"/>
  <c r="AJ91" i="38"/>
  <c r="AC91" i="38"/>
  <c r="AG91" i="38"/>
  <c r="AU91" i="38"/>
  <c r="AV91" i="38"/>
  <c r="V92" i="38"/>
  <c r="AK92" i="38"/>
  <c r="Y92" i="38"/>
  <c r="AJ92" i="38"/>
  <c r="AC92" i="38"/>
  <c r="AG92" i="38"/>
  <c r="AU92" i="38"/>
  <c r="AV92" i="38"/>
  <c r="V93" i="38"/>
  <c r="AK93" i="38"/>
  <c r="Y93" i="38"/>
  <c r="AJ93" i="38"/>
  <c r="AC93" i="38"/>
  <c r="AG93" i="38"/>
  <c r="AU93" i="38"/>
  <c r="AV93" i="38"/>
  <c r="V94" i="38"/>
  <c r="AK94" i="38"/>
  <c r="Y94" i="38"/>
  <c r="AJ94" i="38"/>
  <c r="AC94" i="38"/>
  <c r="AG94" i="38"/>
  <c r="AU94" i="38"/>
  <c r="AV94" i="38"/>
  <c r="V95" i="38"/>
  <c r="AK95" i="38"/>
  <c r="Y95" i="38"/>
  <c r="AJ95" i="38"/>
  <c r="AC95" i="38"/>
  <c r="AG95" i="38"/>
  <c r="AU95" i="38"/>
  <c r="AV95" i="38"/>
  <c r="V96" i="38"/>
  <c r="AK96" i="38"/>
  <c r="Y96" i="38"/>
  <c r="AJ96" i="38"/>
  <c r="AC96" i="38"/>
  <c r="AG96" i="38"/>
  <c r="AU96" i="38"/>
  <c r="AV96" i="38"/>
  <c r="V97" i="38"/>
  <c r="AK97" i="38"/>
  <c r="Y97" i="38"/>
  <c r="AJ97" i="38"/>
  <c r="AC97" i="38"/>
  <c r="AG97" i="38"/>
  <c r="AU97" i="38"/>
  <c r="AV97" i="38"/>
  <c r="V98" i="38"/>
  <c r="AK98" i="38"/>
  <c r="Y98" i="38"/>
  <c r="AJ98" i="38"/>
  <c r="AC98" i="38"/>
  <c r="AG98" i="38"/>
  <c r="AU98" i="38"/>
  <c r="AV98" i="38"/>
  <c r="V99" i="38"/>
  <c r="AK99" i="38"/>
  <c r="Y99" i="38"/>
  <c r="AJ99" i="38"/>
  <c r="AC99" i="38"/>
  <c r="AG99" i="38"/>
  <c r="AU99" i="38"/>
  <c r="AV99" i="38"/>
  <c r="V100" i="38"/>
  <c r="AK100" i="38"/>
  <c r="Y100" i="38"/>
  <c r="AJ100" i="38"/>
  <c r="AC100" i="38"/>
  <c r="AG100" i="38"/>
  <c r="AU100" i="38"/>
  <c r="AV100" i="38"/>
  <c r="V101" i="38"/>
  <c r="AK101" i="38"/>
  <c r="Y101" i="38"/>
  <c r="AJ101" i="38"/>
  <c r="AC101" i="38"/>
  <c r="AG101" i="38"/>
  <c r="AU101" i="38"/>
  <c r="AV101" i="38"/>
  <c r="AV294" i="38"/>
</calcChain>
</file>

<file path=xl/sharedStrings.xml><?xml version="1.0" encoding="utf-8"?>
<sst xmlns="http://schemas.openxmlformats.org/spreadsheetml/2006/main" count="8852" uniqueCount="982">
  <si>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</si>
  <si>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</si>
  <si>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</si>
  <si>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</si>
  <si>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</si>
  <si>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</si>
  <si>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</si>
  <si>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</si>
  <si>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</si>
  <si>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</si>
  <si>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</si>
  <si>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</si>
  <si>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</si>
  <si>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</si>
  <si>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</si>
  <si>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</si>
  <si>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</si>
  <si>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</si>
  <si>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</si>
  <si>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</si>
  <si>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</si>
  <si>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</si>
  <si>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</si>
  <si>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</si>
  <si>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</si>
  <si>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</si>
  <si>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</si>
  <si>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</si>
  <si>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</si>
  <si>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</si>
  <si>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</si>
  <si>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</si>
  <si>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</si>
  <si>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</si>
  <si>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</si>
  <si>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</si>
  <si>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</si>
  <si>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</si>
  <si>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</si>
  <si>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</si>
  <si>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</si>
  <si>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</si>
  <si>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</si>
  <si>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</si>
  <si>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</si>
  <si>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</si>
  <si>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</si>
  <si>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</si>
  <si>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</si>
  <si>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</si>
  <si>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</si>
  <si>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</si>
  <si>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</si>
  <si>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</si>
  <si>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</si>
  <si>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</si>
  <si>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</si>
  <si>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</si>
  <si>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</si>
  <si>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</si>
  <si>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</si>
  <si>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</si>
  <si>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</si>
  <si>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</si>
  <si>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</si>
  <si>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</si>
  <si>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</si>
  <si>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</si>
  <si>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</si>
  <si>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</si>
  <si>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</si>
  <si>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</si>
  <si>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</si>
  <si>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</si>
  <si>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</si>
  <si>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</si>
  <si>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</si>
  <si>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</si>
  <si>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</si>
  <si>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</si>
  <si>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</si>
  <si>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</si>
  <si>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</si>
  <si>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</si>
  <si>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</si>
  <si>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</si>
  <si>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</si>
  <si>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</si>
  <si>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</si>
  <si>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</si>
  <si>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</si>
  <si>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</si>
  <si>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</si>
  <si>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</si>
  <si>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</si>
  <si>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</si>
  <si>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</si>
  <si>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</si>
  <si>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</si>
  <si>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</si>
  <si>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</si>
  <si>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</si>
  <si>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</si>
  <si>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</si>
  <si>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</si>
  <si>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</si>
  <si>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</si>
  <si>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</si>
  <si>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</si>
  <si>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</si>
  <si>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</si>
  <si>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</si>
  <si>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</si>
  <si>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</si>
  <si>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</si>
  <si>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</si>
  <si>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</si>
  <si>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</si>
  <si>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</si>
  <si>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</si>
  <si>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</si>
  <si>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</si>
  <si>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</si>
  <si>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</si>
  <si>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</si>
  <si>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</si>
  <si>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</si>
  <si>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</si>
  <si>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</si>
  <si>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</si>
  <si>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</si>
  <si>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</si>
  <si>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</si>
  <si>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</si>
  <si>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</si>
  <si>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</si>
  <si>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</si>
  <si>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</si>
  <si>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</si>
  <si>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</si>
  <si>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</si>
  <si>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</si>
  <si>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</si>
  <si>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</si>
  <si>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</si>
  <si>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</si>
  <si>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</si>
  <si>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</si>
  <si>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</si>
  <si>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</si>
  <si>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</si>
  <si>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</si>
  <si>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</si>
  <si>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</si>
  <si>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</si>
  <si>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</si>
  <si>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</si>
  <si>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</si>
  <si>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</si>
  <si>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</si>
  <si>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</si>
  <si>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</si>
  <si>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</si>
  <si>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</si>
  <si>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</si>
  <si>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</si>
  <si>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</si>
  <si>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</si>
  <si>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</si>
  <si>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</si>
  <si>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</si>
  <si>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</si>
  <si>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</si>
  <si>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</si>
  <si>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</si>
  <si>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</si>
  <si>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</si>
  <si>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</si>
  <si>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</si>
  <si>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</si>
  <si>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</si>
  <si>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</si>
  <si>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</si>
  <si>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</si>
  <si>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</si>
  <si>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</si>
  <si>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</si>
  <si>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</si>
  <si>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</si>
  <si>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</si>
  <si>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</si>
  <si>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</si>
  <si>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</si>
  <si>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</si>
  <si>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</si>
  <si>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</si>
  <si>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</si>
  <si>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</si>
  <si>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</si>
  <si>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</si>
  <si>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</si>
  <si>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</si>
  <si>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</si>
  <si>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</si>
  <si>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</si>
  <si>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</si>
  <si>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</si>
  <si>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</si>
  <si>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</si>
  <si>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</si>
  <si>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</si>
  <si>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</si>
  <si>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</si>
  <si>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</si>
  <si>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</si>
  <si>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</si>
  <si>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</si>
  <si>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</si>
  <si>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</si>
  <si>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</si>
  <si>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</si>
  <si>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</si>
  <si>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</si>
  <si>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</si>
  <si>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</si>
  <si>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</si>
  <si>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</si>
  <si>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</si>
  <si>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</si>
  <si>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</si>
  <si>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</si>
  <si>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</si>
  <si>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</si>
  <si>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</si>
  <si>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</si>
  <si>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</si>
  <si>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</si>
  <si>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</si>
  <si>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</si>
  <si>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</si>
  <si>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</si>
  <si>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</si>
  <si>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</si>
  <si>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</si>
  <si>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</si>
  <si>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</si>
  <si>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</si>
  <si>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</si>
  <si>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</si>
  <si>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</si>
  <si>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</si>
  <si>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</si>
  <si>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</si>
  <si>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</si>
  <si>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</si>
  <si>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</si>
  <si>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</si>
  <si>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</si>
  <si>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</si>
  <si>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</si>
  <si>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</si>
  <si>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</si>
  <si>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</si>
  <si>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</si>
  <si>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</si>
  <si>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</si>
  <si>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</si>
  <si>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</si>
  <si>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</si>
  <si>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</si>
  <si>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</si>
  <si>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</si>
  <si>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</si>
  <si>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</si>
  <si>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</si>
  <si>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</si>
  <si>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</si>
  <si>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</si>
  <si>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</si>
  <si>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</si>
  <si>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</si>
  <si>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</si>
  <si>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</si>
  <si>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</si>
  <si>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</si>
  <si>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</si>
  <si>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</si>
  <si>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</si>
  <si>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</si>
  <si>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</si>
  <si>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</si>
  <si>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</si>
  <si>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</si>
  <si>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</si>
  <si>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</si>
  <si>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</si>
  <si>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</si>
  <si>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</si>
  <si>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</si>
  <si>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</si>
  <si>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</si>
  <si>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</si>
  <si>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</si>
  <si>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</si>
  <si>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</si>
  <si>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</si>
  <si>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</si>
  <si>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</si>
  <si>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</si>
  <si>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</si>
  <si>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</si>
  <si>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</si>
  <si>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</si>
  <si>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</si>
  <si>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</si>
  <si>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</si>
  <si>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</si>
  <si>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</si>
  <si>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</si>
  <si>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</si>
  <si>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</si>
  <si>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</si>
  <si>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</si>
  <si>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</si>
  <si>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</si>
  <si>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</si>
  <si>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</si>
  <si>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</si>
  <si>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</si>
  <si>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</si>
  <si>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</si>
  <si>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</si>
  <si>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</si>
  <si>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</si>
  <si>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</si>
  <si>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</si>
  <si>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</si>
  <si>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</si>
  <si>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</si>
  <si>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</si>
  <si>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</si>
  <si>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</si>
  <si>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</si>
  <si>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</si>
  <si>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</si>
  <si>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</si>
  <si>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</si>
  <si>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</si>
  <si>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</si>
  <si>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</si>
  <si>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</si>
  <si>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</si>
  <si>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</si>
  <si>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</si>
  <si>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</si>
  <si>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</si>
  <si>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</si>
  <si>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</si>
  <si>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</si>
  <si>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</si>
  <si>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</si>
  <si>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</si>
  <si>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</si>
  <si>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</si>
  <si>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</si>
  <si>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</si>
  <si>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</si>
  <si>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</si>
  <si>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</si>
  <si>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</si>
  <si>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</si>
  <si>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</si>
  <si>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</si>
  <si>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</si>
  <si>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</si>
  <si>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</si>
  <si>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</si>
  <si>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</si>
  <si>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</si>
  <si>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</si>
  <si>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</si>
  <si>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</si>
  <si>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</si>
  <si>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</si>
  <si>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</si>
  <si>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</si>
  <si>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</si>
  <si>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</si>
  <si>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</si>
  <si>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</si>
  <si>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</si>
  <si>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</si>
  <si>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</si>
  <si>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</si>
  <si>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</si>
  <si>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</si>
  <si>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</si>
  <si>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</si>
  <si>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</si>
  <si>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</si>
  <si>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</si>
  <si>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</si>
  <si>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</si>
  <si>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</si>
  <si>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</si>
  <si>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</si>
  <si>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</si>
  <si>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</si>
  <si>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</si>
  <si>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</si>
  <si>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</si>
  <si>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</si>
  <si>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</si>
  <si>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</si>
  <si>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</si>
  <si>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</si>
  <si>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</si>
  <si>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</si>
  <si>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</si>
  <si>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</si>
  <si>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</si>
  <si>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</si>
  <si>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</si>
  <si>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</si>
  <si>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</si>
  <si>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</si>
  <si>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</si>
  <si>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</si>
  <si>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</si>
  <si>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</si>
  <si>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</si>
  <si>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</si>
  <si>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</si>
  <si>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</si>
  <si>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</si>
  <si>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</si>
  <si>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</si>
  <si>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</si>
  <si>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</si>
  <si>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</si>
  <si>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</si>
  <si>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</si>
  <si>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</si>
  <si>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</si>
  <si>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</si>
  <si>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</si>
  <si>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</si>
  <si>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</si>
  <si>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</si>
  <si>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</si>
  <si>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</si>
  <si>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</si>
  <si>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</si>
  <si>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</si>
  <si>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</si>
  <si>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</si>
  <si>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</si>
  <si>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</si>
  <si>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</si>
  <si>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</si>
  <si>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</si>
  <si>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</si>
  <si>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</si>
  <si>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</si>
  <si>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</si>
  <si>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</si>
  <si>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</si>
  <si>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</si>
  <si>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</si>
  <si>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</si>
  <si>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</si>
  <si>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</si>
  <si>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</si>
  <si>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</si>
  <si>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</si>
  <si>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</si>
  <si>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</si>
  <si>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</si>
  <si>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</si>
  <si>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</si>
  <si>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</si>
  <si>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</si>
  <si>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</si>
  <si>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</si>
  <si>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</si>
  <si>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</si>
  <si>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</si>
  <si>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</si>
  <si>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</si>
  <si>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</si>
  <si>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</si>
  <si>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</si>
  <si>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</si>
  <si>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</si>
  <si>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</si>
  <si>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</si>
  <si>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</si>
  <si>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</si>
  <si>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</si>
  <si>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</si>
  <si>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</si>
  <si>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</si>
  <si>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</si>
  <si>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</si>
  <si>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</si>
  <si>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</si>
  <si>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</si>
  <si>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</si>
  <si>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</si>
  <si>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</si>
  <si>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</si>
  <si>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</si>
  <si>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</si>
  <si>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</si>
  <si>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</si>
  <si>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</si>
  <si>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</si>
  <si>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</si>
  <si>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</si>
  <si>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</si>
  <si>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</si>
  <si>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</si>
  <si>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</si>
  <si>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</si>
  <si>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</si>
  <si>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</si>
  <si>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</si>
  <si>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</si>
  <si>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</si>
  <si>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</si>
  <si>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</si>
  <si>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</si>
  <si>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</si>
  <si>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</si>
  <si>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</si>
  <si>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</si>
  <si>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</si>
  <si>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</si>
  <si>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</si>
  <si>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</si>
  <si>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</si>
  <si>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</si>
  <si>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</si>
  <si>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</si>
  <si>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</si>
  <si>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</si>
  <si>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</si>
  <si>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</si>
  <si>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</si>
  <si>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</si>
  <si>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</si>
  <si>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</si>
  <si>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</si>
  <si>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</si>
  <si>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</si>
  <si>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</si>
  <si>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</si>
  <si>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</si>
  <si>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</si>
  <si>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</si>
  <si>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</si>
  <si>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</si>
  <si>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</si>
  <si>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</si>
  <si>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</si>
  <si>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</si>
  <si>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</si>
  <si>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</si>
  <si>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</si>
  <si>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</si>
  <si>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</si>
  <si>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</si>
  <si>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</si>
  <si>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</si>
  <si>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</si>
  <si>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</si>
  <si>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</si>
  <si>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</si>
  <si>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</si>
  <si>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</si>
  <si>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</si>
  <si>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</si>
  <si>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</si>
  <si>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</si>
  <si>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</si>
  <si>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</si>
  <si>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</si>
  <si>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</si>
  <si>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</si>
  <si>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</si>
  <si>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</si>
  <si>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</si>
  <si>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</si>
  <si>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</si>
  <si>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</si>
  <si>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</si>
  <si>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</si>
  <si>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</si>
  <si>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</si>
  <si>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</si>
  <si>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</si>
  <si>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</si>
  <si>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</si>
  <si>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</si>
  <si>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</si>
  <si>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</si>
  <si>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</si>
  <si>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</si>
  <si>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</si>
  <si>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</si>
  <si>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</si>
  <si>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</si>
  <si>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</si>
  <si>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</si>
  <si>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</si>
  <si>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</si>
  <si>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</si>
  <si>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</si>
  <si>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</si>
  <si>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</si>
  <si>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</si>
  <si>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</si>
  <si>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</si>
  <si>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</si>
  <si>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</si>
  <si>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</si>
  <si>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</si>
  <si>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</si>
  <si>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</si>
  <si>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</si>
  <si>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</si>
  <si>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</si>
  <si>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</si>
  <si>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</si>
  <si>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</si>
  <si>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</si>
  <si>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</si>
  <si>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</si>
  <si>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</si>
  <si>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</si>
  <si>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</si>
  <si>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</si>
  <si>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</si>
  <si>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</si>
  <si>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</si>
  <si>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</si>
  <si>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</si>
  <si>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</si>
  <si>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</si>
  <si>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</si>
  <si>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</si>
  <si>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</si>
  <si>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</si>
  <si>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</si>
  <si>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</si>
  <si>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</si>
  <si>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</si>
  <si>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</si>
  <si>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</si>
  <si>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</si>
  <si>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</si>
  <si>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</si>
  <si>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</si>
  <si>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</si>
  <si>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</si>
  <si>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</si>
  <si>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</si>
  <si>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</si>
  <si>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</si>
  <si>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</si>
  <si>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</si>
  <si>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</si>
  <si>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</si>
  <si>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</si>
  <si>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</si>
  <si>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</si>
  <si>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</si>
  <si>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</si>
  <si>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</si>
  <si>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</si>
  <si>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</si>
  <si>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</si>
  <si>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</si>
  <si>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</si>
  <si>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</si>
  <si>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</si>
  <si>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</si>
  <si>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</si>
  <si>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</si>
  <si>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</si>
  <si>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</si>
  <si>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</si>
  <si>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</si>
  <si>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</si>
  <si>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</si>
  <si>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</si>
  <si>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</si>
  <si>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</si>
  <si>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</si>
  <si>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</si>
  <si>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</si>
  <si>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</si>
  <si>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</si>
  <si>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</si>
  <si>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</si>
  <si>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</si>
  <si>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</si>
  <si>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</si>
  <si>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</si>
  <si>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</si>
  <si>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</si>
  <si>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</si>
  <si>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</si>
  <si>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</si>
  <si>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</si>
  <si>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</si>
  <si>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</si>
  <si>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</si>
  <si>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</si>
  <si>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</si>
  <si>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</si>
  <si>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</si>
  <si>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</si>
  <si>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</si>
  <si>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</si>
  <si>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</si>
  <si>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</si>
  <si>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</si>
  <si>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</si>
  <si>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</si>
  <si>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</si>
  <si>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</si>
  <si>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</si>
  <si>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</si>
  <si>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</si>
  <si>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</si>
  <si>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</si>
  <si>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</si>
  <si>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</si>
  <si>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</si>
  <si>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</si>
  <si>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</si>
  <si>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</si>
  <si>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</si>
  <si>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</si>
  <si>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</si>
  <si>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</si>
  <si>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</si>
  <si>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</si>
  <si>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</si>
  <si>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</si>
  <si>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</si>
  <si>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</si>
  <si>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</si>
  <si>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</si>
  <si>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</si>
  <si>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</si>
  <si>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</si>
  <si>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</si>
  <si>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</si>
  <si>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</si>
  <si>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</si>
  <si>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</si>
  <si>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</si>
  <si>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</si>
  <si>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</si>
  <si>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</si>
  <si>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</si>
  <si>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</si>
  <si>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</si>
  <si>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</si>
  <si>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</si>
  <si>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</si>
  <si>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</si>
  <si>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</si>
  <si>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</si>
  <si>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</si>
  <si>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</si>
  <si>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</si>
  <si>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</si>
  <si>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</si>
  <si>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</si>
  <si>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</si>
  <si>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</si>
  <si>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</si>
  <si>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</si>
  <si>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</si>
  <si>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</si>
  <si>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</si>
  <si>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</si>
  <si>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</si>
  <si>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</si>
  <si>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</si>
  <si>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</si>
  <si>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</si>
  <si>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</si>
  <si>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</si>
  <si>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</si>
  <si>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</si>
  <si>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</si>
  <si>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</si>
  <si>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</si>
  <si>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</si>
  <si>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</si>
  <si>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</si>
  <si>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</si>
  <si>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</si>
  <si>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</si>
  <si>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</si>
  <si>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</si>
  <si>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</si>
  <si>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</si>
  <si>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</si>
  <si>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</si>
  <si>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</si>
  <si>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</si>
  <si>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</si>
  <si>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</si>
  <si>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</si>
  <si>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</si>
  <si>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</si>
  <si>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</si>
  <si>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</si>
  <si>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</si>
  <si>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</si>
  <si>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</si>
  <si>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</si>
  <si>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</si>
  <si>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</si>
  <si>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</si>
  <si>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</si>
  <si>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</si>
  <si>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</si>
  <si>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</si>
  <si>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</si>
  <si>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</si>
  <si>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</si>
  <si>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</si>
  <si>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</si>
  <si>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</si>
  <si>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</si>
  <si>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</si>
  <si>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</si>
  <si>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</si>
  <si>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</si>
  <si>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</si>
  <si>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</si>
  <si>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</si>
  <si>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</si>
  <si>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</si>
  <si>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</si>
  <si>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</si>
  <si>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</si>
  <si>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</si>
  <si>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</si>
  <si>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</si>
  <si>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</si>
  <si>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</si>
  <si>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</si>
  <si>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</si>
  <si>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</si>
  <si>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</si>
  <si>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</si>
  <si>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</si>
  <si>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</si>
  <si>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</si>
  <si>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</si>
  <si>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</si>
  <si>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</si>
  <si>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</si>
  <si>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</si>
  <si>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</si>
  <si>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</si>
  <si>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</si>
  <si>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</si>
  <si>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</si>
  <si>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</si>
  <si>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</si>
  <si>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</si>
  <si>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</si>
  <si>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</si>
  <si>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</si>
  <si>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</si>
  <si>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</si>
  <si>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</si>
  <si>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</si>
  <si>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</si>
  <si>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</si>
  <si>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</si>
  <si>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</si>
  <si>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</si>
  <si>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</si>
  <si>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</si>
  <si>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</si>
  <si>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</si>
  <si>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</si>
  <si>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</si>
  <si>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</si>
  <si>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</si>
  <si>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</si>
  <si>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</si>
  <si>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</si>
  <si>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</si>
  <si>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</si>
  <si>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</si>
  <si>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</si>
  <si>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</si>
  <si>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</si>
  <si>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</si>
  <si>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</si>
  <si>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</si>
  <si>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</si>
  <si>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</si>
  <si>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</si>
  <si>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</si>
  <si>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</si>
  <si>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</si>
  <si>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</si>
  <si>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</si>
  <si>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</si>
  <si>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</si>
  <si>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</si>
  <si>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</si>
  <si>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</si>
  <si>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</si>
  <si>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χ_FE</t>
  </si>
  <si>
    <t>λ_FE</t>
  </si>
  <si>
    <t>λL</t>
  </si>
  <si>
    <t>Lambda</t>
  </si>
  <si>
    <t>a0</t>
  </si>
  <si>
    <t>a</t>
  </si>
  <si>
    <t>b</t>
  </si>
  <si>
    <t>c</t>
  </si>
  <si>
    <t>d</t>
  </si>
  <si>
    <t>χL</t>
  </si>
  <si>
    <t>χG</t>
  </si>
  <si>
    <t>χL·χG·fL/G</t>
  </si>
  <si>
    <t>Columns</t>
  </si>
  <si>
    <t>LF width 
(B1)</t>
  </si>
  <si>
    <t>LF width 
(B2)</t>
  </si>
  <si>
    <t>Height 
(H)</t>
  </si>
  <si>
    <t>UF thickness 
(tf1)</t>
  </si>
  <si>
    <t>LF thickness 
(tf2)</t>
  </si>
  <si>
    <t>Web thicknesss
(tw)</t>
  </si>
  <si>
    <t>f l g</t>
  </si>
  <si>
    <t>R_cr_G_Abaqus</t>
  </si>
  <si>
    <t>RcrG/RcrGAbaqus</t>
  </si>
  <si>
    <t>Rcr Euler</t>
  </si>
  <si>
    <t>C:\Kokou\Kokou_Case_study_1_Steel_Column\Validations_results\Parametric_study_355_beam</t>
  </si>
  <si>
    <t>ξ</t>
  </si>
  <si>
    <t>I-shape 1</t>
  </si>
  <si>
    <t>I-shape 2</t>
  </si>
  <si>
    <t>H-shape 1</t>
  </si>
  <si>
    <t>Rbl</t>
  </si>
  <si>
    <t>Khi l = Rbl/Rpl</t>
  </si>
  <si>
    <t>b/t</t>
  </si>
  <si>
    <t>h/tw</t>
  </si>
  <si>
    <t>sqrt(235/Fy)</t>
  </si>
  <si>
    <t>f=PRODUCT</t>
  </si>
  <si>
    <t>All</t>
  </si>
  <si>
    <t>id</t>
  </si>
  <si>
    <t>iy</t>
  </si>
  <si>
    <t>pro</t>
  </si>
  <si>
    <t>sec</t>
  </si>
  <si>
    <t>new</t>
  </si>
  <si>
    <t>Xi1</t>
  </si>
  <si>
    <t>Xi2</t>
  </si>
  <si>
    <t>xi</t>
  </si>
  <si>
    <t>pr</t>
  </si>
  <si>
    <t>l</t>
  </si>
  <si>
    <t>alpha</t>
  </si>
  <si>
    <t>R</t>
  </si>
  <si>
    <t>alpha i</t>
  </si>
  <si>
    <t>Alph i</t>
  </si>
  <si>
    <t>xi2</t>
  </si>
  <si>
    <t>b/h</t>
  </si>
  <si>
    <t>b/tw</t>
  </si>
  <si>
    <t>(fy/235)^0.5</t>
  </si>
  <si>
    <t>Xi</t>
  </si>
  <si>
    <t>tf/tw</t>
  </si>
  <si>
    <t>(235/fy)*0.21</t>
  </si>
  <si>
    <t>(h/b)^0.5*BD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</si>
</sst>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0000"/>
    <numFmt numFmtId="166" formatCode="0.00000000"/>
    <numFmt numFmtId="167" formatCode="0.000"/>
    <numFmt numFmtId="168" formatCode="0.0E+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13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0" fillId="6" borderId="0" xfId="0" applyFill="1"/>
    <xf numFmtId="0" fontId="0" fillId="3" borderId="4" xfId="0" applyFill="1" applyBorder="1"/>
    <xf numFmtId="167" fontId="0" fillId="0" borderId="0" xfId="0" applyNumberFormat="1"/>
    <xf numFmtId="0" fontId="12" fillId="0" borderId="4" xfId="0" applyFont="1" applyBorder="1"/>
    <xf numFmtId="0" fontId="12" fillId="3" borderId="4" xfId="0" applyFont="1" applyFill="1" applyBorder="1"/>
    <xf numFmtId="0" fontId="12" fillId="6" borderId="4" xfId="0" applyFont="1" applyFill="1" applyBorder="1"/>
    <xf numFmtId="0" fontId="12" fillId="7" borderId="4" xfId="0" applyFont="1" applyFill="1" applyBorder="1"/>
    <xf numFmtId="0" fontId="12" fillId="8" borderId="4" xfId="0" applyFont="1" applyFill="1" applyBorder="1"/>
    <xf numFmtId="0" fontId="12" fillId="9" borderId="4" xfId="0" applyFont="1" applyFill="1" applyBorder="1"/>
    <xf numFmtId="0" fontId="12" fillId="4" borderId="4" xfId="0" applyFont="1" applyFill="1" applyBorder="1"/>
    <xf numFmtId="0" fontId="12" fillId="10" borderId="4" xfId="0" applyFont="1" applyFill="1" applyBorder="1"/>
    <xf numFmtId="0" fontId="12" fillId="0" borderId="4" xfId="0" applyFont="1" applyBorder="1" applyAlignment="1">
      <alignment horizontal="center" vertical="center" textRotation="90" wrapText="1"/>
    </xf>
    <xf numFmtId="167" fontId="0" fillId="3" borderId="4" xfId="0" applyNumberFormat="1" applyFill="1" applyBorder="1"/>
    <xf numFmtId="0" fontId="12" fillId="0" borderId="4" xfId="0" applyFont="1" applyBorder="1" applyAlignment="1">
      <alignment horizontal="center" vertical="center" textRotation="90"/>
    </xf>
    <xf numFmtId="167" fontId="0" fillId="4" borderId="0" xfId="0" applyNumberFormat="1" applyFill="1"/>
    <xf numFmtId="167" fontId="0" fillId="4" borderId="4" xfId="0" applyNumberFormat="1" applyFill="1" applyBorder="1"/>
    <xf numFmtId="0" fontId="0" fillId="4" borderId="0" xfId="0" applyFill="1"/>
    <xf numFmtId="0" fontId="0" fillId="4" borderId="4" xfId="0" applyFill="1" applyBorder="1"/>
    <xf numFmtId="167" fontId="0" fillId="4" borderId="7" xfId="0" applyNumberFormat="1" applyFill="1" applyBorder="1"/>
    <xf numFmtId="167" fontId="0" fillId="11" borderId="4" xfId="0" applyNumberFormat="1" applyFill="1" applyBorder="1"/>
    <xf numFmtId="167" fontId="0" fillId="0" borderId="4" xfId="0" applyNumberFormat="1" applyBorder="1"/>
    <xf numFmtId="167" fontId="0" fillId="11" borderId="7" xfId="0" applyNumberFormat="1" applyFill="1" applyBorder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12" borderId="4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/>
    </xf>
    <xf numFmtId="11" fontId="2" fillId="12" borderId="4" xfId="0" applyNumberFormat="1" applyFont="1" applyFill="1" applyBorder="1" applyAlignment="1">
      <alignment horizontal="center"/>
    </xf>
    <xf numFmtId="2" fontId="2" fillId="12" borderId="4" xfId="0" applyNumberFormat="1" applyFont="1" applyFill="1" applyBorder="1" applyAlignment="1">
      <alignment horizontal="center"/>
    </xf>
    <xf numFmtId="168" fontId="2" fillId="0" borderId="7" xfId="0" applyNumberFormat="1" applyFont="1" applyBorder="1" applyAlignment="1">
      <alignment horizontal="center"/>
    </xf>
    <xf numFmtId="168" fontId="2" fillId="0" borderId="4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0" fontId="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4" xfId="0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0" fillId="0" borderId="13" xfId="0" applyBorder="1"/>
    <xf numFmtId="0" fontId="2" fillId="0" borderId="0" xfId="0" applyFont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  <c:pt idx="96">
                  <c:v>0.96804214293957991</c:v>
                </c:pt>
                <c:pt idx="97">
                  <c:v>0.89753140164716572</c:v>
                </c:pt>
                <c:pt idx="98">
                  <c:v>0.80332669366065546</c:v>
                </c:pt>
                <c:pt idx="99">
                  <c:v>0.67594368153279871</c:v>
                </c:pt>
                <c:pt idx="100">
                  <c:v>0.48007465654922549</c:v>
                </c:pt>
                <c:pt idx="101">
                  <c:v>0.3232830812365477</c:v>
                </c:pt>
                <c:pt idx="102">
                  <c:v>0.22838629909960437</c:v>
                </c:pt>
                <c:pt idx="103">
                  <c:v>0.14742839634226584</c:v>
                </c:pt>
                <c:pt idx="104">
                  <c:v>0.96617908722058854</c:v>
                </c:pt>
                <c:pt idx="105">
                  <c:v>0.88648949158092072</c:v>
                </c:pt>
                <c:pt idx="106">
                  <c:v>0.78638826329230516</c:v>
                </c:pt>
                <c:pt idx="107">
                  <c:v>0.66780323789253915</c:v>
                </c:pt>
                <c:pt idx="108">
                  <c:v>0.47933460134502287</c:v>
                </c:pt>
                <c:pt idx="109">
                  <c:v>0.32232837290945737</c:v>
                </c:pt>
                <c:pt idx="110">
                  <c:v>0.22687642188847831</c:v>
                </c:pt>
                <c:pt idx="111">
                  <c:v>0.14602530597999819</c:v>
                </c:pt>
                <c:pt idx="112">
                  <c:v>0.95547957426572383</c:v>
                </c:pt>
                <c:pt idx="113">
                  <c:v>0.876869099889245</c:v>
                </c:pt>
                <c:pt idx="114">
                  <c:v>0.77459035630829698</c:v>
                </c:pt>
                <c:pt idx="115">
                  <c:v>0.66258127697786784</c:v>
                </c:pt>
                <c:pt idx="116">
                  <c:v>0.47817982331875941</c:v>
                </c:pt>
                <c:pt idx="117">
                  <c:v>0.32146985469634293</c:v>
                </c:pt>
                <c:pt idx="118">
                  <c:v>0.22575434871038458</c:v>
                </c:pt>
                <c:pt idx="119">
                  <c:v>0.1450914250629898</c:v>
                </c:pt>
                <c:pt idx="120">
                  <c:v>0.87197486291631587</c:v>
                </c:pt>
                <c:pt idx="121">
                  <c:v>0.82533896973889365</c:v>
                </c:pt>
                <c:pt idx="122">
                  <c:v>0.74401646950701517</c:v>
                </c:pt>
                <c:pt idx="123">
                  <c:v>0.65065760359749558</c:v>
                </c:pt>
                <c:pt idx="124">
                  <c:v>0.47552082451275196</c:v>
                </c:pt>
                <c:pt idx="125">
                  <c:v>0.3202965262797931</c:v>
                </c:pt>
                <c:pt idx="126">
                  <c:v>0.2242150266206249</c:v>
                </c:pt>
                <c:pt idx="127">
                  <c:v>0.14375248351889267</c:v>
                </c:pt>
                <c:pt idx="128">
                  <c:v>0.84214820630849885</c:v>
                </c:pt>
                <c:pt idx="129">
                  <c:v>0.77127311884635952</c:v>
                </c:pt>
                <c:pt idx="130">
                  <c:v>0.68685998899150003</c:v>
                </c:pt>
                <c:pt idx="131">
                  <c:v>0.61999183894186261</c:v>
                </c:pt>
                <c:pt idx="132">
                  <c:v>0.46991000009878514</c:v>
                </c:pt>
                <c:pt idx="133">
                  <c:v>0.3194089494099942</c:v>
                </c:pt>
                <c:pt idx="134">
                  <c:v>0.22313710543899543</c:v>
                </c:pt>
                <c:pt idx="135">
                  <c:v>0.14281190599303636</c:v>
                </c:pt>
                <c:pt idx="136">
                  <c:v>0.83429001933191183</c:v>
                </c:pt>
                <c:pt idx="137">
                  <c:v>0.75035708660069422</c:v>
                </c:pt>
                <c:pt idx="138">
                  <c:v>0.6532754165518635</c:v>
                </c:pt>
                <c:pt idx="139">
                  <c:v>0.59244179267847674</c:v>
                </c:pt>
                <c:pt idx="140">
                  <c:v>0.45841808535268447</c:v>
                </c:pt>
                <c:pt idx="141">
                  <c:v>0.31797980649286534</c:v>
                </c:pt>
                <c:pt idx="142">
                  <c:v>0.22225528700252004</c:v>
                </c:pt>
                <c:pt idx="143">
                  <c:v>0.14210806849162533</c:v>
                </c:pt>
                <c:pt idx="144">
                  <c:v>0.96768077738131708</c:v>
                </c:pt>
                <c:pt idx="145">
                  <c:v>0.84603944490528948</c:v>
                </c:pt>
                <c:pt idx="146">
                  <c:v>0.72280182450005703</c:v>
                </c:pt>
                <c:pt idx="147">
                  <c:v>0.63836878910057748</c:v>
                </c:pt>
                <c:pt idx="148">
                  <c:v>0.47013115112568854</c:v>
                </c:pt>
                <c:pt idx="149">
                  <c:v>0.31769962002314373</c:v>
                </c:pt>
                <c:pt idx="150">
                  <c:v>0.22129339261482678</c:v>
                </c:pt>
                <c:pt idx="151">
                  <c:v>0.14138838993390715</c:v>
                </c:pt>
                <c:pt idx="152">
                  <c:v>0.94591423108621175</c:v>
                </c:pt>
                <c:pt idx="153">
                  <c:v>0.83793521887825884</c:v>
                </c:pt>
                <c:pt idx="154">
                  <c:v>0.7180030639493763</c:v>
                </c:pt>
                <c:pt idx="155">
                  <c:v>0.63049628526181056</c:v>
                </c:pt>
                <c:pt idx="156">
                  <c:v>0.46630732030661948</c:v>
                </c:pt>
                <c:pt idx="157">
                  <c:v>0.31674828445822606</c:v>
                </c:pt>
                <c:pt idx="158">
                  <c:v>0.22084685837111298</c:v>
                </c:pt>
                <c:pt idx="159">
                  <c:v>0.14114244197977477</c:v>
                </c:pt>
                <c:pt idx="160">
                  <c:v>0.8987697578534749</c:v>
                </c:pt>
                <c:pt idx="161">
                  <c:v>0.81418255337284462</c:v>
                </c:pt>
                <c:pt idx="162">
                  <c:v>0.70889867775684001</c:v>
                </c:pt>
                <c:pt idx="163">
                  <c:v>0.62107370724962374</c:v>
                </c:pt>
                <c:pt idx="164">
                  <c:v>0.46174862878572814</c:v>
                </c:pt>
                <c:pt idx="165">
                  <c:v>0.31540587515664947</c:v>
                </c:pt>
                <c:pt idx="166">
                  <c:v>0.2201968062739815</c:v>
                </c:pt>
                <c:pt idx="167">
                  <c:v>0.14078706188573706</c:v>
                </c:pt>
                <c:pt idx="168">
                  <c:v>0.76882393621245448</c:v>
                </c:pt>
                <c:pt idx="169">
                  <c:v>0.71930080268573648</c:v>
                </c:pt>
                <c:pt idx="170">
                  <c:v>0.6547952292060002</c:v>
                </c:pt>
                <c:pt idx="171">
                  <c:v>0.58142668121190033</c:v>
                </c:pt>
                <c:pt idx="172">
                  <c:v>0.44314884566709856</c:v>
                </c:pt>
                <c:pt idx="173">
                  <c:v>0.30953478216528746</c:v>
                </c:pt>
                <c:pt idx="174">
                  <c:v>0.21754338055644534</c:v>
                </c:pt>
                <c:pt idx="175">
                  <c:v>0.13938816042524188</c:v>
                </c:pt>
                <c:pt idx="176">
                  <c:v>0.63591515487458539</c:v>
                </c:pt>
                <c:pt idx="177">
                  <c:v>0.58317844083225578</c:v>
                </c:pt>
                <c:pt idx="178">
                  <c:v>0.51318542713236692</c:v>
                </c:pt>
                <c:pt idx="179">
                  <c:v>0.45622141713069797</c:v>
                </c:pt>
                <c:pt idx="180">
                  <c:v>0.36688458832315107</c:v>
                </c:pt>
                <c:pt idx="181">
                  <c:v>0.27427346812951198</c:v>
                </c:pt>
                <c:pt idx="182">
                  <c:v>0.20223235234045558</c:v>
                </c:pt>
                <c:pt idx="183">
                  <c:v>0.13235910547456078</c:v>
                </c:pt>
                <c:pt idx="184">
                  <c:v>0.55556600283484436</c:v>
                </c:pt>
                <c:pt idx="185">
                  <c:v>0.511589224860314</c:v>
                </c:pt>
                <c:pt idx="186">
                  <c:v>0.42883440785018712</c:v>
                </c:pt>
                <c:pt idx="187">
                  <c:v>0.35783579519435199</c:v>
                </c:pt>
                <c:pt idx="188">
                  <c:v>0.27631958779302651</c:v>
                </c:pt>
                <c:pt idx="189">
                  <c:v>0.20902520869531482</c:v>
                </c:pt>
                <c:pt idx="190">
                  <c:v>0.15977238092246965</c:v>
                </c:pt>
                <c:pt idx="191">
                  <c:v>0.10987337444075379</c:v>
                </c:pt>
                <c:pt idx="192">
                  <c:v>0.96277481345722415</c:v>
                </c:pt>
                <c:pt idx="193">
                  <c:v>0.88962125925173186</c:v>
                </c:pt>
                <c:pt idx="194">
                  <c:v>0.79071257574530585</c:v>
                </c:pt>
                <c:pt idx="195">
                  <c:v>0.66307113385159822</c:v>
                </c:pt>
                <c:pt idx="196">
                  <c:v>0.47253515420107511</c:v>
                </c:pt>
                <c:pt idx="197">
                  <c:v>0.31938649450645706</c:v>
                </c:pt>
                <c:pt idx="198">
                  <c:v>0.22615822536239261</c:v>
                </c:pt>
                <c:pt idx="199">
                  <c:v>0.14623792702745625</c:v>
                </c:pt>
                <c:pt idx="200">
                  <c:v>0.95927547923794909</c:v>
                </c:pt>
                <c:pt idx="201">
                  <c:v>0.8771329564597492</c:v>
                </c:pt>
                <c:pt idx="202">
                  <c:v>0.77231011039200015</c:v>
                </c:pt>
                <c:pt idx="203">
                  <c:v>0.65374352845270578</c:v>
                </c:pt>
                <c:pt idx="204">
                  <c:v>0.47082804997521166</c:v>
                </c:pt>
                <c:pt idx="205">
                  <c:v>0.31776363592707213</c:v>
                </c:pt>
                <c:pt idx="206">
                  <c:v>0.22411075786748946</c:v>
                </c:pt>
                <c:pt idx="207">
                  <c:v>0.14447434652837393</c:v>
                </c:pt>
                <c:pt idx="208">
                  <c:v>0.94478617244871221</c:v>
                </c:pt>
                <c:pt idx="209">
                  <c:v>0.86552630376362349</c:v>
                </c:pt>
                <c:pt idx="210">
                  <c:v>0.75803290457829386</c:v>
                </c:pt>
                <c:pt idx="211">
                  <c:v>0.64768130537274193</c:v>
                </c:pt>
                <c:pt idx="212">
                  <c:v>0.4694650758585065</c:v>
                </c:pt>
                <c:pt idx="213">
                  <c:v>0.31695844401916351</c:v>
                </c:pt>
                <c:pt idx="214">
                  <c:v>0.22296363934092039</c:v>
                </c:pt>
                <c:pt idx="215">
                  <c:v>0.14347398502436942</c:v>
                </c:pt>
                <c:pt idx="216">
                  <c:v>0.87961794557236572</c:v>
                </c:pt>
                <c:pt idx="217">
                  <c:v>0.81979736891040977</c:v>
                </c:pt>
                <c:pt idx="218">
                  <c:v>0.72974523092561139</c:v>
                </c:pt>
                <c:pt idx="219">
                  <c:v>0.6370464434807882</c:v>
                </c:pt>
                <c:pt idx="220">
                  <c:v>0.46737145089803844</c:v>
                </c:pt>
                <c:pt idx="221">
                  <c:v>0.31615463541360556</c:v>
                </c:pt>
                <c:pt idx="222">
                  <c:v>0.22181120576289773</c:v>
                </c:pt>
                <c:pt idx="223">
                  <c:v>0.14244687122578295</c:v>
                </c:pt>
                <c:pt idx="224">
                  <c:v>0.8524742971247018</c:v>
                </c:pt>
                <c:pt idx="225">
                  <c:v>0.77316308840647741</c:v>
                </c:pt>
                <c:pt idx="226">
                  <c:v>0.67903260501023066</c:v>
                </c:pt>
                <c:pt idx="227">
                  <c:v>0.60941981529457911</c:v>
                </c:pt>
                <c:pt idx="228">
                  <c:v>0.46193430096107835</c:v>
                </c:pt>
                <c:pt idx="229">
                  <c:v>0.31550869511762986</c:v>
                </c:pt>
                <c:pt idx="230">
                  <c:v>0.2209539755226613</c:v>
                </c:pt>
                <c:pt idx="231">
                  <c:v>0.1416682518939576</c:v>
                </c:pt>
                <c:pt idx="232">
                  <c:v>0.84412958747083766</c:v>
                </c:pt>
                <c:pt idx="233">
                  <c:v>0.75623074377465371</c:v>
                </c:pt>
                <c:pt idx="234">
                  <c:v>0.65193715675825936</c:v>
                </c:pt>
                <c:pt idx="235">
                  <c:v>0.58785447822203862</c:v>
                </c:pt>
                <c:pt idx="236">
                  <c:v>0.4528154361035191</c:v>
                </c:pt>
                <c:pt idx="237">
                  <c:v>0.31431371325571988</c:v>
                </c:pt>
                <c:pt idx="238">
                  <c:v>0.22024338028910667</c:v>
                </c:pt>
                <c:pt idx="239">
                  <c:v>0.14110190005818943</c:v>
                </c:pt>
                <c:pt idx="240">
                  <c:v>0.95636836900528988</c:v>
                </c:pt>
                <c:pt idx="241">
                  <c:v>0.84143531393989879</c:v>
                </c:pt>
                <c:pt idx="242">
                  <c:v>0.71604117338011763</c:v>
                </c:pt>
                <c:pt idx="243">
                  <c:v>0.6277604900244822</c:v>
                </c:pt>
                <c:pt idx="244">
                  <c:v>0.46293844650471278</c:v>
                </c:pt>
                <c:pt idx="245">
                  <c:v>0.31406046461196097</c:v>
                </c:pt>
                <c:pt idx="246">
                  <c:v>0.21949991842643002</c:v>
                </c:pt>
                <c:pt idx="247">
                  <c:v>0.14058979895530202</c:v>
                </c:pt>
                <c:pt idx="248">
                  <c:v>0.94010269793559587</c:v>
                </c:pt>
                <c:pt idx="249">
                  <c:v>0.83278232187507362</c:v>
                </c:pt>
                <c:pt idx="250">
                  <c:v>0.71088021637314225</c:v>
                </c:pt>
                <c:pt idx="251">
                  <c:v>0.61961028111055483</c:v>
                </c:pt>
                <c:pt idx="252">
                  <c:v>0.45860976153522504</c:v>
                </c:pt>
                <c:pt idx="253">
                  <c:v>0.3127654075370499</c:v>
                </c:pt>
                <c:pt idx="254">
                  <c:v>0.21885884048954646</c:v>
                </c:pt>
                <c:pt idx="255">
                  <c:v>0.14023469096031249</c:v>
                </c:pt>
                <c:pt idx="256">
                  <c:v>0.89148357187529759</c:v>
                </c:pt>
                <c:pt idx="257">
                  <c:v>0.80810408362107533</c:v>
                </c:pt>
                <c:pt idx="258">
                  <c:v>0.70095252080710058</c:v>
                </c:pt>
                <c:pt idx="259">
                  <c:v>0.60937078600581429</c:v>
                </c:pt>
                <c:pt idx="260">
                  <c:v>0.4534052482143105</c:v>
                </c:pt>
                <c:pt idx="261">
                  <c:v>0.31103986169254466</c:v>
                </c:pt>
                <c:pt idx="262">
                  <c:v>0.21799229099353098</c:v>
                </c:pt>
                <c:pt idx="263">
                  <c:v>0.13976468437027434</c:v>
                </c:pt>
                <c:pt idx="264">
                  <c:v>0.76590020587482521</c:v>
                </c:pt>
                <c:pt idx="265">
                  <c:v>0.71396906653938164</c:v>
                </c:pt>
                <c:pt idx="266">
                  <c:v>0.64570693732215789</c:v>
                </c:pt>
                <c:pt idx="267">
                  <c:v>0.56846073108465445</c:v>
                </c:pt>
                <c:pt idx="268">
                  <c:v>0.433230104926558</c:v>
                </c:pt>
                <c:pt idx="269">
                  <c:v>0.30408028352934829</c:v>
                </c:pt>
                <c:pt idx="270">
                  <c:v>0.21467334678782057</c:v>
                </c:pt>
                <c:pt idx="271">
                  <c:v>0.13802867358225332</c:v>
                </c:pt>
                <c:pt idx="272">
                  <c:v>0.63725462842268221</c:v>
                </c:pt>
                <c:pt idx="273">
                  <c:v>0.58350457565958491</c:v>
                </c:pt>
                <c:pt idx="274">
                  <c:v>0.51249205871494385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0.30704525084377782</c:v>
                </c:pt>
                <c:pt idx="1">
                  <c:v>0.50044074130654048</c:v>
                </c:pt>
                <c:pt idx="2">
                  <c:v>0.7473384293120533</c:v>
                </c:pt>
                <c:pt idx="3">
                  <c:v>0.99393171325219842</c:v>
                </c:pt>
                <c:pt idx="4">
                  <c:v>1.3200647234734655</c:v>
                </c:pt>
                <c:pt idx="5">
                  <c:v>1.6563992761146846</c:v>
                </c:pt>
                <c:pt idx="6">
                  <c:v>1.9830022409539199</c:v>
                </c:pt>
                <c:pt idx="7">
                  <c:v>2.4780339892129897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0.95927547923794909</c:v>
                </c:pt>
                <c:pt idx="1">
                  <c:v>0.8771329564597492</c:v>
                </c:pt>
                <c:pt idx="2">
                  <c:v>0.77231011039200015</c:v>
                </c:pt>
                <c:pt idx="3">
                  <c:v>0.65374352845270578</c:v>
                </c:pt>
                <c:pt idx="4">
                  <c:v>0.47082804997521166</c:v>
                </c:pt>
                <c:pt idx="5">
                  <c:v>0.31776363592707213</c:v>
                </c:pt>
                <c:pt idx="6">
                  <c:v>0.22411075786748946</c:v>
                </c:pt>
                <c:pt idx="7">
                  <c:v>0.14447434652837393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0.30917943203396603</c:v>
                </c:pt>
                <c:pt idx="1">
                  <c:v>0.50214006483243423</c:v>
                </c:pt>
                <c:pt idx="2">
                  <c:v>0.74897554458221072</c:v>
                </c:pt>
                <c:pt idx="3">
                  <c:v>0.99571319208183118</c:v>
                </c:pt>
                <c:pt idx="4">
                  <c:v>1.3220810455484713</c:v>
                </c:pt>
                <c:pt idx="5">
                  <c:v>1.6587605022145755</c:v>
                </c:pt>
                <c:pt idx="6">
                  <c:v>1.9856975815924538</c:v>
                </c:pt>
                <c:pt idx="7">
                  <c:v>2.4812754483473265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0.94478617244871221</c:v>
                </c:pt>
                <c:pt idx="1">
                  <c:v>0.86552630376362349</c:v>
                </c:pt>
                <c:pt idx="2">
                  <c:v>0.75803290457829386</c:v>
                </c:pt>
                <c:pt idx="3">
                  <c:v>0.64768130537274193</c:v>
                </c:pt>
                <c:pt idx="4">
                  <c:v>0.4694650758585065</c:v>
                </c:pt>
                <c:pt idx="5">
                  <c:v>0.31695844401916351</c:v>
                </c:pt>
                <c:pt idx="6">
                  <c:v>0.22296363934092039</c:v>
                </c:pt>
                <c:pt idx="7">
                  <c:v>0.14347398502436942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0.31272057602946074</c:v>
                </c:pt>
                <c:pt idx="1">
                  <c:v>0.50603687442836875</c:v>
                </c:pt>
                <c:pt idx="2">
                  <c:v>0.75115226646170019</c:v>
                </c:pt>
                <c:pt idx="3">
                  <c:v>0.99781717814619431</c:v>
                </c:pt>
                <c:pt idx="4">
                  <c:v>1.3243060050567508</c:v>
                </c:pt>
                <c:pt idx="5">
                  <c:v>1.661210186723272</c:v>
                </c:pt>
                <c:pt idx="6">
                  <c:v>1.9884106239273363</c:v>
                </c:pt>
                <c:pt idx="7">
                  <c:v>2.4844384016483527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0.87961794557236572</c:v>
                </c:pt>
                <c:pt idx="1">
                  <c:v>0.81979736891040977</c:v>
                </c:pt>
                <c:pt idx="2">
                  <c:v>0.72974523092561139</c:v>
                </c:pt>
                <c:pt idx="3">
                  <c:v>0.6370464434807882</c:v>
                </c:pt>
                <c:pt idx="4">
                  <c:v>0.46737145089803844</c:v>
                </c:pt>
                <c:pt idx="5">
                  <c:v>0.31615463541360556</c:v>
                </c:pt>
                <c:pt idx="6">
                  <c:v>0.22181120576289773</c:v>
                </c:pt>
                <c:pt idx="7">
                  <c:v>0.14244687122578295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0.31738019081119417</c:v>
                </c:pt>
                <c:pt idx="1">
                  <c:v>0.50915842853660875</c:v>
                </c:pt>
                <c:pt idx="2">
                  <c:v>0.75354925137820961</c:v>
                </c:pt>
                <c:pt idx="3">
                  <c:v>0.9999222008365759</c:v>
                </c:pt>
                <c:pt idx="4">
                  <c:v>1.3263034231432058</c:v>
                </c:pt>
                <c:pt idx="5">
                  <c:v>1.6632185534961623</c:v>
                </c:pt>
                <c:pt idx="6">
                  <c:v>1.9905177488324695</c:v>
                </c:pt>
                <c:pt idx="7">
                  <c:v>2.486747499142711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0.8524742971247018</c:v>
                </c:pt>
                <c:pt idx="1">
                  <c:v>0.77316308840647741</c:v>
                </c:pt>
                <c:pt idx="2">
                  <c:v>0.67903260501023066</c:v>
                </c:pt>
                <c:pt idx="3">
                  <c:v>0.60941981529457911</c:v>
                </c:pt>
                <c:pt idx="4">
                  <c:v>0.46193430096107835</c:v>
                </c:pt>
                <c:pt idx="5">
                  <c:v>0.31550869511762986</c:v>
                </c:pt>
                <c:pt idx="6">
                  <c:v>0.2209539755226613</c:v>
                </c:pt>
                <c:pt idx="7">
                  <c:v>0.1416682518939576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0.32269432002556259</c:v>
                </c:pt>
                <c:pt idx="1">
                  <c:v>0.51260848905539846</c:v>
                </c:pt>
                <c:pt idx="2">
                  <c:v>0.7560599062343788</c:v>
                </c:pt>
                <c:pt idx="3">
                  <c:v>1.0019801143753875</c:v>
                </c:pt>
                <c:pt idx="4">
                  <c:v>1.3281068121084192</c:v>
                </c:pt>
                <c:pt idx="5">
                  <c:v>1.6648822458909962</c:v>
                </c:pt>
                <c:pt idx="6">
                  <c:v>1.9921622950614859</c:v>
                </c:pt>
                <c:pt idx="7">
                  <c:v>2.4883941298426664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0.84412958747083766</c:v>
                </c:pt>
                <c:pt idx="1">
                  <c:v>0.75623074377465371</c:v>
                </c:pt>
                <c:pt idx="2">
                  <c:v>0.65193715675825936</c:v>
                </c:pt>
                <c:pt idx="3">
                  <c:v>0.58785447822203862</c:v>
                </c:pt>
                <c:pt idx="4">
                  <c:v>0.4528154361035191</c:v>
                </c:pt>
                <c:pt idx="5">
                  <c:v>0.31431371325571988</c:v>
                </c:pt>
                <c:pt idx="6">
                  <c:v>0.22024338028910667</c:v>
                </c:pt>
                <c:pt idx="7">
                  <c:v>0.14110190005818943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  <c:extLst xmlns:c15="http://schemas.microsoft.com/office/drawing/2012/chart"/>
            </c:numRef>
          </c:xVal>
          <c:yVal>
            <c:numRef>
              <c:f>'Global Only'!$AK$6:$AK$53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F-4624-8441-98638F5D3887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F-4624-8441-98638F5D3887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F-4624-8441-98638F5D3887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0F-4624-8441-98638F5D3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313112341353171"/>
          <c:y val="0.10846254578580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Only_test'!$AK$5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Only_test'!$AK$6:$AK$293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5-41D2-A665-CCB85C584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Only_test'!$AK$54:$AK$101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E-4521-BE37-21AC2E71E6B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Only_test'!$AK$6:$AK$53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A5E-4521-BE37-21AC2E71E6B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Only_test'!$AK$102:$AK$149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E-4521-BE37-21AC2E71E6B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Only_test'!$AJ$150:$AJ$197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Only_test'!$AK$150:$AK$197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5E-4521-BE37-21AC2E71E6B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Only_test'!$AJ$198:$AJ$245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Only_test'!$AK$198:$AK$245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5E-4521-BE37-21AC2E71E6BD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Only_test'!$AJ$246:$AJ$293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Only_test'!$AK$246:$AK$293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5E-4521-BE37-21AC2E71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Only_test'!$AK$198:$AK$293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0-46D6-9020-1DA75F1E6C0F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Only_test'!$AK$102:$AK$197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0-46D6-9020-1DA75F1E6C0F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Only_test'!$AK$6:$AK$101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80-46D6-9020-1DA75F1E6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I'!$AK$5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I'!$AJ$6:$AJ$197</c:f>
              <c:numCache>
                <c:formatCode>0.00</c:formatCode>
                <c:ptCount val="192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I'!$AK$6:$AK$197</c:f>
              <c:numCache>
                <c:formatCode>General</c:formatCode>
                <c:ptCount val="192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B-4246-8BEA-B18925F7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F-4FFD-82EA-BF86840558D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F5F-4FFD-82EA-BF86840558D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F-4FFD-82EA-BF86840558D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F-4FFD-82EA-BF86840558D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5F-4FFD-82EA-BF8684055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H 355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I'!$AJ$150:$AJ$197</c15:sqref>
                        </c15:formulaRef>
                      </c:ext>
                    </c:extLst>
                    <c:numCache>
                      <c:formatCode>0.00</c:formatCode>
                      <c:ptCount val="48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I'!$AK$150:$AK$197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4F5F-4FFD-82EA-BF86840558DD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I'!$AJ$150:$AJ$197</c:f>
              <c:numCache>
                <c:formatCode>0.00</c:formatCode>
                <c:ptCount val="48"/>
              </c:numCache>
            </c:numRef>
          </c:xVal>
          <c:yVal>
            <c:numRef>
              <c:f>'Global Only I'!$AK$150:$AK$197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A-4AEE-B924-53BEE2500C60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A-4AEE-B924-53BEE2500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7-46FB-A1AB-02947B6E2EE3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7-46FB-A1AB-02947B6E2EE3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27-46FB-A1AB-02947B6E2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I'!$AJ$6:$AJ$149</c:f>
              <c:numCache>
                <c:formatCode>0.00</c:formatCode>
                <c:ptCount val="144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I'!$AK$6:$AK$149</c:f>
              <c:numCache>
                <c:formatCode>General</c:formatCode>
                <c:ptCount val="144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B-4D7C-B711-96019C49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88511"/>
        <c:axId val="19544904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19B-4D7C-B711-96019C49D046}"/>
                  </c:ext>
                </c:extLst>
              </c15:ser>
            </c15:filteredScatterSeries>
          </c:ext>
        </c:extLst>
      </c:scatterChart>
      <c:valAx>
        <c:axId val="195448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90431"/>
        <c:crosses val="autoZero"/>
        <c:crossBetween val="midCat"/>
      </c:valAx>
      <c:valAx>
        <c:axId val="19544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8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H'!$AK$5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B-4BA6-B974-B2616A3F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H'!$AJ$6:$AJ$53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 H'!$AK$6:$AK$53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39-4360-ACB5-C6739DCE9680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39-4360-ACB5-C6739DCE9680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39-4360-ACB5-C6739DCE9680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H'!$AJ$54:$AJ$101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 H'!$AK$54:$AK$101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39-4360-ACB5-C6739DCE9680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39-4360-ACB5-C6739DCE9680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 H'!$AJ$102:$AJ$149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 H'!$AK$102:$AK$149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39-4360-ACB5-C6739DCE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F-4EBF-9396-D3571475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  <c:extLst xmlns:c15="http://schemas.microsoft.com/office/drawing/2012/chart"/>
            </c:numRef>
          </c:xVal>
          <c:yVal>
            <c:numRef>
              <c:f>'HR_Global Only'!$AK$6:$AK$53</c:f>
              <c:numCache>
                <c:formatCode>General</c:formatCode>
                <c:ptCount val="48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  <c:extLst xmlns:c15="http://schemas.microsoft.com/office/drawing/2012/chart"/>
            </c:numRef>
          </c:xVal>
          <c:yVal>
            <c:numRef>
              <c:f>'HR_Global Only'!$AK$54:$AK$101</c:f>
              <c:numCache>
                <c:formatCode>General</c:formatCode>
                <c:ptCount val="48"/>
                <c:pt idx="0">
                  <c:v>1.0230714989920415</c:v>
                </c:pt>
                <c:pt idx="1">
                  <c:v>0.99355354474001245</c:v>
                </c:pt>
                <c:pt idx="2">
                  <c:v>0.92300583724617569</c:v>
                </c:pt>
                <c:pt idx="3">
                  <c:v>0.76820945649787209</c:v>
                </c:pt>
                <c:pt idx="4">
                  <c:v>0.51018727862452229</c:v>
                </c:pt>
                <c:pt idx="5">
                  <c:v>0.33924197627782354</c:v>
                </c:pt>
                <c:pt idx="6">
                  <c:v>0.24129945640609848</c:v>
                </c:pt>
                <c:pt idx="7">
                  <c:v>0.15576501930602563</c:v>
                </c:pt>
                <c:pt idx="8">
                  <c:v>1.0273844220777517</c:v>
                </c:pt>
                <c:pt idx="9">
                  <c:v>0.99693738100115048</c:v>
                </c:pt>
                <c:pt idx="10">
                  <c:v>0.92560797710195564</c:v>
                </c:pt>
                <c:pt idx="11">
                  <c:v>0.77084531573628068</c:v>
                </c:pt>
                <c:pt idx="12">
                  <c:v>0.51234483731512137</c:v>
                </c:pt>
                <c:pt idx="13">
                  <c:v>0.34084155839562752</c:v>
                </c:pt>
                <c:pt idx="14">
                  <c:v>0.24246888764519281</c:v>
                </c:pt>
                <c:pt idx="15">
                  <c:v>0.15653465153726254</c:v>
                </c:pt>
                <c:pt idx="16">
                  <c:v>1.0325452574242076</c:v>
                </c:pt>
                <c:pt idx="17">
                  <c:v>1.0020015128433437</c:v>
                </c:pt>
                <c:pt idx="18">
                  <c:v>0.93000979147722673</c:v>
                </c:pt>
                <c:pt idx="19">
                  <c:v>0.77448185826330851</c:v>
                </c:pt>
                <c:pt idx="20">
                  <c:v>0.5152847918675284</c:v>
                </c:pt>
                <c:pt idx="21">
                  <c:v>0.3430046180628622</c:v>
                </c:pt>
                <c:pt idx="22">
                  <c:v>0.24406791211140194</c:v>
                </c:pt>
                <c:pt idx="23">
                  <c:v>0.15758761789074266</c:v>
                </c:pt>
                <c:pt idx="24">
                  <c:v>1.0199755832343465</c:v>
                </c:pt>
                <c:pt idx="25">
                  <c:v>0.98433546318872411</c:v>
                </c:pt>
                <c:pt idx="26">
                  <c:v>0.8999483051910887</c:v>
                </c:pt>
                <c:pt idx="27">
                  <c:v>0.73187397294966972</c:v>
                </c:pt>
                <c:pt idx="28">
                  <c:v>0.48474548153641339</c:v>
                </c:pt>
                <c:pt idx="29">
                  <c:v>0.32021427321981794</c:v>
                </c:pt>
                <c:pt idx="30">
                  <c:v>0.22684987791631575</c:v>
                </c:pt>
                <c:pt idx="31">
                  <c:v>0.14675861718217517</c:v>
                </c:pt>
                <c:pt idx="32">
                  <c:v>0.97564888672450956</c:v>
                </c:pt>
                <c:pt idx="33">
                  <c:v>0.94711896769199855</c:v>
                </c:pt>
                <c:pt idx="34">
                  <c:v>0.87512470469150727</c:v>
                </c:pt>
                <c:pt idx="35">
                  <c:v>0.7132820765610447</c:v>
                </c:pt>
                <c:pt idx="36">
                  <c:v>0.48250229702930048</c:v>
                </c:pt>
                <c:pt idx="37">
                  <c:v>0.31984962324410915</c:v>
                </c:pt>
                <c:pt idx="38">
                  <c:v>0.22660066146312119</c:v>
                </c:pt>
                <c:pt idx="39">
                  <c:v>0.14674117133278081</c:v>
                </c:pt>
                <c:pt idx="40">
                  <c:v>0.95276560597236992</c:v>
                </c:pt>
                <c:pt idx="41">
                  <c:v>0.92379174471621617</c:v>
                </c:pt>
                <c:pt idx="42">
                  <c:v>0.85727228234002506</c:v>
                </c:pt>
                <c:pt idx="43">
                  <c:v>0.69305004832627348</c:v>
                </c:pt>
                <c:pt idx="44">
                  <c:v>0.48251057993929447</c:v>
                </c:pt>
                <c:pt idx="45">
                  <c:v>0.32239717311569072</c:v>
                </c:pt>
                <c:pt idx="46">
                  <c:v>0.22862803059852005</c:v>
                </c:pt>
                <c:pt idx="47">
                  <c:v>0.14805570557307876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E0-4B3A-9219-6CC4FF52FAA3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  <c:extLst xmlns:c15="http://schemas.microsoft.com/office/drawing/2012/chart"/>
            </c:numRef>
          </c:xVal>
          <c:yVal>
            <c:numRef>
              <c:f>'HR_Global Only'!$AK$102:$AK$149</c:f>
              <c:numCache>
                <c:formatCode>General</c:formatCode>
                <c:ptCount val="48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DE0-4B3A-9219-6CC4FF52FAA3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  <c:extLst xmlns:c15="http://schemas.microsoft.com/office/drawing/2012/chart"/>
            </c:numRef>
          </c:xVal>
          <c:yVal>
            <c:numRef>
              <c:f>'HR_Global Only'!$AK$150:$AK$197</c:f>
              <c:numCache>
                <c:formatCode>General</c:formatCode>
                <c:ptCount val="48"/>
                <c:pt idx="0">
                  <c:v>1.0149656435173122</c:v>
                </c:pt>
                <c:pt idx="1">
                  <c:v>0.97982463481628901</c:v>
                </c:pt>
                <c:pt idx="2">
                  <c:v>0.89762696653437168</c:v>
                </c:pt>
                <c:pt idx="3">
                  <c:v>0.73631524144962646</c:v>
                </c:pt>
                <c:pt idx="4">
                  <c:v>0.49801273159783732</c:v>
                </c:pt>
                <c:pt idx="5">
                  <c:v>0.33402812988636155</c:v>
                </c:pt>
                <c:pt idx="6">
                  <c:v>0.2384752364776013</c:v>
                </c:pt>
                <c:pt idx="7">
                  <c:v>0.1549187977112873</c:v>
                </c:pt>
                <c:pt idx="8">
                  <c:v>1.027272391290625</c:v>
                </c:pt>
                <c:pt idx="9">
                  <c:v>0.99130695107537459</c:v>
                </c:pt>
                <c:pt idx="10">
                  <c:v>0.90778124357478274</c:v>
                </c:pt>
                <c:pt idx="11">
                  <c:v>0.74442234584478129</c:v>
                </c:pt>
                <c:pt idx="12">
                  <c:v>0.50381816203582264</c:v>
                </c:pt>
                <c:pt idx="13">
                  <c:v>0.33805025971464159</c:v>
                </c:pt>
                <c:pt idx="14">
                  <c:v>0.24138106519624136</c:v>
                </c:pt>
                <c:pt idx="15">
                  <c:v>0.15678937460515929</c:v>
                </c:pt>
                <c:pt idx="16">
                  <c:v>1.031225762712314</c:v>
                </c:pt>
                <c:pt idx="17">
                  <c:v>0.99533832021287705</c:v>
                </c:pt>
                <c:pt idx="18">
                  <c:v>0.91158853497281467</c:v>
                </c:pt>
                <c:pt idx="19">
                  <c:v>0.74758395202052086</c:v>
                </c:pt>
                <c:pt idx="20">
                  <c:v>0.50673635538603468</c:v>
                </c:pt>
                <c:pt idx="21">
                  <c:v>0.34023519908153177</c:v>
                </c:pt>
                <c:pt idx="22">
                  <c:v>0.24300353099012464</c:v>
                </c:pt>
                <c:pt idx="23">
                  <c:v>0.15787320070644084</c:v>
                </c:pt>
                <c:pt idx="24">
                  <c:v>1.02216594112679</c:v>
                </c:pt>
                <c:pt idx="25">
                  <c:v>0.9901765127525779</c:v>
                </c:pt>
                <c:pt idx="26">
                  <c:v>0.90917198768401497</c:v>
                </c:pt>
                <c:pt idx="27">
                  <c:v>0.74689584239605089</c:v>
                </c:pt>
                <c:pt idx="28">
                  <c:v>0.51002859059263628</c:v>
                </c:pt>
                <c:pt idx="29">
                  <c:v>0.34337137754358721</c:v>
                </c:pt>
                <c:pt idx="30">
                  <c:v>0.2455144344172871</c:v>
                </c:pt>
                <c:pt idx="31">
                  <c:v>0.16020405450861985</c:v>
                </c:pt>
                <c:pt idx="32">
                  <c:v>0.98178698917142626</c:v>
                </c:pt>
                <c:pt idx="33">
                  <c:v>0.95638519867565142</c:v>
                </c:pt>
                <c:pt idx="34">
                  <c:v>0.8868155443100082</c:v>
                </c:pt>
                <c:pt idx="35">
                  <c:v>0.72950387460474841</c:v>
                </c:pt>
                <c:pt idx="36">
                  <c:v>0.51024618021332335</c:v>
                </c:pt>
                <c:pt idx="37">
                  <c:v>0.34646651048445443</c:v>
                </c:pt>
                <c:pt idx="38">
                  <c:v>0.24851693279341192</c:v>
                </c:pt>
                <c:pt idx="39">
                  <c:v>0.16250747404940785</c:v>
                </c:pt>
                <c:pt idx="40">
                  <c:v>0.97512838648571354</c:v>
                </c:pt>
                <c:pt idx="41">
                  <c:v>0.94537325738590861</c:v>
                </c:pt>
                <c:pt idx="42">
                  <c:v>0.88009344363289033</c:v>
                </c:pt>
                <c:pt idx="43">
                  <c:v>0.71585720150473264</c:v>
                </c:pt>
                <c:pt idx="44">
                  <c:v>0.51157013131761742</c:v>
                </c:pt>
                <c:pt idx="45">
                  <c:v>0.35083123096121704</c:v>
                </c:pt>
                <c:pt idx="46">
                  <c:v>0.25251041970820814</c:v>
                </c:pt>
                <c:pt idx="47">
                  <c:v>0.16548491946294719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DE0-4B3A-9219-6CC4FF52FAA3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Only'!$AJ$198:$AJ$245</c:f>
              <c:numCache>
                <c:formatCode>0.00</c:formatCode>
                <c:ptCount val="48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</c:numCache>
            </c:numRef>
          </c:xVal>
          <c:yVal>
            <c:numRef>
              <c:f>'HR_Global Only'!$AK$198:$AK$245</c:f>
              <c:numCache>
                <c:formatCode>General</c:formatCode>
                <c:ptCount val="48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E0-4B3A-9219-6CC4FF52FAA3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Only'!$AJ$246:$AJ$293</c:f>
              <c:numCache>
                <c:formatCode>0.00</c:formatCode>
                <c:ptCount val="48"/>
                <c:pt idx="0">
                  <c:v>0.32683263605276575</c:v>
                </c:pt>
                <c:pt idx="1">
                  <c:v>0.51004219004081153</c:v>
                </c:pt>
                <c:pt idx="2">
                  <c:v>0.74949619959894598</c:v>
                </c:pt>
                <c:pt idx="3">
                  <c:v>0.99128445393009057</c:v>
                </c:pt>
                <c:pt idx="4">
                  <c:v>1.3123711801234406</c:v>
                </c:pt>
                <c:pt idx="5">
                  <c:v>1.6442165284090036</c:v>
                </c:pt>
                <c:pt idx="6">
                  <c:v>1.966854015475773</c:v>
                </c:pt>
                <c:pt idx="7">
                  <c:v>2.4562013139481795</c:v>
                </c:pt>
                <c:pt idx="8">
                  <c:v>0.3252862526877478</c:v>
                </c:pt>
                <c:pt idx="9">
                  <c:v>0.50744169684401152</c:v>
                </c:pt>
                <c:pt idx="10">
                  <c:v>0.74586447084523333</c:v>
                </c:pt>
                <c:pt idx="11">
                  <c:v>0.98649572023892584</c:v>
                </c:pt>
                <c:pt idx="12">
                  <c:v>1.3060844948830221</c:v>
                </c:pt>
                <c:pt idx="13">
                  <c:v>1.6363718673338714</c:v>
                </c:pt>
                <c:pt idx="14">
                  <c:v>1.9574747327728244</c:v>
                </c:pt>
                <c:pt idx="15">
                  <c:v>2.4444803251622917</c:v>
                </c:pt>
                <c:pt idx="16">
                  <c:v>0.32424586906729669</c:v>
                </c:pt>
                <c:pt idx="17">
                  <c:v>0.50564172525118312</c:v>
                </c:pt>
                <c:pt idx="18">
                  <c:v>0.74331234602794993</c:v>
                </c:pt>
                <c:pt idx="19">
                  <c:v>0.98310690573673476</c:v>
                </c:pt>
                <c:pt idx="20">
                  <c:v>1.3015557555367752</c:v>
                </c:pt>
                <c:pt idx="21">
                  <c:v>1.6307381616563057</c:v>
                </c:pt>
                <c:pt idx="22">
                  <c:v>1.9507200764893906</c:v>
                </c:pt>
                <c:pt idx="23">
                  <c:v>2.4360655658532155</c:v>
                </c:pt>
                <c:pt idx="24">
                  <c:v>0.32211201707645493</c:v>
                </c:pt>
                <c:pt idx="25">
                  <c:v>0.50223242644102428</c:v>
                </c:pt>
                <c:pt idx="26">
                  <c:v>0.7383683764627339</c:v>
                </c:pt>
                <c:pt idx="27">
                  <c:v>0.97653360396449651</c:v>
                </c:pt>
                <c:pt idx="28">
                  <c:v>1.2928438151153547</c:v>
                </c:pt>
                <c:pt idx="29">
                  <c:v>1.6197694657827866</c:v>
                </c:pt>
                <c:pt idx="30">
                  <c:v>1.9376053523968952</c:v>
                </c:pt>
                <c:pt idx="31">
                  <c:v>2.4196598210718241</c:v>
                </c:pt>
                <c:pt idx="32">
                  <c:v>0.3187049920129979</c:v>
                </c:pt>
                <c:pt idx="33">
                  <c:v>0.49704457220338499</c:v>
                </c:pt>
                <c:pt idx="34">
                  <c:v>0.77984658012705432</c:v>
                </c:pt>
                <c:pt idx="35">
                  <c:v>0.96634175264675404</c:v>
                </c:pt>
                <c:pt idx="36">
                  <c:v>1.2792797991144627</c:v>
                </c:pt>
                <c:pt idx="37">
                  <c:v>1.602757819315731</c:v>
                </c:pt>
                <c:pt idx="38">
                  <c:v>1.9172351061425164</c:v>
                </c:pt>
                <c:pt idx="39">
                  <c:v>2.3941556514036755</c:v>
                </c:pt>
                <c:pt idx="40">
                  <c:v>0.3146416690816925</c:v>
                </c:pt>
                <c:pt idx="41">
                  <c:v>0.49068976879452325</c:v>
                </c:pt>
                <c:pt idx="42">
                  <c:v>0.79874317974417386</c:v>
                </c:pt>
                <c:pt idx="43">
                  <c:v>0.95361994189099708</c:v>
                </c:pt>
                <c:pt idx="44">
                  <c:v>1.2622947869678312</c:v>
                </c:pt>
                <c:pt idx="45">
                  <c:v>1.5814027492701221</c:v>
                </c:pt>
                <c:pt idx="46">
                  <c:v>1.8916030855438681</c:v>
                </c:pt>
                <c:pt idx="47">
                  <c:v>2.3621658009209789</c:v>
                </c:pt>
              </c:numCache>
            </c:numRef>
          </c:xVal>
          <c:yVal>
            <c:numRef>
              <c:f>'HR_Global Only'!$AK$246:$AK$293</c:f>
              <c:numCache>
                <c:formatCode>General</c:formatCode>
                <c:ptCount val="48"/>
                <c:pt idx="0">
                  <c:v>1.0314470441576833</c:v>
                </c:pt>
                <c:pt idx="1">
                  <c:v>0.99204388714076153</c:v>
                </c:pt>
                <c:pt idx="2">
                  <c:v>0.89245023579693006</c:v>
                </c:pt>
                <c:pt idx="3">
                  <c:v>0.7302243391980664</c:v>
                </c:pt>
                <c:pt idx="4">
                  <c:v>0.49727730867146391</c:v>
                </c:pt>
                <c:pt idx="5">
                  <c:v>0.33591216499944843</c:v>
                </c:pt>
                <c:pt idx="6">
                  <c:v>0.24067301977809619</c:v>
                </c:pt>
                <c:pt idx="7">
                  <c:v>0.15730269456584672</c:v>
                </c:pt>
                <c:pt idx="8">
                  <c:v>1.0394659870982912</c:v>
                </c:pt>
                <c:pt idx="9">
                  <c:v>0.99893232813089894</c:v>
                </c:pt>
                <c:pt idx="10">
                  <c:v>0.89867422730337398</c:v>
                </c:pt>
                <c:pt idx="11">
                  <c:v>0.73575022947096891</c:v>
                </c:pt>
                <c:pt idx="12">
                  <c:v>0.50119717119570117</c:v>
                </c:pt>
                <c:pt idx="13">
                  <c:v>0.33856214430424569</c:v>
                </c:pt>
                <c:pt idx="14">
                  <c:v>0.24257992456040584</c:v>
                </c:pt>
                <c:pt idx="15">
                  <c:v>0.15855771892735879</c:v>
                </c:pt>
                <c:pt idx="16">
                  <c:v>1.0406266592587847</c:v>
                </c:pt>
                <c:pt idx="17">
                  <c:v>1.000481023080779</c:v>
                </c:pt>
                <c:pt idx="18">
                  <c:v>0.90004346580415473</c:v>
                </c:pt>
                <c:pt idx="19">
                  <c:v>0.73787450387236075</c:v>
                </c:pt>
                <c:pt idx="20">
                  <c:v>0.50340498402485323</c:v>
                </c:pt>
                <c:pt idx="21">
                  <c:v>0.34019715727920191</c:v>
                </c:pt>
                <c:pt idx="22">
                  <c:v>0.24381027611748093</c:v>
                </c:pt>
                <c:pt idx="23">
                  <c:v>0.15938355220746106</c:v>
                </c:pt>
                <c:pt idx="24">
                  <c:v>1.0282897253972747</c:v>
                </c:pt>
                <c:pt idx="25">
                  <c:v>0.99245336383691196</c:v>
                </c:pt>
                <c:pt idx="26">
                  <c:v>0.89299884103050298</c:v>
                </c:pt>
                <c:pt idx="27">
                  <c:v>0.73647526040576639</c:v>
                </c:pt>
                <c:pt idx="28">
                  <c:v>0.50591524971720314</c:v>
                </c:pt>
                <c:pt idx="29">
                  <c:v>0.3427675379549272</c:v>
                </c:pt>
                <c:pt idx="30">
                  <c:v>0.24587868365356691</c:v>
                </c:pt>
                <c:pt idx="31">
                  <c:v>0.16085414926361655</c:v>
                </c:pt>
                <c:pt idx="32">
                  <c:v>0.98933358351143053</c:v>
                </c:pt>
                <c:pt idx="33">
                  <c:v>0.96099993291719843</c:v>
                </c:pt>
                <c:pt idx="34">
                  <c:v>0.85856459880550862</c:v>
                </c:pt>
                <c:pt idx="35">
                  <c:v>0.72105158270995873</c:v>
                </c:pt>
                <c:pt idx="36">
                  <c:v>0.50591087831069259</c:v>
                </c:pt>
                <c:pt idx="37">
                  <c:v>0.34554845519956856</c:v>
                </c:pt>
                <c:pt idx="38">
                  <c:v>0.24859858458706732</c:v>
                </c:pt>
                <c:pt idx="39">
                  <c:v>0.1629610946202758</c:v>
                </c:pt>
                <c:pt idx="40">
                  <c:v>0.98875831380422752</c:v>
                </c:pt>
                <c:pt idx="41">
                  <c:v>0.95506134766032957</c:v>
                </c:pt>
                <c:pt idx="42">
                  <c:v>0.83941122058653828</c:v>
                </c:pt>
                <c:pt idx="43">
                  <c:v>0.71266361352528473</c:v>
                </c:pt>
                <c:pt idx="44">
                  <c:v>0.50936394002960805</c:v>
                </c:pt>
                <c:pt idx="45">
                  <c:v>0.3509139961015062</c:v>
                </c:pt>
                <c:pt idx="46">
                  <c:v>0.25326608837995918</c:v>
                </c:pt>
                <c:pt idx="47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E0-4B3A-9219-6CC4FF52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  <c:pt idx="48">
                  <c:v>0.32683263605276575</c:v>
                </c:pt>
                <c:pt idx="49">
                  <c:v>0.51004219004081153</c:v>
                </c:pt>
                <c:pt idx="50">
                  <c:v>0.74949619959894598</c:v>
                </c:pt>
                <c:pt idx="51">
                  <c:v>0.99128445393009057</c:v>
                </c:pt>
                <c:pt idx="52">
                  <c:v>1.3123711801234406</c:v>
                </c:pt>
                <c:pt idx="53">
                  <c:v>1.6442165284090036</c:v>
                </c:pt>
                <c:pt idx="54">
                  <c:v>1.966854015475773</c:v>
                </c:pt>
                <c:pt idx="55">
                  <c:v>2.4562013139481795</c:v>
                </c:pt>
                <c:pt idx="56">
                  <c:v>0.3252862526877478</c:v>
                </c:pt>
                <c:pt idx="57">
                  <c:v>0.50744169684401152</c:v>
                </c:pt>
                <c:pt idx="58">
                  <c:v>0.74586447084523333</c:v>
                </c:pt>
                <c:pt idx="59">
                  <c:v>0.98649572023892584</c:v>
                </c:pt>
                <c:pt idx="60">
                  <c:v>1.3060844948830221</c:v>
                </c:pt>
                <c:pt idx="61">
                  <c:v>1.6363718673338714</c:v>
                </c:pt>
                <c:pt idx="62">
                  <c:v>1.9574747327728244</c:v>
                </c:pt>
                <c:pt idx="63">
                  <c:v>2.4444803251622917</c:v>
                </c:pt>
                <c:pt idx="64">
                  <c:v>0.32424586906729669</c:v>
                </c:pt>
                <c:pt idx="65">
                  <c:v>0.50564172525118312</c:v>
                </c:pt>
                <c:pt idx="66">
                  <c:v>0.74331234602794993</c:v>
                </c:pt>
                <c:pt idx="67">
                  <c:v>0.98310690573673476</c:v>
                </c:pt>
                <c:pt idx="68">
                  <c:v>1.3015557555367752</c:v>
                </c:pt>
                <c:pt idx="69">
                  <c:v>1.6307381616563057</c:v>
                </c:pt>
                <c:pt idx="70">
                  <c:v>1.9507200764893906</c:v>
                </c:pt>
                <c:pt idx="71">
                  <c:v>2.4360655658532155</c:v>
                </c:pt>
                <c:pt idx="72">
                  <c:v>0.32211201707645493</c:v>
                </c:pt>
                <c:pt idx="73">
                  <c:v>0.50223242644102428</c:v>
                </c:pt>
                <c:pt idx="74">
                  <c:v>0.7383683764627339</c:v>
                </c:pt>
                <c:pt idx="75">
                  <c:v>0.97653360396449651</c:v>
                </c:pt>
                <c:pt idx="76">
                  <c:v>1.2928438151153547</c:v>
                </c:pt>
                <c:pt idx="77">
                  <c:v>1.6197694657827866</c:v>
                </c:pt>
                <c:pt idx="78">
                  <c:v>1.9376053523968952</c:v>
                </c:pt>
                <c:pt idx="79">
                  <c:v>2.4196598210718241</c:v>
                </c:pt>
                <c:pt idx="80">
                  <c:v>0.3187049920129979</c:v>
                </c:pt>
                <c:pt idx="81">
                  <c:v>0.49704457220338499</c:v>
                </c:pt>
                <c:pt idx="82">
                  <c:v>0.77984658012705432</c:v>
                </c:pt>
                <c:pt idx="83">
                  <c:v>0.96634175264675404</c:v>
                </c:pt>
                <c:pt idx="84">
                  <c:v>1.2792797991144627</c:v>
                </c:pt>
                <c:pt idx="85">
                  <c:v>1.602757819315731</c:v>
                </c:pt>
                <c:pt idx="86">
                  <c:v>1.9172351061425164</c:v>
                </c:pt>
                <c:pt idx="87">
                  <c:v>2.3941556514036755</c:v>
                </c:pt>
                <c:pt idx="88">
                  <c:v>0.3146416690816925</c:v>
                </c:pt>
                <c:pt idx="89">
                  <c:v>0.49068976879452325</c:v>
                </c:pt>
                <c:pt idx="90">
                  <c:v>0.79874317974417386</c:v>
                </c:pt>
                <c:pt idx="91">
                  <c:v>0.95361994189099708</c:v>
                </c:pt>
                <c:pt idx="92">
                  <c:v>1.2622947869678312</c:v>
                </c:pt>
                <c:pt idx="93">
                  <c:v>1.5814027492701221</c:v>
                </c:pt>
                <c:pt idx="94">
                  <c:v>1.8916030855438681</c:v>
                </c:pt>
                <c:pt idx="95">
                  <c:v>2.3621658009209789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  <c:pt idx="48">
                  <c:v>1.0314470441576833</c:v>
                </c:pt>
                <c:pt idx="49">
                  <c:v>0.99204388714076153</c:v>
                </c:pt>
                <c:pt idx="50">
                  <c:v>0.89245023579693006</c:v>
                </c:pt>
                <c:pt idx="51">
                  <c:v>0.7302243391980664</c:v>
                </c:pt>
                <c:pt idx="52">
                  <c:v>0.49727730867146391</c:v>
                </c:pt>
                <c:pt idx="53">
                  <c:v>0.33591216499944843</c:v>
                </c:pt>
                <c:pt idx="54">
                  <c:v>0.24067301977809619</c:v>
                </c:pt>
                <c:pt idx="55">
                  <c:v>0.15730269456584672</c:v>
                </c:pt>
                <c:pt idx="56">
                  <c:v>1.0394659870982912</c:v>
                </c:pt>
                <c:pt idx="57">
                  <c:v>0.99893232813089894</c:v>
                </c:pt>
                <c:pt idx="58">
                  <c:v>0.89867422730337398</c:v>
                </c:pt>
                <c:pt idx="59">
                  <c:v>0.73575022947096891</c:v>
                </c:pt>
                <c:pt idx="60">
                  <c:v>0.50119717119570117</c:v>
                </c:pt>
                <c:pt idx="61">
                  <c:v>0.33856214430424569</c:v>
                </c:pt>
                <c:pt idx="62">
                  <c:v>0.24257992456040584</c:v>
                </c:pt>
                <c:pt idx="63">
                  <c:v>0.15855771892735879</c:v>
                </c:pt>
                <c:pt idx="64">
                  <c:v>1.0406266592587847</c:v>
                </c:pt>
                <c:pt idx="65">
                  <c:v>1.000481023080779</c:v>
                </c:pt>
                <c:pt idx="66">
                  <c:v>0.90004346580415473</c:v>
                </c:pt>
                <c:pt idx="67">
                  <c:v>0.73787450387236075</c:v>
                </c:pt>
                <c:pt idx="68">
                  <c:v>0.50340498402485323</c:v>
                </c:pt>
                <c:pt idx="69">
                  <c:v>0.34019715727920191</c:v>
                </c:pt>
                <c:pt idx="70">
                  <c:v>0.24381027611748093</c:v>
                </c:pt>
                <c:pt idx="71">
                  <c:v>0.15938355220746106</c:v>
                </c:pt>
                <c:pt idx="72">
                  <c:v>1.0282897253972747</c:v>
                </c:pt>
                <c:pt idx="73">
                  <c:v>0.99245336383691196</c:v>
                </c:pt>
                <c:pt idx="74">
                  <c:v>0.89299884103050298</c:v>
                </c:pt>
                <c:pt idx="75">
                  <c:v>0.73647526040576639</c:v>
                </c:pt>
                <c:pt idx="76">
                  <c:v>0.50591524971720314</c:v>
                </c:pt>
                <c:pt idx="77">
                  <c:v>0.3427675379549272</c:v>
                </c:pt>
                <c:pt idx="78">
                  <c:v>0.24587868365356691</c:v>
                </c:pt>
                <c:pt idx="79">
                  <c:v>0.16085414926361655</c:v>
                </c:pt>
                <c:pt idx="80">
                  <c:v>0.98933358351143053</c:v>
                </c:pt>
                <c:pt idx="81">
                  <c:v>0.96099993291719843</c:v>
                </c:pt>
                <c:pt idx="82">
                  <c:v>0.85856459880550862</c:v>
                </c:pt>
                <c:pt idx="83">
                  <c:v>0.72105158270995873</c:v>
                </c:pt>
                <c:pt idx="84">
                  <c:v>0.50591087831069259</c:v>
                </c:pt>
                <c:pt idx="85">
                  <c:v>0.34554845519956856</c:v>
                </c:pt>
                <c:pt idx="86">
                  <c:v>0.24859858458706732</c:v>
                </c:pt>
                <c:pt idx="87">
                  <c:v>0.1629610946202758</c:v>
                </c:pt>
                <c:pt idx="88">
                  <c:v>0.98875831380422752</c:v>
                </c:pt>
                <c:pt idx="89">
                  <c:v>0.95506134766032957</c:v>
                </c:pt>
                <c:pt idx="90">
                  <c:v>0.83941122058653828</c:v>
                </c:pt>
                <c:pt idx="91">
                  <c:v>0.71266361352528473</c:v>
                </c:pt>
                <c:pt idx="92">
                  <c:v>0.50936394002960805</c:v>
                </c:pt>
                <c:pt idx="93">
                  <c:v>0.3509139961015062</c:v>
                </c:pt>
                <c:pt idx="94">
                  <c:v>0.25326608837995918</c:v>
                </c:pt>
                <c:pt idx="95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  <c:pt idx="48">
                  <c:v>1.0230714989920415</c:v>
                </c:pt>
                <c:pt idx="49">
                  <c:v>0.99355354474001245</c:v>
                </c:pt>
                <c:pt idx="50">
                  <c:v>0.92300583724617569</c:v>
                </c:pt>
                <c:pt idx="51">
                  <c:v>0.76820945649787209</c:v>
                </c:pt>
                <c:pt idx="52">
                  <c:v>0.51018727862452229</c:v>
                </c:pt>
                <c:pt idx="53">
                  <c:v>0.33924197627782354</c:v>
                </c:pt>
                <c:pt idx="54">
                  <c:v>0.24129945640609848</c:v>
                </c:pt>
                <c:pt idx="55">
                  <c:v>0.15576501930602563</c:v>
                </c:pt>
                <c:pt idx="56">
                  <c:v>1.0273844220777517</c:v>
                </c:pt>
                <c:pt idx="57">
                  <c:v>0.99693738100115048</c:v>
                </c:pt>
                <c:pt idx="58">
                  <c:v>0.92560797710195564</c:v>
                </c:pt>
                <c:pt idx="59">
                  <c:v>0.77084531573628068</c:v>
                </c:pt>
                <c:pt idx="60">
                  <c:v>0.51234483731512137</c:v>
                </c:pt>
                <c:pt idx="61">
                  <c:v>0.34084155839562752</c:v>
                </c:pt>
                <c:pt idx="62">
                  <c:v>0.24246888764519281</c:v>
                </c:pt>
                <c:pt idx="63">
                  <c:v>0.15653465153726254</c:v>
                </c:pt>
                <c:pt idx="64">
                  <c:v>1.0325452574242076</c:v>
                </c:pt>
                <c:pt idx="65">
                  <c:v>1.0020015128433437</c:v>
                </c:pt>
                <c:pt idx="66">
                  <c:v>0.93000979147722673</c:v>
                </c:pt>
                <c:pt idx="67">
                  <c:v>0.77448185826330851</c:v>
                </c:pt>
                <c:pt idx="68">
                  <c:v>0.5152847918675284</c:v>
                </c:pt>
                <c:pt idx="69">
                  <c:v>0.3430046180628622</c:v>
                </c:pt>
                <c:pt idx="70">
                  <c:v>0.24406791211140194</c:v>
                </c:pt>
                <c:pt idx="71">
                  <c:v>0.15758761789074266</c:v>
                </c:pt>
                <c:pt idx="72">
                  <c:v>1.0199755832343465</c:v>
                </c:pt>
                <c:pt idx="73">
                  <c:v>0.98433546318872411</c:v>
                </c:pt>
                <c:pt idx="74">
                  <c:v>0.8999483051910887</c:v>
                </c:pt>
                <c:pt idx="75">
                  <c:v>0.73187397294966972</c:v>
                </c:pt>
                <c:pt idx="76">
                  <c:v>0.48474548153641339</c:v>
                </c:pt>
                <c:pt idx="77">
                  <c:v>0.32021427321981794</c:v>
                </c:pt>
                <c:pt idx="78">
                  <c:v>0.22684987791631575</c:v>
                </c:pt>
                <c:pt idx="79">
                  <c:v>0.14675861718217517</c:v>
                </c:pt>
                <c:pt idx="80">
                  <c:v>0.97564888672450956</c:v>
                </c:pt>
                <c:pt idx="81">
                  <c:v>0.94711896769199855</c:v>
                </c:pt>
                <c:pt idx="82">
                  <c:v>0.87512470469150727</c:v>
                </c:pt>
                <c:pt idx="83">
                  <c:v>0.7132820765610447</c:v>
                </c:pt>
                <c:pt idx="84">
                  <c:v>0.48250229702930048</c:v>
                </c:pt>
                <c:pt idx="85">
                  <c:v>0.31984962324410915</c:v>
                </c:pt>
                <c:pt idx="86">
                  <c:v>0.22660066146312119</c:v>
                </c:pt>
                <c:pt idx="87">
                  <c:v>0.14674117133278081</c:v>
                </c:pt>
                <c:pt idx="88">
                  <c:v>0.95276560597236992</c:v>
                </c:pt>
                <c:pt idx="89">
                  <c:v>0.92379174471621617</c:v>
                </c:pt>
                <c:pt idx="90">
                  <c:v>0.85727228234002506</c:v>
                </c:pt>
                <c:pt idx="91">
                  <c:v>0.69305004832627348</c:v>
                </c:pt>
                <c:pt idx="92">
                  <c:v>0.48251057993929447</c:v>
                </c:pt>
                <c:pt idx="93">
                  <c:v>0.32239717311569072</c:v>
                </c:pt>
                <c:pt idx="94">
                  <c:v>0.22862803059852005</c:v>
                </c:pt>
                <c:pt idx="95">
                  <c:v>0.14805570557307876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  <c:pt idx="48">
                  <c:v>1.0149656435173122</c:v>
                </c:pt>
                <c:pt idx="49">
                  <c:v>0.97982463481628901</c:v>
                </c:pt>
                <c:pt idx="50">
                  <c:v>0.89762696653437168</c:v>
                </c:pt>
                <c:pt idx="51">
                  <c:v>0.73631524144962646</c:v>
                </c:pt>
                <c:pt idx="52">
                  <c:v>0.49801273159783732</c:v>
                </c:pt>
                <c:pt idx="53">
                  <c:v>0.33402812988636155</c:v>
                </c:pt>
                <c:pt idx="54">
                  <c:v>0.2384752364776013</c:v>
                </c:pt>
                <c:pt idx="55">
                  <c:v>0.1549187977112873</c:v>
                </c:pt>
                <c:pt idx="56">
                  <c:v>1.027272391290625</c:v>
                </c:pt>
                <c:pt idx="57">
                  <c:v>0.99130695107537459</c:v>
                </c:pt>
                <c:pt idx="58">
                  <c:v>0.90778124357478274</c:v>
                </c:pt>
                <c:pt idx="59">
                  <c:v>0.74442234584478129</c:v>
                </c:pt>
                <c:pt idx="60">
                  <c:v>0.50381816203582264</c:v>
                </c:pt>
                <c:pt idx="61">
                  <c:v>0.33805025971464159</c:v>
                </c:pt>
                <c:pt idx="62">
                  <c:v>0.24138106519624136</c:v>
                </c:pt>
                <c:pt idx="63">
                  <c:v>0.15678937460515929</c:v>
                </c:pt>
                <c:pt idx="64">
                  <c:v>1.031225762712314</c:v>
                </c:pt>
                <c:pt idx="65">
                  <c:v>0.99533832021287705</c:v>
                </c:pt>
                <c:pt idx="66">
                  <c:v>0.91158853497281467</c:v>
                </c:pt>
                <c:pt idx="67">
                  <c:v>0.74758395202052086</c:v>
                </c:pt>
                <c:pt idx="68">
                  <c:v>0.50673635538603468</c:v>
                </c:pt>
                <c:pt idx="69">
                  <c:v>0.34023519908153177</c:v>
                </c:pt>
                <c:pt idx="70">
                  <c:v>0.24300353099012464</c:v>
                </c:pt>
                <c:pt idx="71">
                  <c:v>0.15787320070644084</c:v>
                </c:pt>
                <c:pt idx="72">
                  <c:v>1.02216594112679</c:v>
                </c:pt>
                <c:pt idx="73">
                  <c:v>0.9901765127525779</c:v>
                </c:pt>
                <c:pt idx="74">
                  <c:v>0.90917198768401497</c:v>
                </c:pt>
                <c:pt idx="75">
                  <c:v>0.74689584239605089</c:v>
                </c:pt>
                <c:pt idx="76">
                  <c:v>0.51002859059263628</c:v>
                </c:pt>
                <c:pt idx="77">
                  <c:v>0.34337137754358721</c:v>
                </c:pt>
                <c:pt idx="78">
                  <c:v>0.2455144344172871</c:v>
                </c:pt>
                <c:pt idx="79">
                  <c:v>0.16020405450861985</c:v>
                </c:pt>
                <c:pt idx="80">
                  <c:v>0.98178698917142626</c:v>
                </c:pt>
                <c:pt idx="81">
                  <c:v>0.95638519867565142</c:v>
                </c:pt>
                <c:pt idx="82">
                  <c:v>0.8868155443100082</c:v>
                </c:pt>
                <c:pt idx="83">
                  <c:v>0.72950387460474841</c:v>
                </c:pt>
                <c:pt idx="84">
                  <c:v>0.51024618021332335</c:v>
                </c:pt>
                <c:pt idx="85">
                  <c:v>0.34646651048445443</c:v>
                </c:pt>
                <c:pt idx="86">
                  <c:v>0.24851693279341192</c:v>
                </c:pt>
                <c:pt idx="87">
                  <c:v>0.16250747404940785</c:v>
                </c:pt>
                <c:pt idx="88">
                  <c:v>0.97512838648571354</c:v>
                </c:pt>
                <c:pt idx="89">
                  <c:v>0.94537325738590861</c:v>
                </c:pt>
                <c:pt idx="90">
                  <c:v>0.88009344363289033</c:v>
                </c:pt>
                <c:pt idx="91">
                  <c:v>0.71585720150473264</c:v>
                </c:pt>
                <c:pt idx="92">
                  <c:v>0.51157013131761742</c:v>
                </c:pt>
                <c:pt idx="93">
                  <c:v>0.35083123096121704</c:v>
                </c:pt>
                <c:pt idx="94">
                  <c:v>0.25251041970820814</c:v>
                </c:pt>
                <c:pt idx="95">
                  <c:v>0.16548491946294719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Only_test'!$AJ$6:$AJ$53</c:f>
            </c:numRef>
          </c:xVal>
          <c:yVal>
            <c:numRef>
              <c:f>'HR_Global Only_test'!$AK$6:$AK$53</c:f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A24-4957-ABC3-CF90765A46E1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Only_test'!$AJ$54:$AJ$101</c:f>
              <c:extLst xmlns:c15="http://schemas.microsoft.com/office/drawing/2012/chart"/>
            </c:numRef>
          </c:xVal>
          <c:yVal>
            <c:numRef>
              <c:f>'HR_Global Only_test'!$AK$54:$AK$101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24-4957-ABC3-CF90765A46E1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Only_test'!$AJ$102:$AJ$149</c:f>
            </c:numRef>
          </c:xVal>
          <c:yVal>
            <c:numRef>
              <c:f>'HR_Global Only_test'!$AK$102:$AK$149</c:f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A24-4957-ABC3-CF90765A46E1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Only_test'!$AJ$150:$AJ$197</c:f>
              <c:extLst xmlns:c15="http://schemas.microsoft.com/office/drawing/2012/chart"/>
            </c:numRef>
          </c:xVal>
          <c:yVal>
            <c:numRef>
              <c:f>'HR_Global Only_test'!$AK$150:$AK$197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A24-4957-ABC3-CF90765A46E1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Only_test'!$AJ$198:$AJ$245</c:f>
            </c:numRef>
          </c:xVal>
          <c:yVal>
            <c:numRef>
              <c:f>'HR_Global Only_test'!$AK$198:$AK$245</c:f>
            </c:numRef>
          </c:yVal>
          <c:smooth val="0"/>
          <c:extLst>
            <c:ext xmlns:c16="http://schemas.microsoft.com/office/drawing/2014/chart" uri="{C3380CC4-5D6E-409C-BE32-E72D297353CC}">
              <c16:uniqueId val="{00000004-1A24-4957-ABC3-CF90765A46E1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Only_test'!$AJ$246:$AJ$293</c:f>
              <c:numCache>
                <c:formatCode>0.00</c:formatCode>
                <c:ptCount val="18"/>
                <c:pt idx="0">
                  <c:v>1.6596702741787721</c:v>
                </c:pt>
                <c:pt idx="1">
                  <c:v>1.9853401828364807</c:v>
                </c:pt>
                <c:pt idx="2">
                  <c:v>2.4792867835376717</c:v>
                </c:pt>
                <c:pt idx="3">
                  <c:v>1.6470812327807907</c:v>
                </c:pt>
                <c:pt idx="4">
                  <c:v>1.9702855813854505</c:v>
                </c:pt>
                <c:pt idx="5">
                  <c:v>2.4604784204929202</c:v>
                </c:pt>
                <c:pt idx="6">
                  <c:v>1.63959805440216</c:v>
                </c:pt>
                <c:pt idx="7">
                  <c:v>1.9613184490922162</c:v>
                </c:pt>
                <c:pt idx="8">
                  <c:v>2.4493008479744152</c:v>
                </c:pt>
                <c:pt idx="9">
                  <c:v>1.6264035917638415</c:v>
                </c:pt>
                <c:pt idx="10">
                  <c:v>1.9455412459181103</c:v>
                </c:pt>
                <c:pt idx="11">
                  <c:v>2.4295700758478209</c:v>
                </c:pt>
                <c:pt idx="12">
                  <c:v>1.6074774142867421</c:v>
                </c:pt>
                <c:pt idx="13">
                  <c:v>1.9228807333583982</c:v>
                </c:pt>
                <c:pt idx="14">
                  <c:v>2.4012056528674068</c:v>
                </c:pt>
                <c:pt idx="15">
                  <c:v>1.5848006998468602</c:v>
                </c:pt>
                <c:pt idx="16">
                  <c:v>1.8956675617176002</c:v>
                </c:pt>
                <c:pt idx="17">
                  <c:v>2.3672413723712595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Only_test'!$AK$246:$AK$293</c:f>
              <c:numCache>
                <c:formatCode>General</c:formatCode>
                <c:ptCount val="18"/>
                <c:pt idx="0">
                  <c:v>0.32968570756589227</c:v>
                </c:pt>
                <c:pt idx="1">
                  <c:v>0.23621191217558885</c:v>
                </c:pt>
                <c:pt idx="2">
                  <c:v>0.15438693671617332</c:v>
                </c:pt>
                <c:pt idx="3">
                  <c:v>0.33417377756083994</c:v>
                </c:pt>
                <c:pt idx="4">
                  <c:v>0.23943565786825571</c:v>
                </c:pt>
                <c:pt idx="5">
                  <c:v>0.15650252926024169</c:v>
                </c:pt>
                <c:pt idx="6">
                  <c:v>0.33653044561547374</c:v>
                </c:pt>
                <c:pt idx="7">
                  <c:v>0.24118244115752252</c:v>
                </c:pt>
                <c:pt idx="8">
                  <c:v>0.15766568503138148</c:v>
                </c:pt>
                <c:pt idx="9">
                  <c:v>0.33997693262803802</c:v>
                </c:pt>
                <c:pt idx="10">
                  <c:v>0.24387688859308373</c:v>
                </c:pt>
                <c:pt idx="11">
                  <c:v>0.15954457237525232</c:v>
                </c:pt>
                <c:pt idx="12">
                  <c:v>0.34352235563509709</c:v>
                </c:pt>
                <c:pt idx="13">
                  <c:v>0.2471409439106847</c:v>
                </c:pt>
                <c:pt idx="14">
                  <c:v>0.16200558346730234</c:v>
                </c:pt>
                <c:pt idx="15">
                  <c:v>0.34941082901771586</c:v>
                </c:pt>
                <c:pt idx="16">
                  <c:v>0.25218120361696167</c:v>
                </c:pt>
                <c:pt idx="17">
                  <c:v>0.16559385753092731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A24-4957-ABC3-CF90765A4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λ</a:t>
                </a:r>
                <a:r>
                  <a:rPr lang="fr-FR"/>
                  <a:t>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χ</a:t>
                </a:r>
                <a:r>
                  <a:rPr lang="fr-FR"/>
                  <a:t>G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Only_test'!$AJ$198:$AJ$293</c:f>
              <c:numCache>
                <c:formatCode>0.00</c:formatCode>
                <c:ptCount val="18"/>
                <c:pt idx="0">
                  <c:v>1.6596702741787721</c:v>
                </c:pt>
                <c:pt idx="1">
                  <c:v>1.9853401828364807</c:v>
                </c:pt>
                <c:pt idx="2">
                  <c:v>2.4792867835376717</c:v>
                </c:pt>
                <c:pt idx="3">
                  <c:v>1.6470812327807907</c:v>
                </c:pt>
                <c:pt idx="4">
                  <c:v>1.9702855813854505</c:v>
                </c:pt>
                <c:pt idx="5">
                  <c:v>2.4604784204929202</c:v>
                </c:pt>
                <c:pt idx="6">
                  <c:v>1.63959805440216</c:v>
                </c:pt>
                <c:pt idx="7">
                  <c:v>1.9613184490922162</c:v>
                </c:pt>
                <c:pt idx="8">
                  <c:v>2.4493008479744152</c:v>
                </c:pt>
                <c:pt idx="9">
                  <c:v>1.6264035917638415</c:v>
                </c:pt>
                <c:pt idx="10">
                  <c:v>1.9455412459181103</c:v>
                </c:pt>
                <c:pt idx="11">
                  <c:v>2.4295700758478209</c:v>
                </c:pt>
                <c:pt idx="12">
                  <c:v>1.6074774142867421</c:v>
                </c:pt>
                <c:pt idx="13">
                  <c:v>1.9228807333583982</c:v>
                </c:pt>
                <c:pt idx="14">
                  <c:v>2.4012056528674068</c:v>
                </c:pt>
                <c:pt idx="15">
                  <c:v>1.5848006998468602</c:v>
                </c:pt>
                <c:pt idx="16">
                  <c:v>1.8956675617176002</c:v>
                </c:pt>
                <c:pt idx="17">
                  <c:v>2.3672413723712595</c:v>
                </c:pt>
              </c:numCache>
            </c:numRef>
          </c:xVal>
          <c:yVal>
            <c:numRef>
              <c:f>'HR_Global Only_test'!$AK$198:$AK$293</c:f>
              <c:numCache>
                <c:formatCode>General</c:formatCode>
                <c:ptCount val="18"/>
                <c:pt idx="0">
                  <c:v>0.32968570756589227</c:v>
                </c:pt>
                <c:pt idx="1">
                  <c:v>0.23621191217558885</c:v>
                </c:pt>
                <c:pt idx="2">
                  <c:v>0.15438693671617332</c:v>
                </c:pt>
                <c:pt idx="3">
                  <c:v>0.33417377756083994</c:v>
                </c:pt>
                <c:pt idx="4">
                  <c:v>0.23943565786825571</c:v>
                </c:pt>
                <c:pt idx="5">
                  <c:v>0.15650252926024169</c:v>
                </c:pt>
                <c:pt idx="6">
                  <c:v>0.33653044561547374</c:v>
                </c:pt>
                <c:pt idx="7">
                  <c:v>0.24118244115752252</c:v>
                </c:pt>
                <c:pt idx="8">
                  <c:v>0.15766568503138148</c:v>
                </c:pt>
                <c:pt idx="9">
                  <c:v>0.33997693262803802</c:v>
                </c:pt>
                <c:pt idx="10">
                  <c:v>0.24387688859308373</c:v>
                </c:pt>
                <c:pt idx="11">
                  <c:v>0.15954457237525232</c:v>
                </c:pt>
                <c:pt idx="12">
                  <c:v>0.34352235563509709</c:v>
                </c:pt>
                <c:pt idx="13">
                  <c:v>0.2471409439106847</c:v>
                </c:pt>
                <c:pt idx="14">
                  <c:v>0.16200558346730234</c:v>
                </c:pt>
                <c:pt idx="15">
                  <c:v>0.34941082901771586</c:v>
                </c:pt>
                <c:pt idx="16">
                  <c:v>0.25218120361696167</c:v>
                </c:pt>
                <c:pt idx="17">
                  <c:v>0.16559385753092731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F-44DF-B37F-F38104AB1B1D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Only_test'!$AJ$6:$AJ$101</c:f>
            </c:numRef>
          </c:xVal>
          <c:yVal>
            <c:numRef>
              <c:f>'HR_Global Only_test'!$AK$6:$AK$101</c:f>
            </c:numRef>
          </c:yVal>
          <c:smooth val="0"/>
          <c:extLst>
            <c:ext xmlns:c16="http://schemas.microsoft.com/office/drawing/2014/chart" uri="{C3380CC4-5D6E-409C-BE32-E72D297353CC}">
              <c16:uniqueId val="{00000001-CD6F-44DF-B37F-F38104AB1B1D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Only_test'!$AJ$102:$AJ$197</c:f>
            </c:numRef>
          </c:xVal>
          <c:yVal>
            <c:numRef>
              <c:f>'HR_Global Only_test'!$AK$102:$AK$197</c:f>
            </c:numRef>
          </c:yVal>
          <c:smooth val="0"/>
          <c:extLst>
            <c:ext xmlns:c16="http://schemas.microsoft.com/office/drawing/2014/chart" uri="{C3380CC4-5D6E-409C-BE32-E72D297353CC}">
              <c16:uniqueId val="{00000002-CD6F-44DF-B37F-F38104AB1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0.39165191741511901</c:v>
                </c:pt>
                <c:pt idx="1">
                  <c:v>0.41558101724417135</c:v>
                </c:pt>
                <c:pt idx="2">
                  <c:v>0.45817630864109399</c:v>
                </c:pt>
                <c:pt idx="3">
                  <c:v>0.51927189640750004</c:v>
                </c:pt>
                <c:pt idx="4">
                  <c:v>0.62193715804324612</c:v>
                </c:pt>
                <c:pt idx="5">
                  <c:v>0.74079429184386014</c:v>
                </c:pt>
                <c:pt idx="6">
                  <c:v>0.86146136938175977</c:v>
                </c:pt>
                <c:pt idx="7">
                  <c:v>1.0483694075553891</c:v>
                </c:pt>
                <c:pt idx="8">
                  <c:v>0.50983979568924931</c:v>
                </c:pt>
                <c:pt idx="9">
                  <c:v>0.5409899237120892</c:v>
                </c:pt>
                <c:pt idx="10">
                  <c:v>0.59643909604465595</c:v>
                </c:pt>
                <c:pt idx="11">
                  <c:v>0.67597135568459454</c:v>
                </c:pt>
                <c:pt idx="12">
                  <c:v>0.80961767193963008</c:v>
                </c:pt>
                <c:pt idx="13">
                  <c:v>0.96434204355271691</c:v>
                </c:pt>
                <c:pt idx="14">
                  <c:v>1.1214225413691856</c:v>
                </c:pt>
                <c:pt idx="15">
                  <c:v>1.3647333787679943</c:v>
                </c:pt>
                <c:pt idx="16">
                  <c:v>0.61048682636180751</c:v>
                </c:pt>
                <c:pt idx="17">
                  <c:v>0.64778627406717726</c:v>
                </c:pt>
                <c:pt idx="18">
                  <c:v>0.71418161928720791</c:v>
                </c:pt>
                <c:pt idx="19">
                  <c:v>0.80941427313552194</c:v>
                </c:pt>
                <c:pt idx="20">
                  <c:v>0.96944359245372647</c:v>
                </c:pt>
                <c:pt idx="21">
                  <c:v>1.1547119677071773</c:v>
                </c:pt>
                <c:pt idx="22">
                  <c:v>1.3428015899887575</c:v>
                </c:pt>
                <c:pt idx="23">
                  <c:v>1.6341442081973354</c:v>
                </c:pt>
                <c:pt idx="24">
                  <c:v>0.8155601663327543</c:v>
                </c:pt>
                <c:pt idx="25">
                  <c:v>0.86538915929563054</c:v>
                </c:pt>
                <c:pt idx="26">
                  <c:v>0.95408787719274202</c:v>
                </c:pt>
                <c:pt idx="27">
                  <c:v>1.0813108665497808</c:v>
                </c:pt>
                <c:pt idx="28">
                  <c:v>1.2950968692045259</c:v>
                </c:pt>
                <c:pt idx="29">
                  <c:v>1.5426001738022155</c:v>
                </c:pt>
                <c:pt idx="30">
                  <c:v>1.7938724322842003</c:v>
                </c:pt>
                <c:pt idx="31">
                  <c:v>2.1830821971894121</c:v>
                </c:pt>
                <c:pt idx="32">
                  <c:v>1.1156814990932495</c:v>
                </c:pt>
                <c:pt idx="33">
                  <c:v>1.1838472676803904</c:v>
                </c:pt>
                <c:pt idx="34">
                  <c:v>1.3051865908060889</c:v>
                </c:pt>
                <c:pt idx="35">
                  <c:v>1.4792268901542465</c:v>
                </c:pt>
                <c:pt idx="36">
                  <c:v>1.7716848813279871</c:v>
                </c:pt>
                <c:pt idx="37">
                  <c:v>2.1102679427663</c:v>
                </c:pt>
                <c:pt idx="38">
                  <c:v>2.4540069108970055</c:v>
                </c:pt>
                <c:pt idx="39">
                  <c:v>2.9864435745508393</c:v>
                </c:pt>
                <c:pt idx="40">
                  <c:v>1.5077560068716007</c:v>
                </c:pt>
                <c:pt idx="41">
                  <c:v>1.5998766946609133</c:v>
                </c:pt>
                <c:pt idx="42">
                  <c:v>1.7638572692793824</c:v>
                </c:pt>
                <c:pt idx="43">
                  <c:v>1.9990590782124742</c:v>
                </c:pt>
                <c:pt idx="44">
                  <c:v>2.3942931063004083</c:v>
                </c:pt>
                <c:pt idx="45">
                  <c:v>2.8518615477628617</c:v>
                </c:pt>
                <c:pt idx="46">
                  <c:v>3.3163977925747861</c:v>
                </c:pt>
                <c:pt idx="47">
                  <c:v>4.0359441671944172</c:v>
                </c:pt>
                <c:pt idx="48">
                  <c:v>0.37572892500525323</c:v>
                </c:pt>
                <c:pt idx="49">
                  <c:v>0.39868516383705155</c:v>
                </c:pt>
                <c:pt idx="50">
                  <c:v>0.43954870193097595</c:v>
                </c:pt>
                <c:pt idx="51">
                  <c:v>0.49816038872046009</c:v>
                </c:pt>
                <c:pt idx="52">
                  <c:v>0.59665169356168291</c:v>
                </c:pt>
                <c:pt idx="53">
                  <c:v>0.71067657414148722</c:v>
                </c:pt>
                <c:pt idx="54">
                  <c:v>0.82643781342270806</c:v>
                </c:pt>
                <c:pt idx="55">
                  <c:v>1.0057469221877342</c:v>
                </c:pt>
                <c:pt idx="56">
                  <c:v>0.5332892979246443</c:v>
                </c:pt>
                <c:pt idx="57">
                  <c:v>0.56587214070000158</c:v>
                </c:pt>
                <c:pt idx="58">
                  <c:v>0.62387163472490603</c:v>
                </c:pt>
                <c:pt idx="59">
                  <c:v>0.7070618903000021</c:v>
                </c:pt>
                <c:pt idx="60">
                  <c:v>0.84685511705177108</c:v>
                </c:pt>
                <c:pt idx="61">
                  <c:v>1.0086958603735559</c:v>
                </c:pt>
                <c:pt idx="62">
                  <c:v>1.1730010972469369</c:v>
                </c:pt>
                <c:pt idx="63">
                  <c:v>1.4275027402158871</c:v>
                </c:pt>
                <c:pt idx="64">
                  <c:v>0.6346306519645426</c:v>
                </c:pt>
                <c:pt idx="65">
                  <c:v>0.67340523610462233</c:v>
                </c:pt>
                <c:pt idx="66">
                  <c:v>0.74242641625933803</c:v>
                </c:pt>
                <c:pt idx="67">
                  <c:v>0.8414253767450971</c:v>
                </c:pt>
                <c:pt idx="68">
                  <c:v>1.0077836122824591</c:v>
                </c:pt>
                <c:pt idx="69">
                  <c:v>1.2003790700357542</c:v>
                </c:pt>
                <c:pt idx="70">
                  <c:v>1.3959073508468136</c:v>
                </c:pt>
                <c:pt idx="71">
                  <c:v>1.6987721265548286</c:v>
                </c:pt>
                <c:pt idx="72">
                  <c:v>0.84052601269949256</c:v>
                </c:pt>
                <c:pt idx="73">
                  <c:v>0.8859893538684247</c:v>
                </c:pt>
                <c:pt idx="74">
                  <c:v>0.96375215588306262</c:v>
                </c:pt>
                <c:pt idx="75">
                  <c:v>1.0746155883492847</c:v>
                </c:pt>
                <c:pt idx="76">
                  <c:v>1.2667607260337093</c:v>
                </c:pt>
                <c:pt idx="77">
                  <c:v>1.4958795346748379</c:v>
                </c:pt>
                <c:pt idx="78">
                  <c:v>1.7318449850071753</c:v>
                </c:pt>
                <c:pt idx="79">
                  <c:v>2.1000815936305681</c:v>
                </c:pt>
                <c:pt idx="80">
                  <c:v>1.1603827090689431</c:v>
                </c:pt>
                <c:pt idx="81">
                  <c:v>1.2135267146930822</c:v>
                </c:pt>
                <c:pt idx="82">
                  <c:v>1.2993837351193835</c:v>
                </c:pt>
                <c:pt idx="83">
                  <c:v>1.418598864223003</c:v>
                </c:pt>
                <c:pt idx="84">
                  <c:v>1.6316337461564581</c:v>
                </c:pt>
                <c:pt idx="85">
                  <c:v>1.8977794743266529</c:v>
                </c:pt>
                <c:pt idx="86">
                  <c:v>2.1794771058843176</c:v>
                </c:pt>
                <c:pt idx="87">
                  <c:v>2.6258297033060596</c:v>
                </c:pt>
                <c:pt idx="88">
                  <c:v>1.5698480110782222</c:v>
                </c:pt>
                <c:pt idx="89">
                  <c:v>1.6310258796629635</c:v>
                </c:pt>
                <c:pt idx="90">
                  <c:v>1.7246603954848938</c:v>
                </c:pt>
                <c:pt idx="91">
                  <c:v>1.8493787367002101</c:v>
                </c:pt>
                <c:pt idx="92">
                  <c:v>2.0740474537232423</c:v>
                </c:pt>
                <c:pt idx="93">
                  <c:v>2.3676037799588507</c:v>
                </c:pt>
                <c:pt idx="94">
                  <c:v>2.6897570613034878</c:v>
                </c:pt>
                <c:pt idx="95">
                  <c:v>3.2121137779245359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0.39139785977464836</c:v>
                </c:pt>
                <c:pt idx="1">
                  <c:v>0.41536427088284572</c:v>
                </c:pt>
                <c:pt idx="2">
                  <c:v>0.45805553805646498</c:v>
                </c:pt>
                <c:pt idx="3">
                  <c:v>0.51928897351224723</c:v>
                </c:pt>
                <c:pt idx="4">
                  <c:v>0.62212478287067208</c:v>
                </c:pt>
                <c:pt idx="5">
                  <c:v>0.74112119895963757</c:v>
                </c:pt>
                <c:pt idx="6">
                  <c:v>0.86190280735641223</c:v>
                </c:pt>
                <c:pt idx="7">
                  <c:v>1.0489670093748855</c:v>
                </c:pt>
                <c:pt idx="8">
                  <c:v>0.50930967223416412</c:v>
                </c:pt>
                <c:pt idx="9">
                  <c:v>0.54042741084049828</c:v>
                </c:pt>
                <c:pt idx="10">
                  <c:v>0.59581892798987401</c:v>
                </c:pt>
                <c:pt idx="11">
                  <c:v>0.67526849122865396</c:v>
                </c:pt>
                <c:pt idx="12">
                  <c:v>0.80877584413180603</c:v>
                </c:pt>
                <c:pt idx="13">
                  <c:v>0.96333933576031971</c:v>
                </c:pt>
                <c:pt idx="14">
                  <c:v>1.1202565037289951</c:v>
                </c:pt>
                <c:pt idx="15">
                  <c:v>1.3633143503199614</c:v>
                </c:pt>
                <c:pt idx="16">
                  <c:v>0.6097634080123352</c:v>
                </c:pt>
                <c:pt idx="17">
                  <c:v>0.64701865639393563</c:v>
                </c:pt>
                <c:pt idx="18">
                  <c:v>0.71333532405864863</c:v>
                </c:pt>
                <c:pt idx="19">
                  <c:v>0.80845512854431001</c:v>
                </c:pt>
                <c:pt idx="20">
                  <c:v>0.96829481535768525</c:v>
                </c:pt>
                <c:pt idx="21">
                  <c:v>1.1533436501780785</c:v>
                </c:pt>
                <c:pt idx="22">
                  <c:v>1.341210388888338</c:v>
                </c:pt>
                <c:pt idx="23">
                  <c:v>1.6322077701697715</c:v>
                </c:pt>
                <c:pt idx="24">
                  <c:v>0.81454237829246667</c:v>
                </c:pt>
                <c:pt idx="25">
                  <c:v>0.86430918656904898</c:v>
                </c:pt>
                <c:pt idx="26">
                  <c:v>0.95289721184286746</c:v>
                </c:pt>
                <c:pt idx="27">
                  <c:v>1.0799614317523993</c:v>
                </c:pt>
                <c:pt idx="28">
                  <c:v>1.2934806376143815</c:v>
                </c:pt>
                <c:pt idx="29">
                  <c:v>1.5406750675100565</c:v>
                </c:pt>
                <c:pt idx="30">
                  <c:v>1.7916337477790576</c:v>
                </c:pt>
                <c:pt idx="31">
                  <c:v>2.1803577937143679</c:v>
                </c:pt>
                <c:pt idx="32">
                  <c:v>1.1146482488017242</c:v>
                </c:pt>
                <c:pt idx="33">
                  <c:v>1.1827508879918807</c:v>
                </c:pt>
                <c:pt idx="34">
                  <c:v>1.3039778368502861</c:v>
                </c:pt>
                <c:pt idx="35">
                  <c:v>1.4778569547230986</c:v>
                </c:pt>
                <c:pt idx="36">
                  <c:v>1.7700440959231825</c:v>
                </c:pt>
                <c:pt idx="37">
                  <c:v>2.1083135902303551</c:v>
                </c:pt>
                <c:pt idx="38">
                  <c:v>2.4517342162631421</c:v>
                </c:pt>
                <c:pt idx="39">
                  <c:v>2.9836777818971689</c:v>
                </c:pt>
                <c:pt idx="40">
                  <c:v>1.5065258600292186</c:v>
                </c:pt>
                <c:pt idx="41">
                  <c:v>1.5985713884607267</c:v>
                </c:pt>
                <c:pt idx="42">
                  <c:v>1.7624181747307099</c:v>
                </c:pt>
                <c:pt idx="43">
                  <c:v>1.9974280873879702</c:v>
                </c:pt>
                <c:pt idx="44">
                  <c:v>2.3923396522328875</c:v>
                </c:pt>
                <c:pt idx="45">
                  <c:v>2.8495347730977949</c:v>
                </c:pt>
                <c:pt idx="46">
                  <c:v>3.313692012425991</c:v>
                </c:pt>
                <c:pt idx="47">
                  <c:v>4.0326513240880546</c:v>
                </c:pt>
                <c:pt idx="48">
                  <c:v>0.37481291414495888</c:v>
                </c:pt>
                <c:pt idx="49">
                  <c:v>0.39771318665986755</c:v>
                </c:pt>
                <c:pt idx="50">
                  <c:v>0.43847710121620148</c:v>
                </c:pt>
                <c:pt idx="51">
                  <c:v>0.49694589524958871</c:v>
                </c:pt>
                <c:pt idx="52">
                  <c:v>0.59519708255160975</c:v>
                </c:pt>
                <c:pt idx="53">
                  <c:v>0.70894397540674436</c:v>
                </c:pt>
                <c:pt idx="54">
                  <c:v>0.82442299379591821</c:v>
                </c:pt>
                <c:pt idx="55">
                  <c:v>1.003294954712995</c:v>
                </c:pt>
                <c:pt idx="56">
                  <c:v>0.53229521448058892</c:v>
                </c:pt>
                <c:pt idx="57">
                  <c:v>0.56481732087010583</c:v>
                </c:pt>
                <c:pt idx="58">
                  <c:v>0.6227087003369306</c:v>
                </c:pt>
                <c:pt idx="59">
                  <c:v>0.70574388425374324</c:v>
                </c:pt>
                <c:pt idx="60">
                  <c:v>0.84527652799204134</c:v>
                </c:pt>
                <c:pt idx="61">
                  <c:v>1.0068155903985407</c:v>
                </c:pt>
                <c:pt idx="62">
                  <c:v>1.170814552391884</c:v>
                </c:pt>
                <c:pt idx="63">
                  <c:v>1.4248417889350067</c:v>
                </c:pt>
                <c:pt idx="64">
                  <c:v>0.63364458040831562</c:v>
                </c:pt>
                <c:pt idx="65">
                  <c:v>0.67235891767187461</c:v>
                </c:pt>
                <c:pt idx="66">
                  <c:v>0.74127285462565584</c:v>
                </c:pt>
                <c:pt idx="67">
                  <c:v>0.84011799326444203</c:v>
                </c:pt>
                <c:pt idx="68">
                  <c:v>1.006217745976085</c:v>
                </c:pt>
                <c:pt idx="69">
                  <c:v>1.1985139542333767</c:v>
                </c:pt>
                <c:pt idx="70">
                  <c:v>1.3937384286090722</c:v>
                </c:pt>
                <c:pt idx="71">
                  <c:v>1.6961326214043582</c:v>
                </c:pt>
                <c:pt idx="72">
                  <c:v>0.83932440169561595</c:v>
                </c:pt>
                <c:pt idx="73">
                  <c:v>0.88443380731403964</c:v>
                </c:pt>
                <c:pt idx="74">
                  <c:v>0.9614247730474299</c:v>
                </c:pt>
                <c:pt idx="75">
                  <c:v>1.0711178829464258</c:v>
                </c:pt>
                <c:pt idx="76">
                  <c:v>1.2615154633307373</c:v>
                </c:pt>
                <c:pt idx="77">
                  <c:v>1.4889317800019484</c:v>
                </c:pt>
                <c:pt idx="78">
                  <c:v>1.7233482793973047</c:v>
                </c:pt>
                <c:pt idx="79">
                  <c:v>2.0893375048679679</c:v>
                </c:pt>
                <c:pt idx="80">
                  <c:v>1.1590006926034415</c:v>
                </c:pt>
                <c:pt idx="81">
                  <c:v>1.2116522078476475</c:v>
                </c:pt>
                <c:pt idx="82">
                  <c:v>1.2964770028628085</c:v>
                </c:pt>
                <c:pt idx="83">
                  <c:v>1.4140507789364629</c:v>
                </c:pt>
                <c:pt idx="84">
                  <c:v>1.6243582368455416</c:v>
                </c:pt>
                <c:pt idx="85">
                  <c:v>1.8877164077312458</c:v>
                </c:pt>
                <c:pt idx="86">
                  <c:v>2.1669082936573818</c:v>
                </c:pt>
                <c:pt idx="87">
                  <c:v>2.6097055438477645</c:v>
                </c:pt>
                <c:pt idx="88">
                  <c:v>1.5685169756191977</c:v>
                </c:pt>
                <c:pt idx="89">
                  <c:v>1.6292758999754109</c:v>
                </c:pt>
                <c:pt idx="90">
                  <c:v>1.7220889175141509</c:v>
                </c:pt>
                <c:pt idx="91">
                  <c:v>1.845494989946374</c:v>
                </c:pt>
                <c:pt idx="92">
                  <c:v>2.0677576271089229</c:v>
                </c:pt>
                <c:pt idx="93">
                  <c:v>2.358607609863546</c:v>
                </c:pt>
                <c:pt idx="94">
                  <c:v>2.6782740464167771</c:v>
                </c:pt>
                <c:pt idx="95">
                  <c:v>3.1971473548994402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0.39114017797968265</c:v>
                </c:pt>
                <c:pt idx="1">
                  <c:v>0.41503801161676057</c:v>
                </c:pt>
                <c:pt idx="2">
                  <c:v>0.45757764724027217</c:v>
                </c:pt>
                <c:pt idx="3">
                  <c:v>0.5185934064134784</c:v>
                </c:pt>
                <c:pt idx="4">
                  <c:v>0.62112452377291105</c:v>
                </c:pt>
                <c:pt idx="5">
                  <c:v>0.73982635670598407</c:v>
                </c:pt>
                <c:pt idx="6">
                  <c:v>0.86033576847132065</c:v>
                </c:pt>
                <c:pt idx="7">
                  <c:v>1.0469995892425055</c:v>
                </c:pt>
                <c:pt idx="8">
                  <c:v>0.50896488893199732</c:v>
                </c:pt>
                <c:pt idx="9">
                  <c:v>0.54006156201129052</c:v>
                </c:pt>
                <c:pt idx="10">
                  <c:v>0.59541558120758198</c:v>
                </c:pt>
                <c:pt idx="11">
                  <c:v>0.67481136010991072</c:v>
                </c:pt>
                <c:pt idx="12">
                  <c:v>0.80822833360637381</c:v>
                </c:pt>
                <c:pt idx="13">
                  <c:v>0.96268719162209071</c:v>
                </c:pt>
                <c:pt idx="14">
                  <c:v>1.1194981326284907</c:v>
                </c:pt>
                <c:pt idx="15">
                  <c:v>1.3623914382897757</c:v>
                </c:pt>
                <c:pt idx="16">
                  <c:v>0.60921437885181728</c:v>
                </c:pt>
                <c:pt idx="17">
                  <c:v>0.64643608271848763</c:v>
                </c:pt>
                <c:pt idx="18">
                  <c:v>0.71269303905271086</c:v>
                </c:pt>
                <c:pt idx="19">
                  <c:v>0.80772719794908454</c:v>
                </c:pt>
                <c:pt idx="20">
                  <c:v>0.96742296558345442</c:v>
                </c:pt>
                <c:pt idx="21">
                  <c:v>1.1523051829828916</c:v>
                </c:pt>
                <c:pt idx="22">
                  <c:v>1.3400027670399071</c:v>
                </c:pt>
                <c:pt idx="23">
                  <c:v>1.630738135144002</c:v>
                </c:pt>
                <c:pt idx="24">
                  <c:v>0.81395959049903832</c:v>
                </c:pt>
                <c:pt idx="25">
                  <c:v>0.86369079167996277</c:v>
                </c:pt>
                <c:pt idx="26">
                  <c:v>0.95221543410084519</c:v>
                </c:pt>
                <c:pt idx="27">
                  <c:v>1.079188742256344</c:v>
                </c:pt>
                <c:pt idx="28">
                  <c:v>1.2925551796557451</c:v>
                </c:pt>
                <c:pt idx="29">
                  <c:v>1.5395727471803686</c:v>
                </c:pt>
                <c:pt idx="30">
                  <c:v>1.7903518718370242</c:v>
                </c:pt>
                <c:pt idx="31">
                  <c:v>2.1787977939631626</c:v>
                </c:pt>
                <c:pt idx="32">
                  <c:v>1.1139527625457284</c:v>
                </c:pt>
                <c:pt idx="33">
                  <c:v>1.1820129090036666</c:v>
                </c:pt>
                <c:pt idx="34">
                  <c:v>1.3031642181462444</c:v>
                </c:pt>
                <c:pt idx="35">
                  <c:v>1.4769348439124079</c:v>
                </c:pt>
                <c:pt idx="36">
                  <c:v>1.7689396745574788</c:v>
                </c:pt>
                <c:pt idx="37">
                  <c:v>2.1069981051641826</c:v>
                </c:pt>
                <c:pt idx="38">
                  <c:v>2.4502044534410152</c:v>
                </c:pt>
                <c:pt idx="39">
                  <c:v>2.9818161121804128</c:v>
                </c:pt>
                <c:pt idx="40">
                  <c:v>1.5058230060439117</c:v>
                </c:pt>
                <c:pt idx="41">
                  <c:v>1.5978255915905983</c:v>
                </c:pt>
                <c:pt idx="42">
                  <c:v>1.7615959368450205</c:v>
                </c:pt>
                <c:pt idx="43">
                  <c:v>1.9964962080695772</c:v>
                </c:pt>
                <c:pt idx="44">
                  <c:v>2.3912235310275416</c:v>
                </c:pt>
                <c:pt idx="45">
                  <c:v>2.8482053522596398</c:v>
                </c:pt>
                <c:pt idx="46">
                  <c:v>3.3121460438510022</c:v>
                </c:pt>
                <c:pt idx="47">
                  <c:v>4.0307699325170967</c:v>
                </c:pt>
                <c:pt idx="48">
                  <c:v>0.37430429506717006</c:v>
                </c:pt>
                <c:pt idx="49">
                  <c:v>0.39717349203732538</c:v>
                </c:pt>
                <c:pt idx="50">
                  <c:v>0.4378820901842021</c:v>
                </c:pt>
                <c:pt idx="51">
                  <c:v>0.49627154238336108</c:v>
                </c:pt>
                <c:pt idx="52">
                  <c:v>0.59438940336072443</c:v>
                </c:pt>
                <c:pt idx="53">
                  <c:v>0.70798194230338152</c:v>
                </c:pt>
                <c:pt idx="54">
                  <c:v>0.82330425629518689</c:v>
                </c:pt>
                <c:pt idx="55">
                  <c:v>1.0019334889380485</c:v>
                </c:pt>
                <c:pt idx="56">
                  <c:v>0.53190112905196951</c:v>
                </c:pt>
                <c:pt idx="57">
                  <c:v>0.56439915765929438</c:v>
                </c:pt>
                <c:pt idx="58">
                  <c:v>0.62224767717083507</c:v>
                </c:pt>
                <c:pt idx="59">
                  <c:v>0.70522138588525229</c:v>
                </c:pt>
                <c:pt idx="60">
                  <c:v>0.8446507264560259</c:v>
                </c:pt>
                <c:pt idx="61">
                  <c:v>1.0060701932153813</c:v>
                </c:pt>
                <c:pt idx="62">
                  <c:v>1.1699477383718413</c:v>
                </c:pt>
                <c:pt idx="63">
                  <c:v>1.4237869055322783</c:v>
                </c:pt>
                <c:pt idx="64">
                  <c:v>0.63322519718141612</c:v>
                </c:pt>
                <c:pt idx="65">
                  <c:v>0.67191391102107034</c:v>
                </c:pt>
                <c:pt idx="66">
                  <c:v>0.74078223668083643</c:v>
                </c:pt>
                <c:pt idx="67">
                  <c:v>0.83956195379707266</c:v>
                </c:pt>
                <c:pt idx="68">
                  <c:v>1.0055517719295635</c:v>
                </c:pt>
                <c:pt idx="69">
                  <c:v>1.1977207072536791</c:v>
                </c:pt>
                <c:pt idx="70">
                  <c:v>1.392815970597568</c:v>
                </c:pt>
                <c:pt idx="71">
                  <c:v>1.6950100211423058</c:v>
                </c:pt>
                <c:pt idx="72">
                  <c:v>0.83903838919365803</c:v>
                </c:pt>
                <c:pt idx="73">
                  <c:v>0.88429327313008044</c:v>
                </c:pt>
                <c:pt idx="74">
                  <c:v>0.96162565922180332</c:v>
                </c:pt>
                <c:pt idx="75">
                  <c:v>1.0718448110113203</c:v>
                </c:pt>
                <c:pt idx="76">
                  <c:v>1.2629984959073399</c:v>
                </c:pt>
                <c:pt idx="77">
                  <c:v>1.491104010747617</c:v>
                </c:pt>
                <c:pt idx="78">
                  <c:v>1.7261161811831898</c:v>
                </c:pt>
                <c:pt idx="79">
                  <c:v>2.0929400806382845</c:v>
                </c:pt>
                <c:pt idx="80">
                  <c:v>1.1589443710412517</c:v>
                </c:pt>
                <c:pt idx="81">
                  <c:v>1.2119362136348448</c:v>
                </c:pt>
                <c:pt idx="82">
                  <c:v>1.297499608200595</c:v>
                </c:pt>
                <c:pt idx="83">
                  <c:v>1.4162653170794179</c:v>
                </c:pt>
                <c:pt idx="84">
                  <c:v>1.6285396559526781</c:v>
                </c:pt>
                <c:pt idx="85">
                  <c:v>1.8938605023672859</c:v>
                </c:pt>
                <c:pt idx="86">
                  <c:v>2.1747742181983871</c:v>
                </c:pt>
                <c:pt idx="87">
                  <c:v>2.6199676092183539</c:v>
                </c:pt>
                <c:pt idx="88">
                  <c:v>1.5681713852097128</c:v>
                </c:pt>
                <c:pt idx="89">
                  <c:v>1.6290090740705663</c:v>
                </c:pt>
                <c:pt idx="90">
                  <c:v>1.7219877469501164</c:v>
                </c:pt>
                <c:pt idx="91">
                  <c:v>1.845669153067822</c:v>
                </c:pt>
                <c:pt idx="92">
                  <c:v>2.0684390702328739</c:v>
                </c:pt>
                <c:pt idx="93">
                  <c:v>2.3598429792111029</c:v>
                </c:pt>
                <c:pt idx="94">
                  <c:v>2.6799960469387383</c:v>
                </c:pt>
                <c:pt idx="95">
                  <c:v>3.1995200754822117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0.90474766557478836</c:v>
                </c:pt>
                <c:pt idx="1">
                  <c:v>0.9011999528591158</c:v>
                </c:pt>
                <c:pt idx="2">
                  <c:v>0.99752343573343927</c:v>
                </c:pt>
                <c:pt idx="3">
                  <c:v>1.0134300515080581</c:v>
                </c:pt>
                <c:pt idx="4">
                  <c:v>0.98431912753200712</c:v>
                </c:pt>
                <c:pt idx="5">
                  <c:v>0.98282080521062121</c:v>
                </c:pt>
                <c:pt idx="6">
                  <c:v>1.0183753340184729</c:v>
                </c:pt>
                <c:pt idx="7">
                  <c:v>1.0479582317592657</c:v>
                </c:pt>
                <c:pt idx="8">
                  <c:v>0.93015449629687508</c:v>
                </c:pt>
                <c:pt idx="9">
                  <c:v>0.93697234782160421</c:v>
                </c:pt>
                <c:pt idx="10">
                  <c:v>1.0291226368040967</c:v>
                </c:pt>
                <c:pt idx="11">
                  <c:v>1.0415176990539321</c:v>
                </c:pt>
                <c:pt idx="12">
                  <c:v>1.0176098022045279</c:v>
                </c:pt>
                <c:pt idx="13">
                  <c:v>1.0121146131475718</c:v>
                </c:pt>
                <c:pt idx="14">
                  <c:v>1.040141291262892</c:v>
                </c:pt>
                <c:pt idx="15">
                  <c:v>1.0649823352490344</c:v>
                </c:pt>
                <c:pt idx="16">
                  <c:v>0.94003308322522305</c:v>
                </c:pt>
                <c:pt idx="17">
                  <c:v>0.96554871866713587</c:v>
                </c:pt>
                <c:pt idx="18">
                  <c:v>1.051362395437617</c:v>
                </c:pt>
                <c:pt idx="19">
                  <c:v>1.0632616159598878</c:v>
                </c:pt>
                <c:pt idx="20">
                  <c:v>1.0422624148521118</c:v>
                </c:pt>
                <c:pt idx="21">
                  <c:v>1.0368551679683837</c:v>
                </c:pt>
                <c:pt idx="22">
                  <c:v>1.0600925437752176</c:v>
                </c:pt>
                <c:pt idx="23">
                  <c:v>1.0826156143804238</c:v>
                </c:pt>
                <c:pt idx="24">
                  <c:v>0.94246073877831205</c:v>
                </c:pt>
                <c:pt idx="25">
                  <c:v>1.0150081190290852</c:v>
                </c:pt>
                <c:pt idx="26">
                  <c:v>1.1066411202487838</c:v>
                </c:pt>
                <c:pt idx="27">
                  <c:v>1.1278632727476052</c:v>
                </c:pt>
                <c:pt idx="28">
                  <c:v>1.1154637459716306</c:v>
                </c:pt>
                <c:pt idx="29">
                  <c:v>1.1120792618076278</c:v>
                </c:pt>
                <c:pt idx="30">
                  <c:v>1.1314916099556966</c:v>
                </c:pt>
                <c:pt idx="31">
                  <c:v>1.1519653272535155</c:v>
                </c:pt>
                <c:pt idx="32">
                  <c:v>0.93498606107295446</c:v>
                </c:pt>
                <c:pt idx="33">
                  <c:v>0.98806761184525349</c:v>
                </c:pt>
                <c:pt idx="34">
                  <c:v>1.0664302115593431</c:v>
                </c:pt>
                <c:pt idx="35">
                  <c:v>1.1028731088893142</c:v>
                </c:pt>
                <c:pt idx="36">
                  <c:v>1.124871689073444</c:v>
                </c:pt>
                <c:pt idx="37">
                  <c:v>1.1325750590336012</c:v>
                </c:pt>
                <c:pt idx="38">
                  <c:v>1.14850692782325</c:v>
                </c:pt>
                <c:pt idx="39">
                  <c:v>1.1663065679084599</c:v>
                </c:pt>
                <c:pt idx="40">
                  <c:v>0.93174288906260694</c:v>
                </c:pt>
                <c:pt idx="41">
                  <c:v>0.97700457947925967</c:v>
                </c:pt>
                <c:pt idx="42">
                  <c:v>1.0379957782820948</c:v>
                </c:pt>
                <c:pt idx="43">
                  <c:v>1.067196883719568</c:v>
                </c:pt>
                <c:pt idx="44">
                  <c:v>1.104979886242238</c:v>
                </c:pt>
                <c:pt idx="45">
                  <c:v>1.131167515783343</c:v>
                </c:pt>
                <c:pt idx="46">
                  <c:v>1.1465355598927887</c:v>
                </c:pt>
                <c:pt idx="47">
                  <c:v>1.1625136350659402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0.92334352668982111</c:v>
                </c:pt>
                <c:pt idx="1">
                  <c:v>0.93806681082445009</c:v>
                </c:pt>
                <c:pt idx="2">
                  <c:v>1.0003178918629134</c:v>
                </c:pt>
                <c:pt idx="3">
                  <c:v>0.99226847289742715</c:v>
                </c:pt>
                <c:pt idx="4">
                  <c:v>0.98403717504794186</c:v>
                </c:pt>
                <c:pt idx="5">
                  <c:v>0.9834632745026739</c:v>
                </c:pt>
                <c:pt idx="6">
                  <c:v>0.99270839034257663</c:v>
                </c:pt>
                <c:pt idx="7">
                  <c:v>1.0057602682148619</c:v>
                </c:pt>
                <c:pt idx="8">
                  <c:v>0.91810683460957887</c:v>
                </c:pt>
                <c:pt idx="9">
                  <c:v>0.93940099420143186</c:v>
                </c:pt>
                <c:pt idx="10">
                  <c:v>1.0091797026399081</c:v>
                </c:pt>
                <c:pt idx="11">
                  <c:v>0.99923030457865303</c:v>
                </c:pt>
                <c:pt idx="12">
                  <c:v>0.99471143388689243</c:v>
                </c:pt>
                <c:pt idx="13">
                  <c:v>1.0002962230447623</c:v>
                </c:pt>
                <c:pt idx="14">
                  <c:v>1.0112847730349899</c:v>
                </c:pt>
                <c:pt idx="15">
                  <c:v>1.0248488914123168</c:v>
                </c:pt>
                <c:pt idx="16">
                  <c:v>0.91201106535122078</c:v>
                </c:pt>
                <c:pt idx="17">
                  <c:v>0.9548455324666365</c:v>
                </c:pt>
                <c:pt idx="18">
                  <c:v>1.0483941379520416</c:v>
                </c:pt>
                <c:pt idx="19">
                  <c:v>1.0336026525401343</c:v>
                </c:pt>
                <c:pt idx="20">
                  <c:v>1.0348587759414434</c:v>
                </c:pt>
                <c:pt idx="21">
                  <c:v>1.0471628878752386</c:v>
                </c:pt>
                <c:pt idx="22">
                  <c:v>1.0603983238237364</c:v>
                </c:pt>
                <c:pt idx="23">
                  <c:v>1.0752146145921864</c:v>
                </c:pt>
                <c:pt idx="24">
                  <c:v>0.90844846659733947</c:v>
                </c:pt>
                <c:pt idx="25">
                  <c:v>0.97758246549863803</c:v>
                </c:pt>
                <c:pt idx="26">
                  <c:v>1.1162687541104281</c:v>
                </c:pt>
                <c:pt idx="27">
                  <c:v>1.1234962668074009</c:v>
                </c:pt>
                <c:pt idx="28">
                  <c:v>1.1534639447087645</c:v>
                </c:pt>
                <c:pt idx="29">
                  <c:v>1.1947711179999536</c:v>
                </c:pt>
                <c:pt idx="30">
                  <c:v>1.2162756567183537</c:v>
                </c:pt>
                <c:pt idx="31">
                  <c:v>1.234595599839748</c:v>
                </c:pt>
                <c:pt idx="32">
                  <c:v>0.89499287376211401</c:v>
                </c:pt>
                <c:pt idx="33">
                  <c:v>0.94488222470107841</c:v>
                </c:pt>
                <c:pt idx="34">
                  <c:v>1.0477912342941951</c:v>
                </c:pt>
                <c:pt idx="35">
                  <c:v>1.0604452645733984</c:v>
                </c:pt>
                <c:pt idx="36">
                  <c:v>1.1427883754483965</c:v>
                </c:pt>
                <c:pt idx="37">
                  <c:v>1.2602892715448599</c:v>
                </c:pt>
                <c:pt idx="38">
                  <c:v>1.3370106514874525</c:v>
                </c:pt>
                <c:pt idx="39">
                  <c:v>1.3804823488450997</c:v>
                </c:pt>
                <c:pt idx="40" formatCode="0.00000000">
                  <c:v>0.88192747151429141</c:v>
                </c:pt>
                <c:pt idx="41">
                  <c:v>0.93382398192570393</c:v>
                </c:pt>
                <c:pt idx="42">
                  <c:v>0.98848476715888955</c:v>
                </c:pt>
                <c:pt idx="43">
                  <c:v>0.94510831333362089</c:v>
                </c:pt>
                <c:pt idx="44">
                  <c:v>0.98367268417445086</c:v>
                </c:pt>
                <c:pt idx="45">
                  <c:v>1.0960470140291747</c:v>
                </c:pt>
                <c:pt idx="46">
                  <c:v>1.2005302895988881</c:v>
                </c:pt>
                <c:pt idx="47">
                  <c:v>1.2914236167838486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Buckling curves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</c:v>
          </c:tx>
          <c:xVal>
            <c:numRef>
              <c:f>curves!$A$2:$A$202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0.16499999999999998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  <c:pt idx="16">
                  <c:v>0.24</c:v>
                </c:pt>
                <c:pt idx="17">
                  <c:v>0.255</c:v>
                </c:pt>
                <c:pt idx="18">
                  <c:v>0.27</c:v>
                </c:pt>
                <c:pt idx="19">
                  <c:v>0.28499999999999998</c:v>
                </c:pt>
                <c:pt idx="20">
                  <c:v>0.3</c:v>
                </c:pt>
                <c:pt idx="21">
                  <c:v>0.315</c:v>
                </c:pt>
                <c:pt idx="22">
                  <c:v>0.32999999999999996</c:v>
                </c:pt>
                <c:pt idx="23">
                  <c:v>0.34499999999999997</c:v>
                </c:pt>
                <c:pt idx="24">
                  <c:v>0.36</c:v>
                </c:pt>
                <c:pt idx="25">
                  <c:v>0.375</c:v>
                </c:pt>
                <c:pt idx="26">
                  <c:v>0.39</c:v>
                </c:pt>
                <c:pt idx="27">
                  <c:v>0.40499999999999997</c:v>
                </c:pt>
                <c:pt idx="28">
                  <c:v>0.42</c:v>
                </c:pt>
                <c:pt idx="29">
                  <c:v>0.435</c:v>
                </c:pt>
                <c:pt idx="30">
                  <c:v>0.44999999999999996</c:v>
                </c:pt>
                <c:pt idx="31">
                  <c:v>0.46499999999999997</c:v>
                </c:pt>
                <c:pt idx="32">
                  <c:v>0.48</c:v>
                </c:pt>
                <c:pt idx="33">
                  <c:v>0.495</c:v>
                </c:pt>
                <c:pt idx="34">
                  <c:v>0.51</c:v>
                </c:pt>
                <c:pt idx="35">
                  <c:v>0.52500000000000002</c:v>
                </c:pt>
                <c:pt idx="36">
                  <c:v>0.54</c:v>
                </c:pt>
                <c:pt idx="37">
                  <c:v>0.55499999999999994</c:v>
                </c:pt>
                <c:pt idx="38">
                  <c:v>0.56999999999999995</c:v>
                </c:pt>
                <c:pt idx="39">
                  <c:v>0.58499999999999996</c:v>
                </c:pt>
                <c:pt idx="40">
                  <c:v>0.6</c:v>
                </c:pt>
                <c:pt idx="41">
                  <c:v>0.61499999999999999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0.65999999999999992</c:v>
                </c:pt>
                <c:pt idx="45">
                  <c:v>0.67499999999999993</c:v>
                </c:pt>
                <c:pt idx="46">
                  <c:v>0.69</c:v>
                </c:pt>
                <c:pt idx="47">
                  <c:v>0.70499999999999996</c:v>
                </c:pt>
                <c:pt idx="48">
                  <c:v>0.72</c:v>
                </c:pt>
                <c:pt idx="49">
                  <c:v>0.73499999999999999</c:v>
                </c:pt>
                <c:pt idx="50">
                  <c:v>0.75</c:v>
                </c:pt>
                <c:pt idx="51">
                  <c:v>0.76500000000000001</c:v>
                </c:pt>
                <c:pt idx="52">
                  <c:v>0.78</c:v>
                </c:pt>
                <c:pt idx="53">
                  <c:v>0.79499999999999993</c:v>
                </c:pt>
                <c:pt idx="54">
                  <c:v>0.80999999999999994</c:v>
                </c:pt>
                <c:pt idx="55">
                  <c:v>0.82499999999999996</c:v>
                </c:pt>
                <c:pt idx="56">
                  <c:v>0.84</c:v>
                </c:pt>
                <c:pt idx="57">
                  <c:v>0.85499999999999998</c:v>
                </c:pt>
                <c:pt idx="58">
                  <c:v>0.87</c:v>
                </c:pt>
                <c:pt idx="59">
                  <c:v>0.88500000000000001</c:v>
                </c:pt>
                <c:pt idx="60">
                  <c:v>0.89999999999999991</c:v>
                </c:pt>
                <c:pt idx="61">
                  <c:v>0.91499999999999992</c:v>
                </c:pt>
                <c:pt idx="62">
                  <c:v>0.92999999999999994</c:v>
                </c:pt>
                <c:pt idx="63">
                  <c:v>0.94499999999999995</c:v>
                </c:pt>
                <c:pt idx="64">
                  <c:v>0.96</c:v>
                </c:pt>
                <c:pt idx="65">
                  <c:v>0.97499999999999998</c:v>
                </c:pt>
                <c:pt idx="66">
                  <c:v>0.99</c:v>
                </c:pt>
                <c:pt idx="67">
                  <c:v>1.0049999999999999</c:v>
                </c:pt>
                <c:pt idx="68">
                  <c:v>1.02</c:v>
                </c:pt>
                <c:pt idx="69">
                  <c:v>1.0349999999999999</c:v>
                </c:pt>
                <c:pt idx="70">
                  <c:v>1.05</c:v>
                </c:pt>
                <c:pt idx="71">
                  <c:v>1.0649999999999999</c:v>
                </c:pt>
                <c:pt idx="72">
                  <c:v>1.08</c:v>
                </c:pt>
                <c:pt idx="73">
                  <c:v>1.095</c:v>
                </c:pt>
                <c:pt idx="74">
                  <c:v>1.1099999999999999</c:v>
                </c:pt>
                <c:pt idx="75">
                  <c:v>1.125</c:v>
                </c:pt>
                <c:pt idx="76">
                  <c:v>1.1399999999999999</c:v>
                </c:pt>
                <c:pt idx="77">
                  <c:v>1.155</c:v>
                </c:pt>
                <c:pt idx="78">
                  <c:v>1.17</c:v>
                </c:pt>
                <c:pt idx="79">
                  <c:v>1.1850000000000001</c:v>
                </c:pt>
                <c:pt idx="80">
                  <c:v>1.2</c:v>
                </c:pt>
                <c:pt idx="81">
                  <c:v>1.2149999999999999</c:v>
                </c:pt>
                <c:pt idx="82">
                  <c:v>1.23</c:v>
                </c:pt>
                <c:pt idx="83">
                  <c:v>1.2449999999999999</c:v>
                </c:pt>
                <c:pt idx="84">
                  <c:v>1.26</c:v>
                </c:pt>
                <c:pt idx="85">
                  <c:v>1.2749999999999999</c:v>
                </c:pt>
                <c:pt idx="86">
                  <c:v>1.29</c:v>
                </c:pt>
                <c:pt idx="87">
                  <c:v>1.3049999999999999</c:v>
                </c:pt>
                <c:pt idx="88">
                  <c:v>1.3199999999999998</c:v>
                </c:pt>
                <c:pt idx="89">
                  <c:v>1.335</c:v>
                </c:pt>
                <c:pt idx="90">
                  <c:v>1.3499999999999999</c:v>
                </c:pt>
                <c:pt idx="91">
                  <c:v>1.365</c:v>
                </c:pt>
                <c:pt idx="92">
                  <c:v>1.38</c:v>
                </c:pt>
                <c:pt idx="93">
                  <c:v>1.395</c:v>
                </c:pt>
                <c:pt idx="94">
                  <c:v>1.41</c:v>
                </c:pt>
                <c:pt idx="95">
                  <c:v>1.425</c:v>
                </c:pt>
                <c:pt idx="96">
                  <c:v>1.44</c:v>
                </c:pt>
                <c:pt idx="97">
                  <c:v>1.4549999999999998</c:v>
                </c:pt>
                <c:pt idx="98">
                  <c:v>1.47</c:v>
                </c:pt>
                <c:pt idx="99">
                  <c:v>1.4849999999999999</c:v>
                </c:pt>
                <c:pt idx="100">
                  <c:v>1.5</c:v>
                </c:pt>
                <c:pt idx="101">
                  <c:v>1.5149999999999999</c:v>
                </c:pt>
                <c:pt idx="102">
                  <c:v>1.53</c:v>
                </c:pt>
                <c:pt idx="103">
                  <c:v>1.5449999999999999</c:v>
                </c:pt>
                <c:pt idx="104">
                  <c:v>1.56</c:v>
                </c:pt>
                <c:pt idx="105">
                  <c:v>1.575</c:v>
                </c:pt>
                <c:pt idx="106">
                  <c:v>1.5899999999999999</c:v>
                </c:pt>
                <c:pt idx="107">
                  <c:v>1.605</c:v>
                </c:pt>
                <c:pt idx="108">
                  <c:v>1.6199999999999999</c:v>
                </c:pt>
                <c:pt idx="109">
                  <c:v>1.635</c:v>
                </c:pt>
                <c:pt idx="110">
                  <c:v>1.65</c:v>
                </c:pt>
                <c:pt idx="111">
                  <c:v>1.665</c:v>
                </c:pt>
                <c:pt idx="112">
                  <c:v>1.68</c:v>
                </c:pt>
                <c:pt idx="113">
                  <c:v>1.6949999999999998</c:v>
                </c:pt>
                <c:pt idx="114">
                  <c:v>1.71</c:v>
                </c:pt>
                <c:pt idx="115">
                  <c:v>1.7249999999999999</c:v>
                </c:pt>
                <c:pt idx="116">
                  <c:v>1.74</c:v>
                </c:pt>
                <c:pt idx="117">
                  <c:v>1.7549999999999999</c:v>
                </c:pt>
                <c:pt idx="118">
                  <c:v>1.77</c:v>
                </c:pt>
                <c:pt idx="119">
                  <c:v>1.7849999999999999</c:v>
                </c:pt>
                <c:pt idx="120">
                  <c:v>1.7999999999999998</c:v>
                </c:pt>
                <c:pt idx="121">
                  <c:v>1.8149999999999999</c:v>
                </c:pt>
                <c:pt idx="122">
                  <c:v>1.8299999999999998</c:v>
                </c:pt>
                <c:pt idx="123">
                  <c:v>1.845</c:v>
                </c:pt>
                <c:pt idx="124">
                  <c:v>1.8599999999999999</c:v>
                </c:pt>
                <c:pt idx="125">
                  <c:v>1.875</c:v>
                </c:pt>
                <c:pt idx="126">
                  <c:v>1.89</c:v>
                </c:pt>
                <c:pt idx="127">
                  <c:v>1.905</c:v>
                </c:pt>
                <c:pt idx="128">
                  <c:v>1.92</c:v>
                </c:pt>
                <c:pt idx="129">
                  <c:v>1.9349999999999998</c:v>
                </c:pt>
                <c:pt idx="130">
                  <c:v>1.95</c:v>
                </c:pt>
                <c:pt idx="131">
                  <c:v>1.9649999999999999</c:v>
                </c:pt>
                <c:pt idx="132">
                  <c:v>1.98</c:v>
                </c:pt>
                <c:pt idx="133">
                  <c:v>1.9949999999999999</c:v>
                </c:pt>
                <c:pt idx="134">
                  <c:v>2.0099999999999998</c:v>
                </c:pt>
                <c:pt idx="135">
                  <c:v>2.0249999999999999</c:v>
                </c:pt>
                <c:pt idx="136">
                  <c:v>2.04</c:v>
                </c:pt>
                <c:pt idx="137">
                  <c:v>2.0549999999999997</c:v>
                </c:pt>
                <c:pt idx="138">
                  <c:v>2.0699999999999998</c:v>
                </c:pt>
                <c:pt idx="139">
                  <c:v>2.085</c:v>
                </c:pt>
                <c:pt idx="140">
                  <c:v>2.1</c:v>
                </c:pt>
                <c:pt idx="141">
                  <c:v>2.1149999999999998</c:v>
                </c:pt>
                <c:pt idx="142">
                  <c:v>2.13</c:v>
                </c:pt>
                <c:pt idx="143">
                  <c:v>2.145</c:v>
                </c:pt>
                <c:pt idx="144">
                  <c:v>2.16</c:v>
                </c:pt>
                <c:pt idx="145">
                  <c:v>2.1749999999999998</c:v>
                </c:pt>
                <c:pt idx="146">
                  <c:v>2.19</c:v>
                </c:pt>
                <c:pt idx="147">
                  <c:v>2.2050000000000001</c:v>
                </c:pt>
                <c:pt idx="148">
                  <c:v>2.2199999999999998</c:v>
                </c:pt>
                <c:pt idx="149">
                  <c:v>2.2349999999999999</c:v>
                </c:pt>
                <c:pt idx="150">
                  <c:v>2.25</c:v>
                </c:pt>
                <c:pt idx="151">
                  <c:v>2.2650000000000001</c:v>
                </c:pt>
                <c:pt idx="152">
                  <c:v>2.2799999999999998</c:v>
                </c:pt>
                <c:pt idx="153">
                  <c:v>2.2949999999999999</c:v>
                </c:pt>
                <c:pt idx="154">
                  <c:v>2.31</c:v>
                </c:pt>
                <c:pt idx="155">
                  <c:v>2.3249999999999997</c:v>
                </c:pt>
                <c:pt idx="156">
                  <c:v>2.34</c:v>
                </c:pt>
                <c:pt idx="157">
                  <c:v>2.355</c:v>
                </c:pt>
                <c:pt idx="158">
                  <c:v>2.37</c:v>
                </c:pt>
                <c:pt idx="159">
                  <c:v>2.3849999999999998</c:v>
                </c:pt>
                <c:pt idx="160">
                  <c:v>2.4</c:v>
                </c:pt>
                <c:pt idx="161">
                  <c:v>2.415</c:v>
                </c:pt>
                <c:pt idx="162">
                  <c:v>2.4299999999999997</c:v>
                </c:pt>
                <c:pt idx="163">
                  <c:v>2.4449999999999998</c:v>
                </c:pt>
                <c:pt idx="164">
                  <c:v>2.46</c:v>
                </c:pt>
                <c:pt idx="165">
                  <c:v>2.4750000000000001</c:v>
                </c:pt>
                <c:pt idx="166">
                  <c:v>2.4899999999999998</c:v>
                </c:pt>
                <c:pt idx="167">
                  <c:v>2.5049999999999999</c:v>
                </c:pt>
                <c:pt idx="168">
                  <c:v>2.52</c:v>
                </c:pt>
                <c:pt idx="169">
                  <c:v>2.5349999999999997</c:v>
                </c:pt>
                <c:pt idx="170">
                  <c:v>2.5499999999999998</c:v>
                </c:pt>
                <c:pt idx="171">
                  <c:v>2.5649999999999999</c:v>
                </c:pt>
                <c:pt idx="172">
                  <c:v>2.58</c:v>
                </c:pt>
                <c:pt idx="173">
                  <c:v>2.5949999999999998</c:v>
                </c:pt>
                <c:pt idx="174">
                  <c:v>2.61</c:v>
                </c:pt>
                <c:pt idx="175">
                  <c:v>2.625</c:v>
                </c:pt>
                <c:pt idx="176">
                  <c:v>2.6399999999999997</c:v>
                </c:pt>
                <c:pt idx="177">
                  <c:v>2.6549999999999998</c:v>
                </c:pt>
                <c:pt idx="178">
                  <c:v>2.67</c:v>
                </c:pt>
                <c:pt idx="179">
                  <c:v>2.6850000000000001</c:v>
                </c:pt>
                <c:pt idx="180">
                  <c:v>2.6999999999999997</c:v>
                </c:pt>
                <c:pt idx="181">
                  <c:v>2.7149999999999999</c:v>
                </c:pt>
                <c:pt idx="182">
                  <c:v>2.73</c:v>
                </c:pt>
                <c:pt idx="183">
                  <c:v>2.7450000000000001</c:v>
                </c:pt>
                <c:pt idx="184">
                  <c:v>2.76</c:v>
                </c:pt>
                <c:pt idx="185">
                  <c:v>2.7749999999999999</c:v>
                </c:pt>
                <c:pt idx="186">
                  <c:v>2.79</c:v>
                </c:pt>
                <c:pt idx="187">
                  <c:v>2.8049999999999997</c:v>
                </c:pt>
                <c:pt idx="188">
                  <c:v>2.82</c:v>
                </c:pt>
                <c:pt idx="189">
                  <c:v>2.835</c:v>
                </c:pt>
                <c:pt idx="190">
                  <c:v>2.85</c:v>
                </c:pt>
                <c:pt idx="191">
                  <c:v>2.8649999999999998</c:v>
                </c:pt>
                <c:pt idx="192">
                  <c:v>2.88</c:v>
                </c:pt>
                <c:pt idx="193">
                  <c:v>2.895</c:v>
                </c:pt>
                <c:pt idx="194">
                  <c:v>2.9099999999999997</c:v>
                </c:pt>
                <c:pt idx="195">
                  <c:v>2.9249999999999998</c:v>
                </c:pt>
                <c:pt idx="196">
                  <c:v>2.94</c:v>
                </c:pt>
                <c:pt idx="197">
                  <c:v>2.9550000000000001</c:v>
                </c:pt>
                <c:pt idx="198">
                  <c:v>2.9699999999999998</c:v>
                </c:pt>
                <c:pt idx="199">
                  <c:v>2.9849999999999999</c:v>
                </c:pt>
                <c:pt idx="200">
                  <c:v>3</c:v>
                </c:pt>
              </c:numCache>
            </c:numRef>
          </c:xVal>
          <c:yVal>
            <c:numRef>
              <c:f>curves!$D$2:$D$202</c:f>
              <c:numCache>
                <c:formatCode>General</c:formatCode>
                <c:ptCount val="201"/>
                <c:pt idx="0">
                  <c:v>1.0729613733905581</c:v>
                </c:pt>
                <c:pt idx="1">
                  <c:v>1.067139174623587</c:v>
                </c:pt>
                <c:pt idx="2">
                  <c:v>1.0614080461630939</c:v>
                </c:pt>
                <c:pt idx="3">
                  <c:v>1.0557576319588282</c:v>
                </c:pt>
                <c:pt idx="4">
                  <c:v>1.0501781874597262</c:v>
                </c:pt>
                <c:pt idx="5">
                  <c:v>1.0446605062687995</c:v>
                </c:pt>
                <c:pt idx="6">
                  <c:v>1.0391958555812126</c:v>
                </c:pt>
                <c:pt idx="7">
                  <c:v>1.0337759191576892</c:v>
                </c:pt>
                <c:pt idx="8">
                  <c:v>1.0283927467990603</c:v>
                </c:pt>
                <c:pt idx="9">
                  <c:v>1.0230387094635032</c:v>
                </c:pt>
                <c:pt idx="10">
                  <c:v>1.017706459313672</c:v>
                </c:pt>
                <c:pt idx="11">
                  <c:v>1.012388894102644</c:v>
                </c:pt>
                <c:pt idx="12">
                  <c:v>1.0070791254102174</c:v>
                </c:pt>
                <c:pt idx="13">
                  <c:v>1.0017704503284459</c:v>
                </c:pt>
                <c:pt idx="14">
                  <c:v>0.9964563262704017</c:v>
                </c:pt>
                <c:pt idx="15">
                  <c:v>0.99113034864148053</c:v>
                </c:pt>
                <c:pt idx="16">
                  <c:v>0.98578623117000286</c:v>
                </c:pt>
                <c:pt idx="17">
                  <c:v>0.98041778874503482</c:v>
                </c:pt>
                <c:pt idx="18">
                  <c:v>0.97501892265540446</c:v>
                </c:pt>
                <c:pt idx="19">
                  <c:v>0.96958360816584765</c:v>
                </c:pt>
                <c:pt idx="20">
                  <c:v>0.96410588440475942</c:v>
                </c:pt>
                <c:pt idx="21">
                  <c:v>0.95857984657366768</c:v>
                </c:pt>
                <c:pt idx="22">
                  <c:v>0.95299964052159802</c:v>
                </c:pt>
                <c:pt idx="23">
                  <c:v>0.94735945975805069</c:v>
                </c:pt>
                <c:pt idx="24">
                  <c:v>0.94165354500629239</c:v>
                </c:pt>
                <c:pt idx="25">
                  <c:v>0.9358761864237527</c:v>
                </c:pt>
                <c:pt idx="26">
                  <c:v>0.93002172863802024</c:v>
                </c:pt>
                <c:pt idx="27">
                  <c:v>0.92408457876448347</c:v>
                </c:pt>
                <c:pt idx="28">
                  <c:v>0.91805921758411024</c:v>
                </c:pt>
                <c:pt idx="29">
                  <c:v>0.91194021406595116</c:v>
                </c:pt>
                <c:pt idx="30">
                  <c:v>0.90572224341724772</c:v>
                </c:pt>
                <c:pt idx="31">
                  <c:v>0.89940010883282862</c:v>
                </c:pt>
                <c:pt idx="32">
                  <c:v>0.89296876709294204</c:v>
                </c:pt>
                <c:pt idx="33">
                  <c:v>0.88642335812278528</c:v>
                </c:pt>
                <c:pt idx="34">
                  <c:v>0.87975923857579308</c:v>
                </c:pt>
                <c:pt idx="35">
                  <c:v>0.87297201943430869</c:v>
                </c:pt>
                <c:pt idx="36">
                  <c:v>0.86605760753404759</c:v>
                </c:pt>
                <c:pt idx="37">
                  <c:v>0.85901225081165722</c:v>
                </c:pt>
                <c:pt idx="38">
                  <c:v>0.85183258694748443</c:v>
                </c:pt>
                <c:pt idx="39">
                  <c:v>0.8445156949291458</c:v>
                </c:pt>
                <c:pt idx="40">
                  <c:v>0.83705914889797306</c:v>
                </c:pt>
                <c:pt idx="41">
                  <c:v>0.82946107346376652</c:v>
                </c:pt>
                <c:pt idx="42">
                  <c:v>0.82172019948950659</c:v>
                </c:pt>
                <c:pt idx="43">
                  <c:v>0.813835919164692</c:v>
                </c:pt>
                <c:pt idx="44">
                  <c:v>0.80580833901389315</c:v>
                </c:pt>
                <c:pt idx="45">
                  <c:v>0.79763832933777834</c:v>
                </c:pt>
                <c:pt idx="46">
                  <c:v>0.78932756847047669</c:v>
                </c:pt>
                <c:pt idx="47">
                  <c:v>0.7808785801733541</c:v>
                </c:pt>
                <c:pt idx="48">
                  <c:v>0.77229476248420137</c:v>
                </c:pt>
                <c:pt idx="49">
                  <c:v>0.76358040641365232</c:v>
                </c:pt>
                <c:pt idx="50">
                  <c:v>0.75474070303528973</c:v>
                </c:pt>
                <c:pt idx="51">
                  <c:v>0.74578173775551426</c:v>
                </c:pt>
                <c:pt idx="52">
                  <c:v>0.73671047087120767</c:v>
                </c:pt>
                <c:pt idx="53">
                  <c:v>0.72753470391826525</c:v>
                </c:pt>
                <c:pt idx="54">
                  <c:v>0.71826303176626616</c:v>
                </c:pt>
                <c:pt idx="55">
                  <c:v>0.70890478090192133</c:v>
                </c:pt>
                <c:pt idx="56">
                  <c:v>0.699469934839825</c:v>
                </c:pt>
                <c:pt idx="57">
                  <c:v>0.68996904807422277</c:v>
                </c:pt>
                <c:pt idx="58">
                  <c:v>0.68041315041068062</c:v>
                </c:pt>
                <c:pt idx="59">
                  <c:v>0.67081364386508757</c:v>
                </c:pt>
                <c:pt idx="60">
                  <c:v>0.66118219456787619</c:v>
                </c:pt>
                <c:pt idx="61">
                  <c:v>0.65153062224947067</c:v>
                </c:pt>
                <c:pt idx="62">
                  <c:v>0.64187078990293445</c:v>
                </c:pt>
                <c:pt idx="63">
                  <c:v>0.63221449612450042</c:v>
                </c:pt>
                <c:pt idx="64">
                  <c:v>0.62257337243314637</c:v>
                </c:pt>
                <c:pt idx="65">
                  <c:v>0.61295878758423694</c:v>
                </c:pt>
                <c:pt idx="66">
                  <c:v>0.60338176054178261</c:v>
                </c:pt>
                <c:pt idx="67">
                  <c:v>0.59385288338361075</c:v>
                </c:pt>
                <c:pt idx="68">
                  <c:v>0.58438225500836105</c:v>
                </c:pt>
                <c:pt idx="69">
                  <c:v>0.57497942611534802</c:v>
                </c:pt>
                <c:pt idx="70">
                  <c:v>0.56565335555721841</c:v>
                </c:pt>
                <c:pt idx="71">
                  <c:v>0.55641237783576425</c:v>
                </c:pt>
                <c:pt idx="72">
                  <c:v>0.54726418123319276</c:v>
                </c:pt>
                <c:pt idx="73">
                  <c:v>0.53821579584992385</c:v>
                </c:pt>
                <c:pt idx="74">
                  <c:v>0.52927359065659441</c:v>
                </c:pt>
                <c:pt idx="75">
                  <c:v>0.52044327856006356</c:v>
                </c:pt>
                <c:pt idx="76">
                  <c:v>0.51172992842577114</c:v>
                </c:pt>
                <c:pt idx="77">
                  <c:v>0.50313798298514256</c:v>
                </c:pt>
                <c:pt idx="78">
                  <c:v>0.49467128157922019</c:v>
                </c:pt>
                <c:pt idx="79">
                  <c:v>0.48633308674046727</c:v>
                </c:pt>
                <c:pt idx="80">
                  <c:v>0.47812611368623387</c:v>
                </c:pt>
                <c:pt idx="81">
                  <c:v>0.47005256188277378</c:v>
                </c:pt>
                <c:pt idx="82">
                  <c:v>0.46211414793202898</c:v>
                </c:pt>
                <c:pt idx="83">
                  <c:v>0.45431213912965618</c:v>
                </c:pt>
                <c:pt idx="84">
                  <c:v>0.44664738713805141</c:v>
                </c:pt>
                <c:pt idx="85">
                  <c:v>0.43912036130943394</c:v>
                </c:pt>
                <c:pt idx="86">
                  <c:v>0.43173118127929588</c:v>
                </c:pt>
                <c:pt idx="87">
                  <c:v>0.42447964852833647</c:v>
                </c:pt>
                <c:pt idx="88">
                  <c:v>0.41736527668064283</c:v>
                </c:pt>
                <c:pt idx="89">
                  <c:v>0.41038732036708658</c:v>
                </c:pt>
                <c:pt idx="90">
                  <c:v>0.403544802535799</c:v>
                </c:pt>
                <c:pt idx="91">
                  <c:v>0.39683654013652059</c:v>
                </c:pt>
                <c:pt idx="92">
                  <c:v>0.39026116814318068</c:v>
                </c:pt>
                <c:pt idx="93">
                  <c:v>0.38381716190987036</c:v>
                </c:pt>
                <c:pt idx="94">
                  <c:v>0.37750285788018695</c:v>
                </c:pt>
                <c:pt idx="95">
                  <c:v>0.37131647268943579</c:v>
                </c:pt>
                <c:pt idx="96">
                  <c:v>0.36525612071411551</c:v>
                </c:pt>
                <c:pt idx="97">
                  <c:v>0.35931983013413499</c:v>
                </c:pt>
                <c:pt idx="98">
                  <c:v>0.35350555758093699</c:v>
                </c:pt>
                <c:pt idx="99">
                  <c:v>0.34781120144969641</c:v>
                </c:pt>
                <c:pt idx="100">
                  <c:v>0.3422346139564999</c:v>
                </c:pt>
                <c:pt idx="101">
                  <c:v>0.33677361202235717</c:v>
                </c:pt>
                <c:pt idx="102">
                  <c:v>0.33142598706538484</c:v>
                </c:pt>
                <c:pt idx="103">
                  <c:v>0.32618951378089733</c:v>
                </c:pt>
                <c:pt idx="104">
                  <c:v>0.32106195798667053</c:v>
                </c:pt>
                <c:pt idx="105">
                  <c:v>0.31604108360757144</c:v>
                </c:pt>
                <c:pt idx="106">
                  <c:v>0.31112465887022939</c:v>
                </c:pt>
                <c:pt idx="107">
                  <c:v>0.30631046177463694</c:v>
                </c:pt>
                <c:pt idx="108">
                  <c:v>0.30159628490561402</c:v>
                </c:pt>
                <c:pt idx="109">
                  <c:v>0.29697993964306119</c:v>
                </c:pt>
                <c:pt idx="110">
                  <c:v>0.29245925982593335</c:v>
                </c:pt>
                <c:pt idx="111">
                  <c:v>0.28803210492094594</c:v>
                </c:pt>
                <c:pt idx="112">
                  <c:v>0.28369636274322541</c:v>
                </c:pt>
                <c:pt idx="113">
                  <c:v>0.27944995177246401</c:v>
                </c:pt>
                <c:pt idx="114">
                  <c:v>0.27529082310466518</c:v>
                </c:pt>
                <c:pt idx="115">
                  <c:v>0.27121696207627088</c:v>
                </c:pt>
                <c:pt idx="116">
                  <c:v>0.26722638959436629</c:v>
                </c:pt>
                <c:pt idx="117">
                  <c:v>0.26331716320376097</c:v>
                </c:pt>
                <c:pt idx="118">
                  <c:v>0.25948737791903631</c:v>
                </c:pt>
                <c:pt idx="119">
                  <c:v>0.2557351668471422</c:v>
                </c:pt>
                <c:pt idx="120">
                  <c:v>0.25205870162379834</c:v>
                </c:pt>
                <c:pt idx="121">
                  <c:v>0.24845619268480829</c:v>
                </c:pt>
                <c:pt idx="122">
                  <c:v>0.24492588939142054</c:v>
                </c:pt>
                <c:pt idx="123">
                  <c:v>0.24146608002704778</c:v>
                </c:pt>
                <c:pt idx="124">
                  <c:v>0.2380750916809988</c:v>
                </c:pt>
                <c:pt idx="125">
                  <c:v>0.23475129003334438</c:v>
                </c:pt>
                <c:pt idx="126">
                  <c:v>0.23149307905365396</c:v>
                </c:pt>
                <c:pt idx="127">
                  <c:v>0.22829890062506178</c:v>
                </c:pt>
                <c:pt idx="128">
                  <c:v>0.22516723410397027</c:v>
                </c:pt>
                <c:pt idx="129">
                  <c:v>0.22209659582464106</c:v>
                </c:pt>
                <c:pt idx="130">
                  <c:v>0.21908553855696924</c:v>
                </c:pt>
                <c:pt idx="131">
                  <c:v>0.21613265092486802</c:v>
                </c:pt>
                <c:pt idx="132">
                  <c:v>0.21323655679190051</c:v>
                </c:pt>
                <c:pt idx="133">
                  <c:v>0.21039591462008694</c:v>
                </c:pt>
                <c:pt idx="134">
                  <c:v>0.20760941680716458</c:v>
                </c:pt>
                <c:pt idx="135">
                  <c:v>0.20487578900699754</c:v>
                </c:pt>
                <c:pt idx="136">
                  <c:v>0.20219378943730484</c:v>
                </c:pt>
                <c:pt idx="137">
                  <c:v>0.19956220817839829</c:v>
                </c:pt>
                <c:pt idx="138">
                  <c:v>0.1969798664661942</c:v>
                </c:pt>
                <c:pt idx="139">
                  <c:v>0.19444561598237489</c:v>
                </c:pt>
                <c:pt idx="140">
                  <c:v>0.19195833814422772</c:v>
                </c:pt>
                <c:pt idx="141">
                  <c:v>0.1895169433963759</c:v>
                </c:pt>
                <c:pt idx="142">
                  <c:v>0.18712037050633482</c:v>
                </c:pt>
                <c:pt idx="143">
                  <c:v>0.18476758586557401</c:v>
                </c:pt>
                <c:pt idx="144">
                  <c:v>0.18245758279753718</c:v>
                </c:pt>
                <c:pt idx="145">
                  <c:v>0.18018938087387193</c:v>
                </c:pt>
                <c:pt idx="146">
                  <c:v>0.17796202523993543</c:v>
                </c:pt>
                <c:pt idx="147">
                  <c:v>0.17577458595048387</c:v>
                </c:pt>
                <c:pt idx="148">
                  <c:v>0.17362615731630376</c:v>
                </c:pt>
                <c:pt idx="149">
                  <c:v>0.17151585726241644</c:v>
                </c:pt>
                <c:pt idx="150">
                  <c:v>0.1694428266983716</c:v>
                </c:pt>
                <c:pt idx="151">
                  <c:v>0.16740622890104068</c:v>
                </c:pt>
                <c:pt idx="152">
                  <c:v>0.16540524891023292</c:v>
                </c:pt>
                <c:pt idx="153">
                  <c:v>0.16343909293737377</c:v>
                </c:pt>
                <c:pt idx="154">
                  <c:v>0.16150698778741479</c:v>
                </c:pt>
                <c:pt idx="155">
                  <c:v>0.15960818029408153</c:v>
                </c:pt>
                <c:pt idx="156">
                  <c:v>0.15774193676850901</c:v>
                </c:pt>
                <c:pt idx="157">
                  <c:v>0.15590754246126776</c:v>
                </c:pt>
                <c:pt idx="158">
                  <c:v>0.1541043010377392</c:v>
                </c:pt>
                <c:pt idx="159">
                  <c:v>0.15233153406676186</c:v>
                </c:pt>
                <c:pt idx="160">
                  <c:v>0.15058858052243959</c:v>
                </c:pt>
                <c:pt idx="161">
                  <c:v>0.14887479629897327</c:v>
                </c:pt>
                <c:pt idx="162">
                  <c:v>0.14718955373835407</c:v>
                </c:pt>
                <c:pt idx="163">
                  <c:v>0.14553224117073643</c:v>
                </c:pt>
                <c:pt idx="164">
                  <c:v>0.14390226246729174</c:v>
                </c:pt>
                <c:pt idx="165">
                  <c:v>0.14229903660532842</c:v>
                </c:pt>
                <c:pt idx="166">
                  <c:v>0.14072199724545312</c:v>
                </c:pt>
                <c:pt idx="167">
                  <c:v>0.13917059232053747</c:v>
                </c:pt>
                <c:pt idx="168">
                  <c:v>0.13764428363624803</c:v>
                </c:pt>
                <c:pt idx="169">
                  <c:v>0.1361425464828897</c:v>
                </c:pt>
                <c:pt idx="170">
                  <c:v>0.13466486925830937</c:v>
                </c:pt>
                <c:pt idx="171">
                  <c:v>0.13321075310160396</c:v>
                </c:pt>
                <c:pt idx="172">
                  <c:v>0.13177971153737428</c:v>
                </c:pt>
                <c:pt idx="173">
                  <c:v>0.1303712701302655</c:v>
                </c:pt>
                <c:pt idx="174">
                  <c:v>0.12898496614953597</c:v>
                </c:pt>
                <c:pt idx="175">
                  <c:v>0.12762034824339635</c:v>
                </c:pt>
                <c:pt idx="176">
                  <c:v>0.1262769761228632</c:v>
                </c:pt>
                <c:pt idx="177">
                  <c:v>0.12495442025487262</c:v>
                </c:pt>
                <c:pt idx="178">
                  <c:v>0.12365226156440431</c:v>
                </c:pt>
                <c:pt idx="179">
                  <c:v>0.12237009114536712</c:v>
                </c:pt>
                <c:pt idx="180">
                  <c:v>0.12110750998000297</c:v>
                </c:pt>
                <c:pt idx="181">
                  <c:v>0.11986412866656895</c:v>
                </c:pt>
                <c:pt idx="182">
                  <c:v>0.11863956715506244</c:v>
                </c:pt>
                <c:pt idx="183">
                  <c:v>0.11743345449075737</c:v>
                </c:pt>
                <c:pt idx="184">
                  <c:v>0.11624542856532603</c:v>
                </c:pt>
                <c:pt idx="185">
                  <c:v>0.11507513587532406</c:v>
                </c:pt>
                <c:pt idx="186">
                  <c:v>0.11392223128782304</c:v>
                </c:pt>
                <c:pt idx="187">
                  <c:v>0.11278637781297782</c:v>
                </c:pt>
                <c:pt idx="188">
                  <c:v>0.11166724638332289</c:v>
                </c:pt>
                <c:pt idx="189">
                  <c:v>0.11056451563959617</c:v>
                </c:pt>
                <c:pt idx="190">
                  <c:v>0.1094778717228936</c:v>
                </c:pt>
                <c:pt idx="191">
                  <c:v>0.10840700807296373</c:v>
                </c:pt>
                <c:pt idx="192">
                  <c:v>0.10735162523245542</c:v>
                </c:pt>
                <c:pt idx="193">
                  <c:v>0.10631143065693853</c:v>
                </c:pt>
                <c:pt idx="194">
                  <c:v>0.10528613853052031</c:v>
                </c:pt>
                <c:pt idx="195">
                  <c:v>0.1042754695868871</c:v>
                </c:pt>
                <c:pt idx="196">
                  <c:v>0.10327915093560472</c:v>
                </c:pt>
                <c:pt idx="197">
                  <c:v>0.10229691589351535</c:v>
                </c:pt>
                <c:pt idx="198">
                  <c:v>0.10132850382107517</c:v>
                </c:pt>
                <c:pt idx="199">
                  <c:v>0.10037365996347919</c:v>
                </c:pt>
                <c:pt idx="200">
                  <c:v>9.9432135296426361E-2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D-4016-90DB-AEF58AB2056E}"/>
            </c:ext>
          </c:extLst>
        </c:ser>
        <c:ser>
          <c:idx val="1"/>
          <c:order val="1"/>
          <c:tx>
            <c:v>Global Only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'Global Only'!$AC$6:$AC$293</c:f>
              <c:numCache>
                <c:formatCode>0.00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D-4016-90DB-AEF58AB2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1808"/>
        <c:axId val="254223248"/>
      </c:scatterChart>
      <c:valAx>
        <c:axId val="254221808"/>
        <c:scaling>
          <c:orientation val="minMax"/>
          <c:max val="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Non-dimensional slenderness (</a:t>
                </a:r>
                <a:r>
                  <a:rPr lang="el-GR"/>
                  <a:t>λ̄)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3248"/>
        <c:crosses val="autoZero"/>
        <c:crossBetween val="midCat"/>
        <c:majorUnit val="0.2"/>
        <c:minorUnit val="0.1"/>
      </c:valAx>
      <c:valAx>
        <c:axId val="254223248"/>
        <c:scaling>
          <c:orientation val="minMax"/>
          <c:max val="1.100000000000000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Reduction factor (</a:t>
                </a:r>
                <a:r>
                  <a:rPr lang="el-GR"/>
                  <a:t>χ)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1808"/>
        <c:crosses val="autoZero"/>
        <c:crossBetween val="midCat"/>
        <c:majorUnit val="0.1"/>
        <c:minorUnit val="0.0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fmlaLink="I2" lockText="1" noThreeD="1"/>
</file>

<file path=xl/ctrlProps/ctrlProp30.xml><?xml version="1.0" encoding="utf-8"?>
<formControlPr xmlns="http://schemas.microsoft.com/office/spreadsheetml/2009/9/main" objectType="CheckBox" fmlaLink="I3" lockText="1" noThreeD="1"/>
</file>

<file path=xl/ctrlProps/ctrlProp31.xml><?xml version="1.0" encoding="utf-8"?>
<formControlPr xmlns="http://schemas.microsoft.com/office/spreadsheetml/2009/9/main" objectType="CheckBox" checked="Checked" fmlaLink="I4" lockText="1" noThreeD="1"/>
</file>

<file path=xl/ctrlProps/ctrlProp32.xml><?xml version="1.0" encoding="utf-8"?>
<formControlPr xmlns="http://schemas.microsoft.com/office/spreadsheetml/2009/9/main" objectType="CheckBox" fmlaLink="I5" lockText="1" noThreeD="1"/>
</file>

<file path=xl/ctrlProps/ctrlProp33.xml><?xml version="1.0" encoding="utf-8"?>
<formControlPr xmlns="http://schemas.microsoft.com/office/spreadsheetml/2009/9/main" objectType="CheckBox" fmlaLink="I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466724</xdr:colOff>
      <xdr:row>309</xdr:row>
      <xdr:rowOff>38100</xdr:rowOff>
    </xdr:from>
    <xdr:to>
      <xdr:col>32</xdr:col>
      <xdr:colOff>590550</xdr:colOff>
      <xdr:row>336</xdr:row>
      <xdr:rowOff>13447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906E6B-E35B-4A35-9B15-82B5EF94F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133349</xdr:colOff>
      <xdr:row>298</xdr:row>
      <xdr:rowOff>38100</xdr:rowOff>
    </xdr:from>
    <xdr:to>
      <xdr:col>26</xdr:col>
      <xdr:colOff>628649</xdr:colOff>
      <xdr:row>338</xdr:row>
      <xdr:rowOff>20171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05D8D3-F61C-4A1C-8751-B91B95916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113832</xdr:colOff>
      <xdr:row>16</xdr:row>
      <xdr:rowOff>89647</xdr:rowOff>
    </xdr:from>
    <xdr:to>
      <xdr:col>62</xdr:col>
      <xdr:colOff>0</xdr:colOff>
      <xdr:row>37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0BD44A-7018-4B24-A1BA-4B9C759B0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538925</xdr:colOff>
      <xdr:row>200</xdr:row>
      <xdr:rowOff>26614</xdr:rowOff>
    </xdr:from>
    <xdr:to>
      <xdr:col>12</xdr:col>
      <xdr:colOff>30818</xdr:colOff>
      <xdr:row>223</xdr:row>
      <xdr:rowOff>148478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2661C0-4590-40EA-9DEF-298E9B31C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13607</xdr:colOff>
      <xdr:row>113</xdr:row>
      <xdr:rowOff>104775</xdr:rowOff>
    </xdr:from>
    <xdr:to>
      <xdr:col>13</xdr:col>
      <xdr:colOff>600075</xdr:colOff>
      <xdr:row>175</xdr:row>
      <xdr:rowOff>136070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58B89-D8C7-4C0F-9965-758294591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89C42C-3669-4688-9219-007078943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B786FF-26FC-4B6C-AF75-54A760D5C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193675</xdr:colOff>
      <xdr:row>135</xdr:row>
      <xdr:rowOff>25400</xdr:rowOff>
    </xdr:from>
    <xdr:to>
      <xdr:col>32</xdr:col>
      <xdr:colOff>669925</xdr:colOff>
      <xdr:row>180</xdr:row>
      <xdr:rowOff>146050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52BD56-F6E5-44BE-92D6-A86E63BAB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210F2-2112-4605-B621-DB8540B14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EC6C8E-FB94-4A38-8119-1F0A1CB9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549088</xdr:colOff>
      <xdr:row>24</xdr:row>
      <xdr:rowOff>156882</xdr:rowOff>
    </xdr:from>
    <xdr:to>
      <xdr:col>33</xdr:col>
      <xdr:colOff>1075765</xdr:colOff>
      <xdr:row>63</xdr:row>
      <xdr:rowOff>67234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F432B-6285-4478-9FB3-E0FB73B95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361950</xdr:colOff>
      <xdr:row>67</xdr:row>
      <xdr:rowOff>104775</xdr:rowOff>
    </xdr:from>
    <xdr:to>
      <xdr:col>49</xdr:col>
      <xdr:colOff>542924</xdr:colOff>
      <xdr:row>97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838201</xdr:colOff>
      <xdr:row>244</xdr:row>
      <xdr:rowOff>47625</xdr:rowOff>
    </xdr:from>
    <xdr:to>
      <xdr:col>38</xdr:col>
      <xdr:colOff>368301</xdr:colOff>
      <xdr:row>269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533399</xdr:colOff>
      <xdr:row>0</xdr:row>
      <xdr:rowOff>152400</xdr:rowOff>
    </xdr:from>
    <xdr:to>
      <xdr:col>60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7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7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457199</xdr:colOff>
      <xdr:row>298</xdr:row>
      <xdr:rowOff>55335</xdr:rowOff>
    </xdr:from>
    <xdr:to>
      <xdr:col>54</xdr:col>
      <xdr:colOff>561975</xdr:colOff>
      <xdr:row>328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3E9F83-FF13-4E11-8C7B-1A31712CB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7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413494</xdr:colOff>
      <xdr:row>321</xdr:row>
      <xdr:rowOff>89647</xdr:rowOff>
    </xdr:from>
    <xdr:to>
      <xdr:col>26</xdr:col>
      <xdr:colOff>56029</xdr:colOff>
      <xdr:row>363</xdr:row>
      <xdr:rowOff>78440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CAD363-6229-4C40-B2C3-8C4729950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8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2009776</xdr:colOff>
      <xdr:row>15</xdr:row>
      <xdr:rowOff>139700</xdr:rowOff>
    </xdr:from>
    <xdr:to>
      <xdr:col>55</xdr:col>
      <xdr:colOff>206375</xdr:colOff>
      <xdr:row>44</xdr:row>
      <xdr:rowOff>107949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171450</xdr:colOff>
      <xdr:row>180</xdr:row>
      <xdr:rowOff>19050</xdr:rowOff>
    </xdr:from>
    <xdr:to>
      <xdr:col>58</xdr:col>
      <xdr:colOff>466725</xdr:colOff>
      <xdr:row>206</xdr:row>
      <xdr:rowOff>71437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11</xdr:col>
          <xdr:colOff>361950</xdr:colOff>
          <xdr:row>3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9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142875</xdr:rowOff>
        </xdr:from>
        <xdr:to>
          <xdr:col>9</xdr:col>
          <xdr:colOff>85725</xdr:colOff>
          <xdr:row>2</xdr:row>
          <xdr:rowOff>85725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9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133350</xdr:rowOff>
        </xdr:from>
        <xdr:to>
          <xdr:col>8</xdr:col>
          <xdr:colOff>457200</xdr:colOff>
          <xdr:row>3</xdr:row>
          <xdr:rowOff>66675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9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171450</xdr:rowOff>
        </xdr:from>
        <xdr:to>
          <xdr:col>8</xdr:col>
          <xdr:colOff>457200</xdr:colOff>
          <xdr:row>4</xdr:row>
          <xdr:rowOff>28575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9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161925</xdr:rowOff>
        </xdr:from>
        <xdr:to>
          <xdr:col>8</xdr:col>
          <xdr:colOff>381000</xdr:colOff>
          <xdr:row>5</xdr:row>
          <xdr:rowOff>47625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9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161925</xdr:rowOff>
        </xdr:from>
        <xdr:to>
          <xdr:col>9</xdr:col>
          <xdr:colOff>266700</xdr:colOff>
          <xdr:row>6</xdr:row>
          <xdr:rowOff>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9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444745</xdr:colOff>
      <xdr:row>4</xdr:row>
      <xdr:rowOff>100135</xdr:rowOff>
    </xdr:from>
    <xdr:to>
      <xdr:col>20</xdr:col>
      <xdr:colOff>1711</xdr:colOff>
      <xdr:row>34</xdr:row>
      <xdr:rowOff>100135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E8FE5F-8B57-5E88-0D94-D5976EE5D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Y293" sqref="Y6:Y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21" t="s">
        <v>1</v>
      </c>
      <c r="J3" s="122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525</v>
      </c>
      <c r="AK4" s="118" t="s">
        <v>526</v>
      </c>
      <c r="AL4" s="118" t="s">
        <v>914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M5" s="5" t="s">
        <v>918</v>
      </c>
      <c r="AN5" s="5" t="s">
        <v>916</v>
      </c>
      <c r="AO5" s="5" t="s">
        <v>919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'Global Only'!L6</f>
        <v>18387.5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3.7125599999999999</v>
      </c>
      <c r="X6" s="15"/>
      <c r="Y6" s="15">
        <f>AK6</f>
        <v>0.98091958706781424</v>
      </c>
      <c r="Z6" s="15"/>
      <c r="AA6" s="16">
        <f>AK6</f>
        <v>0.98091958706781424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'Global Only'!AI6</f>
        <v>39.33</v>
      </c>
      <c r="AJ6" s="17">
        <f>(V6/AI6)^0.5</f>
        <v>0.31021162167392519</v>
      </c>
      <c r="AK6" s="15">
        <f>W6/V6</f>
        <v>0.98091958706781424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>'Global Only'!L7</f>
        <v>18387.5</v>
      </c>
      <c r="M7" s="15"/>
      <c r="N7" s="15"/>
      <c r="O7" s="15"/>
      <c r="P7" s="15">
        <f t="shared" ref="P7:P70" si="0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4.0071899999999996</v>
      </c>
      <c r="X7" s="15"/>
      <c r="Y7" s="15">
        <f t="shared" ref="Y7:Y70" si="2">AK7</f>
        <v>0.94034879182222209</v>
      </c>
      <c r="Z7" s="15"/>
      <c r="AA7" s="16">
        <f t="shared" ref="AA7:AA70" si="3">AK7</f>
        <v>0.94034879182222209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>'Global Only'!AI7</f>
        <v>16.951000000000001</v>
      </c>
      <c r="AJ7" s="17">
        <f t="shared" ref="AJ7:AJ70" si="5">(V7/AI7)^0.5</f>
        <v>0.5013924846573633</v>
      </c>
      <c r="AK7" s="15">
        <f t="shared" ref="AK7:AK70" si="6">W7/V7</f>
        <v>0.94034879182222209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>'Global Only'!L8</f>
        <v>18387.5</v>
      </c>
      <c r="M8" s="15"/>
      <c r="N8" s="15"/>
      <c r="O8" s="15"/>
      <c r="P8" s="15">
        <f t="shared" si="0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4.5187799999999996</v>
      </c>
      <c r="X8" s="15"/>
      <c r="Y8" s="15">
        <f t="shared" si="2"/>
        <v>0.87240145173565675</v>
      </c>
      <c r="Z8" s="15"/>
      <c r="AA8" s="16">
        <f t="shared" si="3"/>
        <v>0.87240145173565675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>'Global Only'!AI8</f>
        <v>9.3440999999999992</v>
      </c>
      <c r="AJ8" s="17">
        <f t="shared" si="5"/>
        <v>0.74453251753853744</v>
      </c>
      <c r="AK8" s="15">
        <f t="shared" si="6"/>
        <v>0.87240145173565675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>'Global Only'!L9</f>
        <v>18387.5</v>
      </c>
      <c r="M9" s="15"/>
      <c r="N9" s="15"/>
      <c r="O9" s="15"/>
      <c r="P9" s="15">
        <f t="shared" si="0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4.9148500000000004</v>
      </c>
      <c r="X9" s="15"/>
      <c r="Y9" s="15">
        <f t="shared" si="2"/>
        <v>0.73872206289589315</v>
      </c>
      <c r="Z9" s="15"/>
      <c r="AA9" s="16">
        <f t="shared" si="3"/>
        <v>0.73872206289589315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>'Global Only'!AI9</f>
        <v>6.7995999999999999</v>
      </c>
      <c r="AJ9" s="17">
        <f t="shared" si="5"/>
        <v>0.98917450951524921</v>
      </c>
      <c r="AK9" s="15">
        <f t="shared" si="6"/>
        <v>0.73872206289589315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>'Global Only'!L10</f>
        <v>18387.5</v>
      </c>
      <c r="M10" s="15"/>
      <c r="N10" s="15"/>
      <c r="O10" s="15"/>
      <c r="P10" s="15">
        <f t="shared" si="0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4.8433799999999998</v>
      </c>
      <c r="X10" s="15"/>
      <c r="Y10" s="15">
        <f t="shared" si="2"/>
        <v>0.50747654459530345</v>
      </c>
      <c r="Z10" s="15"/>
      <c r="AA10" s="16">
        <f t="shared" si="3"/>
        <v>0.50747654459530345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>'Global Only'!AI10</f>
        <v>5.5365000000000002</v>
      </c>
      <c r="AJ10" s="17">
        <f t="shared" si="5"/>
        <v>1.3129513463657247</v>
      </c>
      <c r="AK10" s="15">
        <f t="shared" si="6"/>
        <v>0.50747654459530345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>'Global Only'!L11</f>
        <v>18387.5</v>
      </c>
      <c r="M11" s="15"/>
      <c r="N11" s="15"/>
      <c r="O11" s="15"/>
      <c r="P11" s="15">
        <f t="shared" si="0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4.59415</v>
      </c>
      <c r="X11" s="15"/>
      <c r="Y11" s="15">
        <f t="shared" si="2"/>
        <v>0.33928945021046358</v>
      </c>
      <c r="Z11" s="15"/>
      <c r="AA11" s="16">
        <f t="shared" si="3"/>
        <v>0.33928945021046358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>'Global Only'!AI11</f>
        <v>4.9916</v>
      </c>
      <c r="AJ11" s="17">
        <f t="shared" si="5"/>
        <v>1.6470148670899953</v>
      </c>
      <c r="AK11" s="15">
        <f t="shared" si="6"/>
        <v>0.33928945021046358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>'Global Only'!L12</f>
        <v>18387.5</v>
      </c>
      <c r="M12" s="15"/>
      <c r="N12" s="15"/>
      <c r="O12" s="15"/>
      <c r="P12" s="15">
        <f t="shared" si="0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4.4222900000000003</v>
      </c>
      <c r="X12" s="15"/>
      <c r="Y12" s="15">
        <f t="shared" si="2"/>
        <v>0.2415105151325854</v>
      </c>
      <c r="Z12" s="15"/>
      <c r="AA12" s="16">
        <f t="shared" si="3"/>
        <v>0.2415105151325854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>'Global Only'!AI12</f>
        <v>4.7111999999999998</v>
      </c>
      <c r="AJ12" s="17">
        <f t="shared" si="5"/>
        <v>1.9714683833733562</v>
      </c>
      <c r="AK12" s="15">
        <f t="shared" si="6"/>
        <v>0.2415105151325854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>'Global Only'!L13</f>
        <v>18387.5</v>
      </c>
      <c r="M13" s="15"/>
      <c r="N13" s="15"/>
      <c r="O13" s="15"/>
      <c r="P13" s="15">
        <f t="shared" si="0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4.2349899999999998</v>
      </c>
      <c r="X13" s="15"/>
      <c r="Y13" s="15">
        <f t="shared" si="2"/>
        <v>0.15616515987156834</v>
      </c>
      <c r="Z13" s="15"/>
      <c r="AA13" s="16">
        <f t="shared" si="3"/>
        <v>0.15616515987156834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>'Global Only'!AI13</f>
        <v>4.4691999999999998</v>
      </c>
      <c r="AJ13" s="17">
        <f t="shared" si="5"/>
        <v>2.4633108767085972</v>
      </c>
      <c r="AK13" s="15">
        <f t="shared" si="6"/>
        <v>0.15616515987156834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>'Global Only'!L14</f>
        <v>14136</v>
      </c>
      <c r="M14" s="15"/>
      <c r="N14" s="15"/>
      <c r="O14" s="15"/>
      <c r="P14" s="15">
        <f t="shared" si="0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3.69326</v>
      </c>
      <c r="X14" s="15"/>
      <c r="Y14" s="15">
        <f t="shared" si="2"/>
        <v>0.97860113312769015</v>
      </c>
      <c r="Z14" s="15"/>
      <c r="AA14" s="16">
        <f t="shared" si="3"/>
        <v>0.97860113312769015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>'Global Only'!AI14</f>
        <v>38.518000000000001</v>
      </c>
      <c r="AJ14" s="17">
        <f t="shared" si="5"/>
        <v>0.31301865401950174</v>
      </c>
      <c r="AK14" s="15">
        <f t="shared" si="6"/>
        <v>0.97860113312769015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>'Global Only'!L15</f>
        <v>14136</v>
      </c>
      <c r="M15" s="15"/>
      <c r="N15" s="15"/>
      <c r="O15" s="15"/>
      <c r="P15" s="15">
        <f t="shared" si="0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3.97132</v>
      </c>
      <c r="X15" s="15"/>
      <c r="Y15" s="15">
        <f t="shared" si="2"/>
        <v>0.93458719286471237</v>
      </c>
      <c r="Z15" s="15"/>
      <c r="AA15" s="16">
        <f t="shared" si="3"/>
        <v>0.93458719286471237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>'Global Only'!AI15</f>
        <v>16.736999999999998</v>
      </c>
      <c r="AJ15" s="17">
        <f t="shared" si="5"/>
        <v>0.50387025423514742</v>
      </c>
      <c r="AK15" s="15">
        <f t="shared" si="6"/>
        <v>0.93458719286471237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>'Global Only'!L16</f>
        <v>14136</v>
      </c>
      <c r="M16" s="15"/>
      <c r="N16" s="15"/>
      <c r="O16" s="15"/>
      <c r="P16" s="15">
        <f t="shared" si="0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4.4564399999999997</v>
      </c>
      <c r="X16" s="15"/>
      <c r="Y16" s="15">
        <f t="shared" si="2"/>
        <v>0.86281791076970205</v>
      </c>
      <c r="Z16" s="15"/>
      <c r="AA16" s="16">
        <f t="shared" si="3"/>
        <v>0.86281791076970205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>'Global Only'!AI16</f>
        <v>9.2507000000000001</v>
      </c>
      <c r="AJ16" s="17">
        <f t="shared" si="5"/>
        <v>0.74721771131911685</v>
      </c>
      <c r="AK16" s="15">
        <f t="shared" si="6"/>
        <v>0.86281791076970205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>'Global Only'!L17</f>
        <v>14136</v>
      </c>
      <c r="M17" s="15"/>
      <c r="N17" s="15"/>
      <c r="O17" s="15"/>
      <c r="P17" s="15">
        <f t="shared" si="0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4.8750400000000003</v>
      </c>
      <c r="X17" s="15"/>
      <c r="Y17" s="15">
        <f t="shared" si="2"/>
        <v>0.73482663907935641</v>
      </c>
      <c r="Z17" s="15"/>
      <c r="AA17" s="16">
        <f t="shared" si="3"/>
        <v>0.73482663907935641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>'Global Only'!AI17</f>
        <v>6.7378999999999998</v>
      </c>
      <c r="AJ17" s="17">
        <f t="shared" si="5"/>
        <v>0.99228029052843447</v>
      </c>
      <c r="AK17" s="15">
        <f t="shared" si="6"/>
        <v>0.73482663907935641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>'Global Only'!L18</f>
        <v>14136</v>
      </c>
      <c r="M18" s="15"/>
      <c r="N18" s="15"/>
      <c r="O18" s="15"/>
      <c r="P18" s="15">
        <f t="shared" si="0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4.8126300000000004</v>
      </c>
      <c r="X18" s="15"/>
      <c r="Y18" s="15">
        <f t="shared" si="2"/>
        <v>0.50569168232881234</v>
      </c>
      <c r="Z18" s="15"/>
      <c r="AA18" s="16">
        <f t="shared" si="3"/>
        <v>0.50569168232881234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>'Global Only'!AI18</f>
        <v>5.4893000000000001</v>
      </c>
      <c r="AJ18" s="17">
        <f t="shared" si="5"/>
        <v>1.3167091349710243</v>
      </c>
      <c r="AK18" s="15">
        <f t="shared" si="6"/>
        <v>0.50569168232881234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>'Global Only'!L19</f>
        <v>14136</v>
      </c>
      <c r="M19" s="15"/>
      <c r="N19" s="15"/>
      <c r="O19" s="15"/>
      <c r="P19" s="15">
        <f t="shared" si="0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4.5620900000000004</v>
      </c>
      <c r="X19" s="15"/>
      <c r="Y19" s="15">
        <f t="shared" si="2"/>
        <v>0.3378819097572075</v>
      </c>
      <c r="Z19" s="15"/>
      <c r="AA19" s="16">
        <f t="shared" si="3"/>
        <v>0.3378819097572075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>'Global Only'!AI19</f>
        <v>4.9505999999999997</v>
      </c>
      <c r="AJ19" s="17">
        <f t="shared" si="5"/>
        <v>1.6514694167873953</v>
      </c>
      <c r="AK19" s="15">
        <f t="shared" si="6"/>
        <v>0.3378819097572075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>'Global Only'!L20</f>
        <v>14136</v>
      </c>
      <c r="M20" s="15"/>
      <c r="N20" s="15"/>
      <c r="O20" s="15"/>
      <c r="P20" s="15">
        <f t="shared" si="0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4.3897899999999996</v>
      </c>
      <c r="X20" s="15"/>
      <c r="Y20" s="15">
        <f t="shared" si="2"/>
        <v>0.2404188285211673</v>
      </c>
      <c r="Z20" s="15"/>
      <c r="AA20" s="16">
        <f t="shared" si="3"/>
        <v>0.2404188285211673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>'Global Only'!AI20</f>
        <v>4.6730999999999998</v>
      </c>
      <c r="AJ20" s="17">
        <f t="shared" si="5"/>
        <v>1.9766742135973967</v>
      </c>
      <c r="AK20" s="15">
        <f t="shared" si="6"/>
        <v>0.2404188285211673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>'Global Only'!L21</f>
        <v>14136</v>
      </c>
      <c r="M21" s="15"/>
      <c r="N21" s="15"/>
      <c r="O21" s="15"/>
      <c r="P21" s="15">
        <f t="shared" si="0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4.2003300000000001</v>
      </c>
      <c r="X21" s="15"/>
      <c r="Y21" s="15">
        <f t="shared" si="2"/>
        <v>0.15532847541488992</v>
      </c>
      <c r="Z21" s="15"/>
      <c r="AA21" s="16">
        <f t="shared" si="3"/>
        <v>0.15532847541488992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>'Global Only'!AI21</f>
        <v>4.4336000000000002</v>
      </c>
      <c r="AJ21" s="17">
        <f t="shared" si="5"/>
        <v>2.4696642329825638</v>
      </c>
      <c r="AK21" s="15">
        <f t="shared" si="6"/>
        <v>0.15532847541488992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>'Global Only'!L22</f>
        <v>12319.45</v>
      </c>
      <c r="M22" s="15"/>
      <c r="N22" s="15"/>
      <c r="O22" s="15"/>
      <c r="P22" s="15">
        <f t="shared" si="0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3.6704699999999999</v>
      </c>
      <c r="X22" s="15"/>
      <c r="Y22" s="15">
        <f t="shared" si="2"/>
        <v>0.97432501303495944</v>
      </c>
      <c r="Z22" s="15"/>
      <c r="AA22" s="16">
        <f t="shared" si="3"/>
        <v>0.97432501303495944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>'Global Only'!AI22</f>
        <v>37.962000000000003</v>
      </c>
      <c r="AJ22" s="17">
        <f t="shared" si="5"/>
        <v>0.31501727542584973</v>
      </c>
      <c r="AK22" s="15">
        <f t="shared" si="6"/>
        <v>0.97432501303495944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>'Global Only'!L23</f>
        <v>12319.45</v>
      </c>
      <c r="M23" s="15"/>
      <c r="N23" s="15"/>
      <c r="O23" s="15"/>
      <c r="P23" s="15">
        <f t="shared" si="0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3.9418899999999999</v>
      </c>
      <c r="X23" s="15"/>
      <c r="Y23" s="15">
        <f t="shared" si="2"/>
        <v>0.92934247056168862</v>
      </c>
      <c r="Z23" s="15"/>
      <c r="AA23" s="16">
        <f t="shared" si="3"/>
        <v>0.92934247056168862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>'Global Only'!AI23</f>
        <v>16.600999999999999</v>
      </c>
      <c r="AJ23" s="17">
        <f t="shared" si="5"/>
        <v>0.50547215126800593</v>
      </c>
      <c r="AK23" s="15">
        <f t="shared" si="6"/>
        <v>0.92934247056168862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>'Global Only'!L24</f>
        <v>12319.45</v>
      </c>
      <c r="M24" s="15"/>
      <c r="N24" s="15"/>
      <c r="O24" s="15"/>
      <c r="P24" s="15">
        <f t="shared" si="0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4.4129300000000002</v>
      </c>
      <c r="X24" s="15"/>
      <c r="Y24" s="15">
        <f t="shared" si="2"/>
        <v>0.85594225766783427</v>
      </c>
      <c r="Z24" s="15"/>
      <c r="AA24" s="16">
        <f t="shared" si="3"/>
        <v>0.85594225766783427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>'Global Only'!AI24</f>
        <v>9.1949000000000005</v>
      </c>
      <c r="AJ24" s="17">
        <f t="shared" si="5"/>
        <v>0.74880335244639362</v>
      </c>
      <c r="AK24" s="15">
        <f t="shared" si="6"/>
        <v>0.85594225766783427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>'Global Only'!L25</f>
        <v>12319.45</v>
      </c>
      <c r="M25" s="15"/>
      <c r="N25" s="15"/>
      <c r="O25" s="15"/>
      <c r="P25" s="15">
        <f t="shared" si="0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4.8507300000000004</v>
      </c>
      <c r="X25" s="15"/>
      <c r="Y25" s="15">
        <f t="shared" si="2"/>
        <v>0.73248738836963956</v>
      </c>
      <c r="Z25" s="15"/>
      <c r="AA25" s="16">
        <f t="shared" si="3"/>
        <v>0.73248738836963956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>'Global Only'!AI25</f>
        <v>6.7024999999999997</v>
      </c>
      <c r="AJ25" s="17">
        <f t="shared" si="5"/>
        <v>0.99399697729636383</v>
      </c>
      <c r="AK25" s="15">
        <f t="shared" si="6"/>
        <v>0.73248738836963956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>'Global Only'!L26</f>
        <v>12319.45</v>
      </c>
      <c r="M26" s="15"/>
      <c r="N26" s="15"/>
      <c r="O26" s="15"/>
      <c r="P26" s="15">
        <f t="shared" si="0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4.7945599999999997</v>
      </c>
      <c r="X26" s="15"/>
      <c r="Y26" s="15">
        <f t="shared" si="2"/>
        <v>0.50470596264552436</v>
      </c>
      <c r="Z26" s="15"/>
      <c r="AA26" s="16">
        <f t="shared" si="3"/>
        <v>0.50470596264552436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>'Global Only'!AI26</f>
        <v>5.4630999999999998</v>
      </c>
      <c r="AJ26" s="17">
        <f t="shared" si="5"/>
        <v>1.3186683604619418</v>
      </c>
      <c r="AK26" s="15">
        <f t="shared" si="6"/>
        <v>0.50470596264552436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>'Global Only'!L27</f>
        <v>12319.45</v>
      </c>
      <c r="M27" s="15"/>
      <c r="N27" s="15"/>
      <c r="O27" s="15"/>
      <c r="P27" s="15">
        <f t="shared" si="0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4.5441500000000001</v>
      </c>
      <c r="X27" s="15"/>
      <c r="Y27" s="15">
        <f t="shared" si="2"/>
        <v>0.33716314141319226</v>
      </c>
      <c r="Z27" s="15"/>
      <c r="AA27" s="16">
        <f t="shared" si="3"/>
        <v>0.33716314141319226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>'Global Only'!AI27</f>
        <v>4.9276</v>
      </c>
      <c r="AJ27" s="17">
        <f t="shared" si="5"/>
        <v>1.6538212211510712</v>
      </c>
      <c r="AK27" s="15">
        <f t="shared" si="6"/>
        <v>0.33716314141319226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>'Global Only'!L28</f>
        <v>12319.45</v>
      </c>
      <c r="M28" s="15"/>
      <c r="N28" s="15"/>
      <c r="O28" s="15"/>
      <c r="P28" s="15">
        <f t="shared" si="0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4.37134</v>
      </c>
      <c r="X28" s="15"/>
      <c r="Y28" s="15">
        <f t="shared" si="2"/>
        <v>0.2398422336274966</v>
      </c>
      <c r="Z28" s="15"/>
      <c r="AA28" s="16">
        <f t="shared" si="3"/>
        <v>0.2398422336274966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>'Global Only'!AI28</f>
        <v>4.6520999999999999</v>
      </c>
      <c r="AJ28" s="17">
        <f t="shared" si="5"/>
        <v>1.9793379095950698</v>
      </c>
      <c r="AK28" s="15">
        <f t="shared" si="6"/>
        <v>0.2398422336274966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>'Global Only'!L29</f>
        <v>12319.45</v>
      </c>
      <c r="M29" s="15"/>
      <c r="N29" s="15"/>
      <c r="O29" s="15"/>
      <c r="P29" s="15">
        <f t="shared" si="0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4.1818200000000001</v>
      </c>
      <c r="X29" s="15"/>
      <c r="Y29" s="15">
        <f t="shared" si="2"/>
        <v>0.1549242291838287</v>
      </c>
      <c r="Z29" s="15"/>
      <c r="AA29" s="16">
        <f t="shared" si="3"/>
        <v>0.1549242291838287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>'Global Only'!AI29</f>
        <v>4.4139999999999997</v>
      </c>
      <c r="AJ29" s="17">
        <f t="shared" si="5"/>
        <v>2.4729015754724109</v>
      </c>
      <c r="AK29" s="15">
        <f t="shared" si="6"/>
        <v>0.1549242291838287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>'Global Only'!L30</f>
        <v>9884.5</v>
      </c>
      <c r="M30" s="15"/>
      <c r="N30" s="15"/>
      <c r="O30" s="15"/>
      <c r="P30" s="15">
        <f t="shared" si="0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3.4416099999999998</v>
      </c>
      <c r="X30" s="15"/>
      <c r="Y30" s="15">
        <f t="shared" si="2"/>
        <v>0.91674225379571872</v>
      </c>
      <c r="Z30" s="15"/>
      <c r="AA30" s="16">
        <f t="shared" si="3"/>
        <v>0.91674225379571872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>'Global Only'!AI30</f>
        <v>36.762</v>
      </c>
      <c r="AJ30" s="17">
        <f t="shared" si="5"/>
        <v>0.31956384474860638</v>
      </c>
      <c r="AK30" s="15">
        <f t="shared" si="6"/>
        <v>0.91674225379571872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>'Global Only'!L31</f>
        <v>9884.5</v>
      </c>
      <c r="M31" s="15"/>
      <c r="N31" s="15"/>
      <c r="O31" s="15"/>
      <c r="P31" s="15">
        <f t="shared" si="0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3.7743099999999998</v>
      </c>
      <c r="X31" s="15"/>
      <c r="Y31" s="15">
        <f t="shared" si="2"/>
        <v>0.89291942787523149</v>
      </c>
      <c r="Z31" s="15"/>
      <c r="AA31" s="16">
        <f t="shared" si="3"/>
        <v>0.89291942787523149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>'Global Only'!AI31</f>
        <v>16.321000000000002</v>
      </c>
      <c r="AJ31" s="17">
        <f t="shared" si="5"/>
        <v>0.50890798512690227</v>
      </c>
      <c r="AK31" s="15">
        <f t="shared" si="6"/>
        <v>0.89291942787523149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>'Global Only'!L32</f>
        <v>9884.5</v>
      </c>
      <c r="M32" s="15"/>
      <c r="N32" s="15"/>
      <c r="O32" s="15"/>
      <c r="P32" s="15">
        <f t="shared" si="0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4.2838599999999998</v>
      </c>
      <c r="X32" s="15"/>
      <c r="Y32" s="15">
        <f t="shared" si="2"/>
        <v>0.83378891992322091</v>
      </c>
      <c r="Z32" s="15"/>
      <c r="AA32" s="16">
        <f t="shared" si="3"/>
        <v>0.83378891992322091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>'Global Only'!AI32</f>
        <v>9.0890000000000004</v>
      </c>
      <c r="AJ32" s="17">
        <f t="shared" si="5"/>
        <v>0.75185055241377818</v>
      </c>
      <c r="AK32" s="15">
        <f t="shared" si="6"/>
        <v>0.83378891992322091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>'Global Only'!L33</f>
        <v>9884.5</v>
      </c>
      <c r="M33" s="15"/>
      <c r="N33" s="15"/>
      <c r="O33" s="15"/>
      <c r="P33" s="15">
        <f t="shared" si="0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4.7848100000000002</v>
      </c>
      <c r="X33" s="15"/>
      <c r="Y33" s="15">
        <f t="shared" si="2"/>
        <v>0.72503866580043586</v>
      </c>
      <c r="Z33" s="15"/>
      <c r="AA33" s="16">
        <f t="shared" si="3"/>
        <v>0.72503866580043586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>'Global Only'!AI33</f>
        <v>6.6388999999999996</v>
      </c>
      <c r="AJ33" s="17">
        <f t="shared" si="5"/>
        <v>0.99701961169883668</v>
      </c>
      <c r="AK33" s="15">
        <f t="shared" si="6"/>
        <v>0.72503866580043586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>'Global Only'!L34</f>
        <v>9884.5</v>
      </c>
      <c r="M34" s="15"/>
      <c r="N34" s="15"/>
      <c r="O34" s="15"/>
      <c r="P34" s="15">
        <f t="shared" si="0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4.7570399999999999</v>
      </c>
      <c r="X34" s="15"/>
      <c r="Y34" s="15">
        <f t="shared" si="2"/>
        <v>0.5024928676881516</v>
      </c>
      <c r="Z34" s="15"/>
      <c r="AA34" s="16">
        <f t="shared" si="3"/>
        <v>0.5024928676881516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>'Global Only'!AI34</f>
        <v>5.4168000000000003</v>
      </c>
      <c r="AJ34" s="17">
        <f t="shared" si="5"/>
        <v>1.3220018116915118</v>
      </c>
      <c r="AK34" s="15">
        <f t="shared" si="6"/>
        <v>0.5024928676881516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>'Global Only'!L35</f>
        <v>9884.5</v>
      </c>
      <c r="M35" s="15"/>
      <c r="N35" s="15"/>
      <c r="O35" s="15"/>
      <c r="P35" s="15">
        <f t="shared" si="0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4.5103099999999996</v>
      </c>
      <c r="X35" s="15"/>
      <c r="Y35" s="15">
        <f t="shared" si="2"/>
        <v>0.33581280028075405</v>
      </c>
      <c r="Z35" s="15"/>
      <c r="AA35" s="16">
        <f t="shared" si="3"/>
        <v>0.33581280028075405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>'Global Only'!AI35</f>
        <v>4.8888999999999996</v>
      </c>
      <c r="AJ35" s="17">
        <f t="shared" si="5"/>
        <v>1.6574826693812967</v>
      </c>
      <c r="AK35" s="15">
        <f t="shared" si="6"/>
        <v>0.33581280028075405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>'Global Only'!L36</f>
        <v>9884.5</v>
      </c>
      <c r="M36" s="15"/>
      <c r="N36" s="15"/>
      <c r="O36" s="15"/>
      <c r="P36" s="15">
        <f t="shared" si="0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4.3391500000000001</v>
      </c>
      <c r="X36" s="15"/>
      <c r="Y36" s="15">
        <f t="shared" si="2"/>
        <v>0.23890165452337675</v>
      </c>
      <c r="Z36" s="15"/>
      <c r="AA36" s="16">
        <f t="shared" si="3"/>
        <v>0.23890165452337675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>'Global Only'!AI36</f>
        <v>4.6165000000000003</v>
      </c>
      <c r="AJ36" s="17">
        <f t="shared" si="5"/>
        <v>1.9835188545521034</v>
      </c>
      <c r="AK36" s="15">
        <f t="shared" si="6"/>
        <v>0.23890165452337675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>'Global Only'!L37</f>
        <v>9884.5</v>
      </c>
      <c r="M37" s="15"/>
      <c r="N37" s="15"/>
      <c r="O37" s="15"/>
      <c r="P37" s="15">
        <f t="shared" si="0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4.1529100000000003</v>
      </c>
      <c r="X37" s="15"/>
      <c r="Y37" s="15">
        <f t="shared" si="2"/>
        <v>0.1543867229660271</v>
      </c>
      <c r="Z37" s="15"/>
      <c r="AA37" s="16">
        <f t="shared" si="3"/>
        <v>0.1543867229660271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>'Global Only'!AI37</f>
        <v>4.3815</v>
      </c>
      <c r="AJ37" s="17">
        <f t="shared" si="5"/>
        <v>2.4777636492823336</v>
      </c>
      <c r="AK37" s="15">
        <f t="shared" si="6"/>
        <v>0.1543867229660271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>'Global Only'!L38</f>
        <v>8145.2500000000018</v>
      </c>
      <c r="M38" s="15"/>
      <c r="N38" s="15"/>
      <c r="O38" s="15"/>
      <c r="P38" s="15">
        <f t="shared" si="0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3.1341800000000002</v>
      </c>
      <c r="X38" s="15"/>
      <c r="Y38" s="15">
        <f t="shared" si="2"/>
        <v>0.83796890159612103</v>
      </c>
      <c r="Z38" s="15"/>
      <c r="AA38" s="16">
        <f t="shared" si="3"/>
        <v>0.83796890159612103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>'Global Only'!AI38</f>
        <v>35.084000000000003</v>
      </c>
      <c r="AJ38" s="17">
        <f t="shared" si="5"/>
        <v>0.32650772847231618</v>
      </c>
      <c r="AK38" s="15">
        <f t="shared" si="6"/>
        <v>0.83796890159612103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>'Global Only'!L39</f>
        <v>8145.2500000000018</v>
      </c>
      <c r="M39" s="15"/>
      <c r="N39" s="15"/>
      <c r="O39" s="15"/>
      <c r="P39" s="15">
        <f t="shared" si="0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3.4108299999999998</v>
      </c>
      <c r="X39" s="15"/>
      <c r="Y39" s="15">
        <f t="shared" si="2"/>
        <v>0.80994056618083299</v>
      </c>
      <c r="Z39" s="15"/>
      <c r="AA39" s="16">
        <f t="shared" si="3"/>
        <v>0.80994056618083299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>'Global Only'!AI39</f>
        <v>15.959</v>
      </c>
      <c r="AJ39" s="17">
        <f t="shared" si="5"/>
        <v>0.51368942357334491</v>
      </c>
      <c r="AK39" s="15">
        <f t="shared" si="6"/>
        <v>0.80994056618083299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>'Global Only'!L40</f>
        <v>8145.2500000000018</v>
      </c>
      <c r="M40" s="15"/>
      <c r="N40" s="15"/>
      <c r="O40" s="15"/>
      <c r="P40" s="15">
        <f t="shared" si="0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3.90219</v>
      </c>
      <c r="X40" s="15"/>
      <c r="Y40" s="15">
        <f t="shared" si="2"/>
        <v>0.76233811589247114</v>
      </c>
      <c r="Z40" s="15"/>
      <c r="AA40" s="16">
        <f t="shared" si="3"/>
        <v>0.76233811589247114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>'Global Only'!AI40</f>
        <v>8.9650999999999996</v>
      </c>
      <c r="AJ40" s="17">
        <f t="shared" si="5"/>
        <v>0.75561891263477843</v>
      </c>
      <c r="AK40" s="15">
        <f t="shared" si="6"/>
        <v>0.76233811589247114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>'Global Only'!L41</f>
        <v>8145.2500000000018</v>
      </c>
      <c r="M41" s="15"/>
      <c r="N41" s="15"/>
      <c r="O41" s="15"/>
      <c r="P41" s="15">
        <f t="shared" si="0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4.5278499999999999</v>
      </c>
      <c r="X41" s="15"/>
      <c r="Y41" s="15">
        <f t="shared" si="2"/>
        <v>0.68866319685069344</v>
      </c>
      <c r="Z41" s="15"/>
      <c r="AA41" s="16">
        <f t="shared" si="3"/>
        <v>0.68866319685069344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>'Global Only'!AI41</f>
        <v>6.5689000000000002</v>
      </c>
      <c r="AJ41" s="17">
        <f t="shared" si="5"/>
        <v>1.0004519915197589</v>
      </c>
      <c r="AK41" s="15">
        <f t="shared" si="6"/>
        <v>0.68866319685069344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>'Global Only'!L42</f>
        <v>8145.2500000000018</v>
      </c>
      <c r="M42" s="15"/>
      <c r="N42" s="15"/>
      <c r="O42" s="15"/>
      <c r="P42" s="15">
        <f t="shared" si="0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4.6929600000000002</v>
      </c>
      <c r="X42" s="15"/>
      <c r="Y42" s="15">
        <f t="shared" si="2"/>
        <v>0.49757473880603831</v>
      </c>
      <c r="Z42" s="15"/>
      <c r="AA42" s="16">
        <f t="shared" si="3"/>
        <v>0.49757473880603831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>'Global Only'!AI42</f>
        <v>5.3696999999999999</v>
      </c>
      <c r="AJ42" s="17">
        <f t="shared" si="5"/>
        <v>1.325315426254932</v>
      </c>
      <c r="AK42" s="15">
        <f t="shared" si="6"/>
        <v>0.49757473880603831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>'Global Only'!L43</f>
        <v>8145.2500000000018</v>
      </c>
      <c r="M43" s="15"/>
      <c r="N43" s="15"/>
      <c r="O43" s="15"/>
      <c r="P43" s="15">
        <f t="shared" si="0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4.4724700000000004</v>
      </c>
      <c r="X43" s="15"/>
      <c r="Y43" s="15">
        <f t="shared" si="2"/>
        <v>0.33423864526944863</v>
      </c>
      <c r="Z43" s="15"/>
      <c r="AA43" s="16">
        <f t="shared" si="3"/>
        <v>0.33423864526944863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>'Global Only'!AI43</f>
        <v>4.8505000000000003</v>
      </c>
      <c r="AJ43" s="17">
        <f t="shared" si="5"/>
        <v>1.6609330708451666</v>
      </c>
      <c r="AK43" s="15">
        <f t="shared" si="6"/>
        <v>0.33423864526944863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>'Global Only'!L44</f>
        <v>8145.2500000000018</v>
      </c>
      <c r="M44" s="15"/>
      <c r="N44" s="15"/>
      <c r="O44" s="15"/>
      <c r="P44" s="15">
        <f t="shared" si="0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4.3064600000000004</v>
      </c>
      <c r="X44" s="15"/>
      <c r="Y44" s="15">
        <f t="shared" si="2"/>
        <v>0.23798702727707693</v>
      </c>
      <c r="Z44" s="15"/>
      <c r="AA44" s="16">
        <f t="shared" si="3"/>
        <v>0.23798702727707693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>'Global Only'!AI44</f>
        <v>4.5826000000000002</v>
      </c>
      <c r="AJ44" s="17">
        <f t="shared" si="5"/>
        <v>1.9871360000721772</v>
      </c>
      <c r="AK44" s="15">
        <f t="shared" si="6"/>
        <v>0.23798702727707693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>'Global Only'!L45</f>
        <v>8145.2500000000018</v>
      </c>
      <c r="M45" s="15"/>
      <c r="N45" s="15"/>
      <c r="O45" s="15"/>
      <c r="P45" s="15">
        <f t="shared" si="0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4.1268500000000001</v>
      </c>
      <c r="X45" s="15"/>
      <c r="Y45" s="15">
        <f t="shared" si="2"/>
        <v>0.15399069738995599</v>
      </c>
      <c r="Z45" s="15"/>
      <c r="AA45" s="16">
        <f t="shared" si="3"/>
        <v>0.15399069738995599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>'Global Only'!AI45</f>
        <v>4.3507999999999996</v>
      </c>
      <c r="AJ45" s="17">
        <f t="shared" si="5"/>
        <v>2.4818614825087537</v>
      </c>
      <c r="AK45" s="15">
        <f t="shared" si="6"/>
        <v>0.15399069738995599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>'Global Only'!L46</f>
        <v>7217.65</v>
      </c>
      <c r="M46" s="15"/>
      <c r="N46" s="15"/>
      <c r="O46" s="15"/>
      <c r="P46" s="15">
        <f t="shared" si="0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3.0891999999999999</v>
      </c>
      <c r="X46" s="15"/>
      <c r="Y46" s="15">
        <f t="shared" si="2"/>
        <v>0.82818668524445338</v>
      </c>
      <c r="Z46" s="15"/>
      <c r="AA46" s="16">
        <f t="shared" si="3"/>
        <v>0.82818668524445338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>'Global Only'!AI46</f>
        <v>33.424999999999997</v>
      </c>
      <c r="AJ46" s="17">
        <f t="shared" si="5"/>
        <v>0.33405900488767104</v>
      </c>
      <c r="AK46" s="15">
        <f t="shared" si="6"/>
        <v>0.82818668524445338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>'Global Only'!L47</f>
        <v>7217.65</v>
      </c>
      <c r="M47" s="15"/>
      <c r="N47" s="15"/>
      <c r="O47" s="15"/>
      <c r="P47" s="15">
        <f t="shared" si="0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3.3028400000000002</v>
      </c>
      <c r="X47" s="15"/>
      <c r="Y47" s="15">
        <f t="shared" si="2"/>
        <v>0.78642781225046787</v>
      </c>
      <c r="Z47" s="15"/>
      <c r="AA47" s="16">
        <f t="shared" si="3"/>
        <v>0.78642781225046787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>'Global Only'!AI47</f>
        <v>15.609</v>
      </c>
      <c r="AJ47" s="17">
        <f t="shared" si="5"/>
        <v>0.51871259754171806</v>
      </c>
      <c r="AK47" s="15">
        <f t="shared" si="6"/>
        <v>0.78642781225046787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>'Global Only'!L48</f>
        <v>7217.65</v>
      </c>
      <c r="M48" s="15"/>
      <c r="N48" s="15"/>
      <c r="O48" s="15"/>
      <c r="P48" s="15">
        <f t="shared" si="0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3.7145100000000002</v>
      </c>
      <c r="X48" s="15"/>
      <c r="Y48" s="15">
        <f t="shared" si="2"/>
        <v>0.72764408946653381</v>
      </c>
      <c r="Z48" s="15"/>
      <c r="AA48" s="16">
        <f t="shared" si="3"/>
        <v>0.72764408946653381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>'Global Only'!AI48</f>
        <v>8.8526000000000007</v>
      </c>
      <c r="AJ48" s="17">
        <f t="shared" si="5"/>
        <v>0.75937420793675903</v>
      </c>
      <c r="AK48" s="15">
        <f t="shared" si="6"/>
        <v>0.72764408946653381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>'Global Only'!L49</f>
        <v>7217.65</v>
      </c>
      <c r="M49" s="15"/>
      <c r="N49" s="15"/>
      <c r="O49" s="15"/>
      <c r="P49" s="15">
        <f t="shared" si="0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4.3075599999999996</v>
      </c>
      <c r="X49" s="15"/>
      <c r="Y49" s="15">
        <f t="shared" si="2"/>
        <v>0.65693806970253443</v>
      </c>
      <c r="Z49" s="15"/>
      <c r="AA49" s="16">
        <f t="shared" si="3"/>
        <v>0.65693806970253443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>'Global Only'!AI49</f>
        <v>6.5106000000000002</v>
      </c>
      <c r="AJ49" s="17">
        <f t="shared" si="5"/>
        <v>1.003559082462987</v>
      </c>
      <c r="AK49" s="15">
        <f t="shared" si="6"/>
        <v>0.65693806970253443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>'Global Only'!L50</f>
        <v>7217.65</v>
      </c>
      <c r="M50" s="15"/>
      <c r="N50" s="15"/>
      <c r="O50" s="15"/>
      <c r="P50" s="15">
        <f t="shared" si="0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4.5796299999999999</v>
      </c>
      <c r="X50" s="15"/>
      <c r="Y50" s="15">
        <f t="shared" si="2"/>
        <v>0.48687795861007033</v>
      </c>
      <c r="Z50" s="15"/>
      <c r="AA50" s="16">
        <f t="shared" si="3"/>
        <v>0.48687795861007033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>'Global Only'!AI50</f>
        <v>5.3331999999999997</v>
      </c>
      <c r="AJ50" s="17">
        <f t="shared" si="5"/>
        <v>1.3280401454558557</v>
      </c>
      <c r="AK50" s="15">
        <f t="shared" si="6"/>
        <v>0.48687795861007033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>'Global Only'!L51</f>
        <v>7217.65</v>
      </c>
      <c r="M51" s="15"/>
      <c r="N51" s="15"/>
      <c r="O51" s="15"/>
      <c r="P51" s="15">
        <f t="shared" si="0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4.4252500000000001</v>
      </c>
      <c r="X51" s="15"/>
      <c r="Y51" s="15">
        <f t="shared" si="2"/>
        <v>0.33160822065396134</v>
      </c>
      <c r="Z51" s="15"/>
      <c r="AA51" s="16">
        <f t="shared" si="3"/>
        <v>0.33160822065396134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>'Global Only'!AI51</f>
        <v>4.8224999999999998</v>
      </c>
      <c r="AJ51" s="17">
        <f t="shared" si="5"/>
        <v>1.6634898031442582</v>
      </c>
      <c r="AK51" s="15">
        <f t="shared" si="6"/>
        <v>0.33160822065396134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>'Global Only'!L52</f>
        <v>7217.65</v>
      </c>
      <c r="M52" s="15"/>
      <c r="N52" s="15"/>
      <c r="O52" s="15"/>
      <c r="P52" s="15">
        <f t="shared" si="0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4.2767299999999997</v>
      </c>
      <c r="X52" s="15"/>
      <c r="Y52" s="15">
        <f t="shared" si="2"/>
        <v>0.23698614198668028</v>
      </c>
      <c r="Z52" s="15"/>
      <c r="AA52" s="16">
        <f t="shared" si="3"/>
        <v>0.23698614198668028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>'Global Only'!AI52</f>
        <v>4.5585000000000004</v>
      </c>
      <c r="AJ52" s="17">
        <f t="shared" si="5"/>
        <v>1.9896810400686959</v>
      </c>
      <c r="AK52" s="15">
        <f t="shared" si="6"/>
        <v>0.23698614198668028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>'Global Only'!L53</f>
        <v>7217.65</v>
      </c>
      <c r="M53" s="15"/>
      <c r="N53" s="15"/>
      <c r="O53" s="15"/>
      <c r="P53" s="15">
        <f t="shared" si="0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4.1063099999999997</v>
      </c>
      <c r="X53" s="15"/>
      <c r="Y53" s="15">
        <f t="shared" si="2"/>
        <v>0.15364052627159078</v>
      </c>
      <c r="Z53" s="15"/>
      <c r="AA53" s="16">
        <f t="shared" si="3"/>
        <v>0.15364052627159078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>'Global Only'!AI53</f>
        <v>4.3297999999999996</v>
      </c>
      <c r="AJ53" s="17">
        <f t="shared" si="5"/>
        <v>2.4845003099159175</v>
      </c>
      <c r="AK53" s="15">
        <f t="shared" si="6"/>
        <v>0.15364052627159078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>'Global Only'!L54</f>
        <v>25503.804399999994</v>
      </c>
      <c r="M54" s="15"/>
      <c r="N54" s="15"/>
      <c r="O54" s="15"/>
      <c r="P54" s="15">
        <f t="shared" si="0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3.7858155601206209</v>
      </c>
      <c r="W54" s="15">
        <v>3.6763300000000001</v>
      </c>
      <c r="X54" s="15"/>
      <c r="Y54" s="15">
        <f t="shared" si="2"/>
        <v>0.97108005966430855</v>
      </c>
      <c r="Z54" s="15"/>
      <c r="AA54" s="16">
        <f t="shared" si="3"/>
        <v>0.97108005966430855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>'Global Only'!AI54</f>
        <v>29.218</v>
      </c>
      <c r="AJ54" s="17">
        <f t="shared" si="5"/>
        <v>0.35996019927957579</v>
      </c>
      <c r="AK54" s="15">
        <f t="shared" si="6"/>
        <v>0.97108005966430855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>'Global Only'!L55</f>
        <v>25503.804399999994</v>
      </c>
      <c r="M55" s="15"/>
      <c r="N55" s="15"/>
      <c r="O55" s="15"/>
      <c r="P55" s="15">
        <f t="shared" si="0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3.8664999999999998</v>
      </c>
      <c r="X55" s="15"/>
      <c r="Y55" s="15">
        <f t="shared" si="2"/>
        <v>0.9070843480494486</v>
      </c>
      <c r="Z55" s="15"/>
      <c r="AA55" s="16">
        <f t="shared" si="3"/>
        <v>0.9070843480494486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>'Global Only'!AI55</f>
        <v>14.803000000000001</v>
      </c>
      <c r="AJ55" s="17">
        <f t="shared" si="5"/>
        <v>0.53661190207046938</v>
      </c>
      <c r="AK55" s="15">
        <f t="shared" si="6"/>
        <v>0.9070843480494486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>'Global Only'!L56</f>
        <v>25503.804399999994</v>
      </c>
      <c r="M56" s="15"/>
      <c r="N56" s="15"/>
      <c r="O56" s="15"/>
      <c r="P56" s="15">
        <f t="shared" si="0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4.2662699999999996</v>
      </c>
      <c r="X56" s="15"/>
      <c r="Y56" s="15">
        <f t="shared" si="2"/>
        <v>0.82342517649125446</v>
      </c>
      <c r="Z56" s="15"/>
      <c r="AA56" s="16">
        <f t="shared" si="3"/>
        <v>0.82342517649125446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>'Global Only'!AI56</f>
        <v>8.6748999999999992</v>
      </c>
      <c r="AJ56" s="17">
        <f t="shared" si="5"/>
        <v>0.77282268078390148</v>
      </c>
      <c r="AK56" s="15">
        <f t="shared" si="6"/>
        <v>0.82342517649125446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>'Global Only'!L57</f>
        <v>25503.804399999994</v>
      </c>
      <c r="M57" s="15"/>
      <c r="N57" s="15"/>
      <c r="O57" s="15"/>
      <c r="P57" s="15">
        <f t="shared" si="0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4.7730800000000002</v>
      </c>
      <c r="X57" s="15"/>
      <c r="Y57" s="15">
        <f t="shared" si="2"/>
        <v>0.71721627884549533</v>
      </c>
      <c r="Z57" s="15"/>
      <c r="AA57" s="16">
        <f t="shared" si="3"/>
        <v>0.71721627884549533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>'Global Only'!AI57</f>
        <v>6.4608999999999996</v>
      </c>
      <c r="AJ57" s="17">
        <f t="shared" si="5"/>
        <v>1.0149105756383863</v>
      </c>
      <c r="AK57" s="15">
        <f t="shared" si="6"/>
        <v>0.71721627884549533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>'Global Only'!L58</f>
        <v>25503.804399999994</v>
      </c>
      <c r="M58" s="15"/>
      <c r="N58" s="15"/>
      <c r="O58" s="15"/>
      <c r="P58" s="15">
        <f t="shared" si="0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4.7332999999999998</v>
      </c>
      <c r="X58" s="15"/>
      <c r="Y58" s="15">
        <f t="shared" si="2"/>
        <v>0.49580634911036475</v>
      </c>
      <c r="Z58" s="15"/>
      <c r="AA58" s="16">
        <f t="shared" si="3"/>
        <v>0.49580634911036475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>'Global Only'!AI58</f>
        <v>5.3316999999999997</v>
      </c>
      <c r="AJ58" s="17">
        <f t="shared" si="5"/>
        <v>1.338114020691471</v>
      </c>
      <c r="AK58" s="15">
        <f t="shared" si="6"/>
        <v>0.49580634911036475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>'Global Only'!L59</f>
        <v>25503.804399999994</v>
      </c>
      <c r="M59" s="15"/>
      <c r="N59" s="15"/>
      <c r="O59" s="15"/>
      <c r="P59" s="15">
        <f t="shared" si="0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4.4908799999999998</v>
      </c>
      <c r="X59" s="15"/>
      <c r="Y59" s="15">
        <f t="shared" si="2"/>
        <v>0.33157154904958308</v>
      </c>
      <c r="Z59" s="15"/>
      <c r="AA59" s="16">
        <f t="shared" si="3"/>
        <v>0.33157154904958308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>'Global Only'!AI59</f>
        <v>4.8384999999999998</v>
      </c>
      <c r="AJ59" s="17">
        <f t="shared" si="5"/>
        <v>1.6730993228530124</v>
      </c>
      <c r="AK59" s="15">
        <f t="shared" si="6"/>
        <v>0.33157154904958308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>'Global Only'!L60</f>
        <v>25503.804399999994</v>
      </c>
      <c r="M60" s="15"/>
      <c r="N60" s="15"/>
      <c r="O60" s="15"/>
      <c r="P60" s="15">
        <f t="shared" si="0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4.3266999999999998</v>
      </c>
      <c r="X60" s="15"/>
      <c r="Y60" s="15">
        <f t="shared" si="2"/>
        <v>0.23622520341753317</v>
      </c>
      <c r="Z60" s="15"/>
      <c r="AA60" s="16">
        <f t="shared" si="3"/>
        <v>0.23622520341753317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>'Global Only'!AI60</f>
        <v>4.5826000000000002</v>
      </c>
      <c r="AJ60" s="17">
        <f t="shared" si="5"/>
        <v>1.9992140746316445</v>
      </c>
      <c r="AK60" s="15">
        <f t="shared" si="6"/>
        <v>0.23622520341753317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>'Global Only'!L61</f>
        <v>25503.804399999994</v>
      </c>
      <c r="M61" s="15"/>
      <c r="N61" s="15"/>
      <c r="O61" s="15"/>
      <c r="P61" s="15">
        <f t="shared" si="0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4.1508900000000004</v>
      </c>
      <c r="X61" s="15"/>
      <c r="Y61" s="15">
        <f t="shared" si="2"/>
        <v>0.15302190637047997</v>
      </c>
      <c r="Z61" s="15"/>
      <c r="AA61" s="16">
        <f t="shared" si="3"/>
        <v>0.15302190637047997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>'Global Only'!AI61</f>
        <v>4.3598999999999997</v>
      </c>
      <c r="AJ61" s="17">
        <f t="shared" si="5"/>
        <v>2.494339384405782</v>
      </c>
      <c r="AK61" s="15">
        <f t="shared" si="6"/>
        <v>0.15302190637047997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>'Global Only'!L62</f>
        <v>18048.4375</v>
      </c>
      <c r="M62" s="15"/>
      <c r="N62" s="15"/>
      <c r="O62" s="15"/>
      <c r="P62" s="15">
        <f t="shared" si="0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3.6179999999999999</v>
      </c>
      <c r="X62" s="15"/>
      <c r="Y62" s="15">
        <f t="shared" si="2"/>
        <v>0.96339507169649541</v>
      </c>
      <c r="Z62" s="15"/>
      <c r="AA62" s="16">
        <f t="shared" si="3"/>
        <v>0.96339507169649541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>'Global Only'!AI62</f>
        <v>29.218</v>
      </c>
      <c r="AJ62" s="17">
        <f t="shared" si="5"/>
        <v>0.35851458541726411</v>
      </c>
      <c r="AK62" s="15">
        <f t="shared" si="6"/>
        <v>0.96339507169649541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>'Global Only'!L63</f>
        <v>18048.4375</v>
      </c>
      <c r="M63" s="15"/>
      <c r="N63" s="15"/>
      <c r="O63" s="15"/>
      <c r="P63" s="15">
        <f t="shared" si="0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3.8237199999999998</v>
      </c>
      <c r="X63" s="15"/>
      <c r="Y63" s="15">
        <f t="shared" si="2"/>
        <v>0.90429691858541905</v>
      </c>
      <c r="Z63" s="15"/>
      <c r="AA63" s="16">
        <f t="shared" si="3"/>
        <v>0.90429691858541905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>'Global Only'!AI63</f>
        <v>14.784000000000001</v>
      </c>
      <c r="AJ63" s="17">
        <f t="shared" si="5"/>
        <v>0.5348001727713132</v>
      </c>
      <c r="AK63" s="15">
        <f t="shared" si="6"/>
        <v>0.90429691858541905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>'Global Only'!L64</f>
        <v>18048.4375</v>
      </c>
      <c r="M64" s="15"/>
      <c r="N64" s="15"/>
      <c r="O64" s="15"/>
      <c r="P64" s="15">
        <f t="shared" si="0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4.2092799999999997</v>
      </c>
      <c r="X64" s="15"/>
      <c r="Y64" s="15">
        <f t="shared" si="2"/>
        <v>0.81899062396462652</v>
      </c>
      <c r="Z64" s="15"/>
      <c r="AA64" s="16">
        <f t="shared" si="3"/>
        <v>0.81899062396462652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>'Global Only'!AI64</f>
        <v>8.6549999999999994</v>
      </c>
      <c r="AJ64" s="17">
        <f t="shared" si="5"/>
        <v>0.77060337523077538</v>
      </c>
      <c r="AK64" s="15">
        <f t="shared" si="6"/>
        <v>0.81899062396462652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>'Global Only'!L65</f>
        <v>18048.4375</v>
      </c>
      <c r="M65" s="15"/>
      <c r="N65" s="15"/>
      <c r="O65" s="15"/>
      <c r="P65" s="15">
        <f t="shared" si="0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4.6981400000000004</v>
      </c>
      <c r="X65" s="15"/>
      <c r="Y65" s="15">
        <f t="shared" si="2"/>
        <v>0.71166021695885706</v>
      </c>
      <c r="Z65" s="15"/>
      <c r="AA65" s="16">
        <f t="shared" si="3"/>
        <v>0.71166021695885706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>'Global Only'!AI65</f>
        <v>6.4428000000000001</v>
      </c>
      <c r="AJ65" s="17">
        <f t="shared" si="5"/>
        <v>1.0122535481766948</v>
      </c>
      <c r="AK65" s="15">
        <f t="shared" si="6"/>
        <v>0.71166021695885706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>'Global Only'!L66</f>
        <v>18048.4375</v>
      </c>
      <c r="M66" s="15"/>
      <c r="N66" s="15"/>
      <c r="O66" s="15"/>
      <c r="P66" s="15">
        <f t="shared" si="0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4.6850500000000004</v>
      </c>
      <c r="X66" s="15"/>
      <c r="Y66" s="15">
        <f t="shared" si="2"/>
        <v>0.49471786364807968</v>
      </c>
      <c r="Z66" s="15"/>
      <c r="AA66" s="16">
        <f t="shared" si="3"/>
        <v>0.49471786364807968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>'Global Only'!AI66</f>
        <v>5.3148999999999997</v>
      </c>
      <c r="AJ66" s="17">
        <f t="shared" si="5"/>
        <v>1.3348447876948879</v>
      </c>
      <c r="AK66" s="15">
        <f t="shared" si="6"/>
        <v>0.49471786364807968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>'Global Only'!L67</f>
        <v>18048.4375</v>
      </c>
      <c r="M67" s="15"/>
      <c r="N67" s="15"/>
      <c r="O67" s="15"/>
      <c r="P67" s="15">
        <f t="shared" si="0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4.4528699999999999</v>
      </c>
      <c r="X67" s="15"/>
      <c r="Y67" s="15">
        <f t="shared" si="2"/>
        <v>0.33142184728953994</v>
      </c>
      <c r="Z67" s="15"/>
      <c r="AA67" s="16">
        <f t="shared" si="3"/>
        <v>0.33142184728953994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>'Global Only'!AI67</f>
        <v>4.8224</v>
      </c>
      <c r="AJ67" s="17">
        <f t="shared" si="5"/>
        <v>1.6691594515553019</v>
      </c>
      <c r="AK67" s="15">
        <f t="shared" si="6"/>
        <v>0.33142184728953994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>'Global Only'!L68</f>
        <v>18048.4375</v>
      </c>
      <c r="M68" s="15"/>
      <c r="N68" s="15"/>
      <c r="O68" s="15"/>
      <c r="P68" s="15">
        <f t="shared" si="0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4.2913699999999997</v>
      </c>
      <c r="X68" s="15"/>
      <c r="Y68" s="15">
        <f t="shared" si="2"/>
        <v>0.23618957166197199</v>
      </c>
      <c r="Z68" s="15"/>
      <c r="AA68" s="16">
        <f t="shared" si="3"/>
        <v>0.23618957166197199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>'Global Only'!AI68</f>
        <v>4.5669000000000004</v>
      </c>
      <c r="AJ68" s="17">
        <f t="shared" si="5"/>
        <v>1.9946048470905522</v>
      </c>
      <c r="AK68" s="15">
        <f t="shared" si="6"/>
        <v>0.23618957166197199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>'Global Only'!L69</f>
        <v>18048.4375</v>
      </c>
      <c r="M69" s="15"/>
      <c r="N69" s="15"/>
      <c r="O69" s="15"/>
      <c r="P69" s="15">
        <f t="shared" si="0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4.1183199999999998</v>
      </c>
      <c r="X69" s="15"/>
      <c r="Y69" s="15">
        <f t="shared" si="2"/>
        <v>0.15304804354056112</v>
      </c>
      <c r="Z69" s="15"/>
      <c r="AA69" s="16">
        <f t="shared" si="3"/>
        <v>0.15304804354056112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>'Global Only'!AI69</f>
        <v>4.3445</v>
      </c>
      <c r="AJ69" s="17">
        <f t="shared" si="5"/>
        <v>2.4887212301334571</v>
      </c>
      <c r="AK69" s="15">
        <f t="shared" si="6"/>
        <v>0.15304804354056112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>'Global Only'!L70</f>
        <v>15204.577499999999</v>
      </c>
      <c r="M70" s="15"/>
      <c r="N70" s="15"/>
      <c r="O70" s="15"/>
      <c r="P70" s="15">
        <f t="shared" si="0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3.57212</v>
      </c>
      <c r="X70" s="15"/>
      <c r="Y70" s="15">
        <f t="shared" si="2"/>
        <v>0.95402511172704418</v>
      </c>
      <c r="Z70" s="15"/>
      <c r="AA70" s="16">
        <f t="shared" si="3"/>
        <v>0.95402511172704418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>'Global Only'!AI70</f>
        <v>29.25</v>
      </c>
      <c r="AJ70" s="17">
        <f t="shared" si="5"/>
        <v>0.35778339569721102</v>
      </c>
      <c r="AK70" s="15">
        <f t="shared" si="6"/>
        <v>0.95402511172704418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>'Global Only'!L71</f>
        <v>15204.577499999999</v>
      </c>
      <c r="M71" s="15"/>
      <c r="N71" s="15"/>
      <c r="O71" s="15"/>
      <c r="P71" s="15">
        <f t="shared" ref="P71:P134" si="7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3.7747000000000002</v>
      </c>
      <c r="X71" s="15"/>
      <c r="Y71" s="15">
        <f t="shared" ref="Y71:Y134" si="9">AK71</f>
        <v>0.89537572955174338</v>
      </c>
      <c r="Z71" s="15"/>
      <c r="AA71" s="16">
        <f t="shared" ref="AA71:AA134" si="10">AK71</f>
        <v>0.89537572955174338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1">W71*S71</f>
        <v>9393.5286733960784</v>
      </c>
      <c r="AH71" s="17">
        <v>8709.9240620145374</v>
      </c>
      <c r="AI71" s="15">
        <f>'Global Only'!AI71</f>
        <v>14.788</v>
      </c>
      <c r="AJ71" s="17">
        <f t="shared" ref="AJ71:AJ134" si="12">(V71/AI71)^0.5</f>
        <v>0.53392940654547705</v>
      </c>
      <c r="AK71" s="15">
        <f t="shared" ref="AK71:AK134" si="13">W71/V71</f>
        <v>0.89537572955174338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>'Global Only'!L72</f>
        <v>15204.577499999999</v>
      </c>
      <c r="M72" s="15"/>
      <c r="N72" s="15"/>
      <c r="O72" s="15"/>
      <c r="P72" s="15">
        <f t="shared" si="7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4.1605999999999996</v>
      </c>
      <c r="X72" s="15"/>
      <c r="Y72" s="15">
        <f t="shared" si="9"/>
        <v>0.81194196302680022</v>
      </c>
      <c r="Z72" s="15"/>
      <c r="AA72" s="16">
        <f t="shared" si="10"/>
        <v>0.81194196302680022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1"/>
        <v>8518.2118066167513</v>
      </c>
      <c r="AH72" s="17">
        <v>7165.7312222176215</v>
      </c>
      <c r="AI72" s="15">
        <f>'Global Only'!AI72</f>
        <v>8.6529000000000007</v>
      </c>
      <c r="AJ72" s="17">
        <f t="shared" si="12"/>
        <v>0.76954610853477523</v>
      </c>
      <c r="AK72" s="15">
        <f t="shared" si="13"/>
        <v>0.81194196302680022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>'Global Only'!L73</f>
        <v>15204.577499999999</v>
      </c>
      <c r="M73" s="15"/>
      <c r="N73" s="15"/>
      <c r="O73" s="15"/>
      <c r="P73" s="15">
        <f t="shared" si="7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4.6377800000000002</v>
      </c>
      <c r="X73" s="15"/>
      <c r="Y73" s="15">
        <f t="shared" si="9"/>
        <v>0.70461970857252842</v>
      </c>
      <c r="Z73" s="15"/>
      <c r="AA73" s="16">
        <f t="shared" si="10"/>
        <v>0.70461970857252842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1"/>
        <v>7392.2770272427115</v>
      </c>
      <c r="AH73" s="17">
        <v>5578.7401720973157</v>
      </c>
      <c r="AI73" s="15">
        <f>'Global Only'!AI73</f>
        <v>6.4398999999999997</v>
      </c>
      <c r="AJ73" s="17">
        <f t="shared" si="12"/>
        <v>1.0109696469606528</v>
      </c>
      <c r="AK73" s="15">
        <f t="shared" si="13"/>
        <v>0.70461970857252842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>'Global Only'!L74</f>
        <v>15204.577499999999</v>
      </c>
      <c r="M74" s="15"/>
      <c r="N74" s="15"/>
      <c r="O74" s="15"/>
      <c r="P74" s="15">
        <f t="shared" si="7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</v>
      </c>
      <c r="W74" s="15">
        <v>4.6494299999999997</v>
      </c>
      <c r="X74" s="15"/>
      <c r="Y74" s="15">
        <f t="shared" si="9"/>
        <v>0.49242601009044584</v>
      </c>
      <c r="Z74" s="15"/>
      <c r="AA74" s="16">
        <f t="shared" si="10"/>
        <v>0.49242601009044584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1"/>
        <v>5166.1193090708157</v>
      </c>
      <c r="AH74" s="17">
        <v>3888.9536097430987</v>
      </c>
      <c r="AI74" s="15">
        <f>'Global Only'!AI74</f>
        <v>5.3117999999999999</v>
      </c>
      <c r="AJ74" s="17">
        <f t="shared" si="12"/>
        <v>1.3332405289959182</v>
      </c>
      <c r="AK74" s="15">
        <f t="shared" si="13"/>
        <v>0.49242601009044584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>'Global Only'!L75</f>
        <v>15204.577499999999</v>
      </c>
      <c r="M75" s="15"/>
      <c r="N75" s="15"/>
      <c r="O75" s="15"/>
      <c r="P75" s="15">
        <f t="shared" si="7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13.395563085853043</v>
      </c>
      <c r="W75" s="15">
        <v>4.42821</v>
      </c>
      <c r="X75" s="15"/>
      <c r="Y75" s="15">
        <f t="shared" si="9"/>
        <v>0.33057288981577793</v>
      </c>
      <c r="Z75" s="15"/>
      <c r="AA75" s="16">
        <f t="shared" si="10"/>
        <v>0.33057288981577793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1"/>
        <v>3468.0925745960394</v>
      </c>
      <c r="AH75" s="17">
        <v>2741.1355855043321</v>
      </c>
      <c r="AI75" s="15">
        <f>'Global Only'!AI75</f>
        <v>4.8193000000000001</v>
      </c>
      <c r="AJ75" s="17">
        <f t="shared" si="12"/>
        <v>1.6672030882215141</v>
      </c>
      <c r="AK75" s="15">
        <f t="shared" si="13"/>
        <v>0.33057288981577793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>'Global Only'!L76</f>
        <v>15204.577499999999</v>
      </c>
      <c r="M76" s="15"/>
      <c r="N76" s="15"/>
      <c r="O76" s="15"/>
      <c r="P76" s="15">
        <f t="shared" si="7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18.114958094048667</v>
      </c>
      <c r="W76" s="15">
        <v>4.2704300000000002</v>
      </c>
      <c r="X76" s="15"/>
      <c r="Y76" s="15">
        <f t="shared" si="9"/>
        <v>0.23574053982509463</v>
      </c>
      <c r="Z76" s="15"/>
      <c r="AA76" s="16">
        <f t="shared" si="10"/>
        <v>0.23574053982509463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1"/>
        <v>2473.1913622871161</v>
      </c>
      <c r="AH76" s="17">
        <v>2027.001910347414</v>
      </c>
      <c r="AI76" s="15">
        <f>'Global Only'!AI76</f>
        <v>4.5636000000000001</v>
      </c>
      <c r="AJ76" s="17">
        <f t="shared" si="12"/>
        <v>1.9923465454633851</v>
      </c>
      <c r="AK76" s="15">
        <f t="shared" si="13"/>
        <v>0.23574053982509463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>'Global Only'!L77</f>
        <v>15204.577499999999</v>
      </c>
      <c r="M77" s="15"/>
      <c r="N77" s="15"/>
      <c r="O77" s="15"/>
      <c r="P77" s="15">
        <f t="shared" si="7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26.828376852115351</v>
      </c>
      <c r="W77" s="15">
        <v>4.1021799999999997</v>
      </c>
      <c r="X77" s="15"/>
      <c r="Y77" s="15">
        <f t="shared" si="9"/>
        <v>0.15290451683350917</v>
      </c>
      <c r="Z77" s="15"/>
      <c r="AA77" s="16">
        <f t="shared" si="10"/>
        <v>0.15290451683350917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1"/>
        <v>1604.14551764365</v>
      </c>
      <c r="AH77" s="17">
        <v>1368.6647859803263</v>
      </c>
      <c r="AI77" s="15">
        <f>'Global Only'!AI77</f>
        <v>4.3414000000000001</v>
      </c>
      <c r="AJ77" s="17">
        <f t="shared" si="12"/>
        <v>2.4858922369609067</v>
      </c>
      <c r="AK77" s="15">
        <f t="shared" si="13"/>
        <v>0.15290451683350917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>'Global Only'!L78</f>
        <v>11482.563099999999</v>
      </c>
      <c r="M78" s="15"/>
      <c r="N78" s="15"/>
      <c r="O78" s="15"/>
      <c r="P78" s="15">
        <f t="shared" si="7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8"/>
        <v>3.681841251474721</v>
      </c>
      <c r="W78" s="15">
        <v>3.16113</v>
      </c>
      <c r="X78" s="15"/>
      <c r="Y78" s="15">
        <f t="shared" si="9"/>
        <v>0.85857313884292108</v>
      </c>
      <c r="Z78" s="15"/>
      <c r="AA78" s="16">
        <f t="shared" si="10"/>
        <v>0.85857313884292108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1"/>
        <v>6802.4479674829427</v>
      </c>
      <c r="AH78" s="17">
        <v>7531.6636412264916</v>
      </c>
      <c r="AI78" s="15">
        <f>'Global Only'!AI78</f>
        <v>28.952999999999999</v>
      </c>
      <c r="AJ78" s="17">
        <f t="shared" si="12"/>
        <v>0.35660361748289937</v>
      </c>
      <c r="AK78" s="15">
        <f t="shared" si="13"/>
        <v>0.85857313884292108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>'Global Only'!L79</f>
        <v>11482.563099999999</v>
      </c>
      <c r="M79" s="15"/>
      <c r="N79" s="15"/>
      <c r="O79" s="15"/>
      <c r="P79" s="15">
        <f t="shared" si="7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8"/>
        <v>4.0909083399290154</v>
      </c>
      <c r="W79" s="15">
        <v>3.3769800000000001</v>
      </c>
      <c r="X79" s="15"/>
      <c r="Y79" s="15">
        <f t="shared" si="9"/>
        <v>0.82548415153652566</v>
      </c>
      <c r="Z79" s="15"/>
      <c r="AA79" s="16">
        <f t="shared" si="10"/>
        <v>0.82548415153652566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1"/>
        <v>6540.2849620670013</v>
      </c>
      <c r="AH79" s="17">
        <v>6778.5409943898112</v>
      </c>
      <c r="AI79" s="15">
        <f>'Global Only'!AI79</f>
        <v>14.425000000000001</v>
      </c>
      <c r="AJ79" s="17">
        <f t="shared" si="12"/>
        <v>0.53253966841474543</v>
      </c>
      <c r="AK79" s="15">
        <f t="shared" si="13"/>
        <v>0.82548415153652566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>'Global Only'!L80</f>
        <v>11482.563099999999</v>
      </c>
      <c r="M80" s="15"/>
      <c r="N80" s="15"/>
      <c r="O80" s="15"/>
      <c r="P80" s="15">
        <f t="shared" si="7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8"/>
        <v>4.8405361429467515</v>
      </c>
      <c r="W80" s="15">
        <v>3.7073499999999999</v>
      </c>
      <c r="X80" s="15"/>
      <c r="Y80" s="15">
        <f t="shared" si="9"/>
        <v>0.76589656404116691</v>
      </c>
      <c r="Z80" s="15"/>
      <c r="AA80" s="16">
        <f t="shared" si="10"/>
        <v>0.76589656404116691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1"/>
        <v>6068.1743810263642</v>
      </c>
      <c r="AH80" s="17">
        <v>5728.7848014329038</v>
      </c>
      <c r="AI80" s="15">
        <f>'Global Only'!AI80</f>
        <v>8.2118000000000002</v>
      </c>
      <c r="AJ80" s="17">
        <f t="shared" si="12"/>
        <v>0.76776365954373815</v>
      </c>
      <c r="AK80" s="15">
        <f t="shared" si="13"/>
        <v>0.76589656404116691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>'Global Only'!L81</f>
        <v>11482.563099999999</v>
      </c>
      <c r="M81" s="15"/>
      <c r="N81" s="15"/>
      <c r="O81" s="15"/>
      <c r="P81" s="15">
        <f t="shared" si="7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8"/>
        <v>6.0182332307823714</v>
      </c>
      <c r="W81" s="15">
        <v>4.0465099999999996</v>
      </c>
      <c r="X81" s="15"/>
      <c r="Y81" s="15">
        <f t="shared" si="9"/>
        <v>0.67237507169092425</v>
      </c>
      <c r="Z81" s="15"/>
      <c r="AA81" s="16">
        <f t="shared" si="10"/>
        <v>0.67237507169092425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1"/>
        <v>5327.2065394150623</v>
      </c>
      <c r="AH81" s="17">
        <v>4607.7293489828817</v>
      </c>
      <c r="AI81" s="15">
        <f>'Global Only'!AI81</f>
        <v>5.9137000000000004</v>
      </c>
      <c r="AJ81" s="17">
        <f t="shared" si="12"/>
        <v>1.0087995100233584</v>
      </c>
      <c r="AK81" s="15">
        <f t="shared" si="13"/>
        <v>0.67237507169092425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>'Global Only'!L82</f>
        <v>11482.563099999999</v>
      </c>
      <c r="M82" s="15"/>
      <c r="N82" s="15"/>
      <c r="O82" s="15"/>
      <c r="P82" s="15">
        <f t="shared" si="7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8"/>
        <v>8.362804083987287</v>
      </c>
      <c r="W82" s="15">
        <v>4.0241699999999998</v>
      </c>
      <c r="X82" s="15"/>
      <c r="Y82" s="15">
        <f t="shared" si="9"/>
        <v>0.48119864576348209</v>
      </c>
      <c r="Z82" s="15"/>
      <c r="AA82" s="16">
        <f t="shared" si="10"/>
        <v>0.48119864576348209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1"/>
        <v>3812.5217313934745</v>
      </c>
      <c r="AH82" s="17">
        <v>3315.9200679586502</v>
      </c>
      <c r="AI82" s="15">
        <f>'Global Only'!AI82</f>
        <v>4.7247000000000003</v>
      </c>
      <c r="AJ82" s="17">
        <f t="shared" si="12"/>
        <v>1.3304202374950791</v>
      </c>
      <c r="AK82" s="15">
        <f t="shared" si="13"/>
        <v>0.48119864576348209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>'Global Only'!L83</f>
        <v>11482.563099999999</v>
      </c>
      <c r="M83" s="15"/>
      <c r="N83" s="15"/>
      <c r="O83" s="15"/>
      <c r="P83" s="15">
        <f t="shared" si="7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8"/>
        <v>11.661542066942829</v>
      </c>
      <c r="W83" s="15">
        <v>3.8056299999999998</v>
      </c>
      <c r="X83" s="15"/>
      <c r="Y83" s="15">
        <f t="shared" si="9"/>
        <v>0.32634020253529622</v>
      </c>
      <c r="Z83" s="15"/>
      <c r="AA83" s="16">
        <f t="shared" si="10"/>
        <v>0.32634020253529622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1"/>
        <v>2585.5831576980399</v>
      </c>
      <c r="AH83" s="17">
        <v>2377.9350730215865</v>
      </c>
      <c r="AI83" s="15">
        <f>'Global Only'!AI83</f>
        <v>4.2129000000000003</v>
      </c>
      <c r="AJ83" s="17">
        <f t="shared" si="12"/>
        <v>1.6637475017171801</v>
      </c>
      <c r="AK83" s="15">
        <f t="shared" si="13"/>
        <v>0.32634020253529622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>'Global Only'!L84</f>
        <v>11482.563099999999</v>
      </c>
      <c r="M84" s="15"/>
      <c r="N84" s="15"/>
      <c r="O84" s="15"/>
      <c r="P84" s="15">
        <f t="shared" si="7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8"/>
        <v>15.630784471990504</v>
      </c>
      <c r="W84" s="15">
        <v>3.6501399999999999</v>
      </c>
      <c r="X84" s="15"/>
      <c r="Y84" s="15">
        <f t="shared" si="9"/>
        <v>0.23352250851778092</v>
      </c>
      <c r="Z84" s="15"/>
      <c r="AA84" s="16">
        <f t="shared" si="10"/>
        <v>0.23352250851778092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1"/>
        <v>1850.1914881347375</v>
      </c>
      <c r="AH84" s="17">
        <v>1774.0881742814197</v>
      </c>
      <c r="AI84" s="15">
        <f>'Global Only'!AI84</f>
        <v>3.9540000000000002</v>
      </c>
      <c r="AJ84" s="17">
        <f t="shared" si="12"/>
        <v>1.9882548700869582</v>
      </c>
      <c r="AK84" s="15">
        <f t="shared" si="13"/>
        <v>0.23352250851778092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>'Global Only'!L85</f>
        <v>11482.563099999999</v>
      </c>
      <c r="M85" s="15"/>
      <c r="N85" s="15"/>
      <c r="O85" s="15"/>
      <c r="P85" s="15">
        <f t="shared" si="7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8"/>
        <v>22.984500980559634</v>
      </c>
      <c r="W85" s="15">
        <v>3.5007700000000002</v>
      </c>
      <c r="X85" s="15"/>
      <c r="Y85" s="15">
        <f t="shared" si="9"/>
        <v>0.15231002852578626</v>
      </c>
      <c r="Z85" s="15"/>
      <c r="AA85" s="16">
        <f t="shared" si="10"/>
        <v>0.15231002852578626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1"/>
        <v>1206.7475641839969</v>
      </c>
      <c r="AH85" s="17">
        <v>1206.4821381136119</v>
      </c>
      <c r="AI85" s="15">
        <f>'Global Only'!AI85</f>
        <v>3.7343999999999999</v>
      </c>
      <c r="AJ85" s="17">
        <f t="shared" si="12"/>
        <v>2.4808877941476348</v>
      </c>
      <c r="AK85" s="15">
        <f t="shared" si="13"/>
        <v>0.15231002852578626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>'Global Only'!L86</f>
        <v>8311.0958999999984</v>
      </c>
      <c r="M86" s="15"/>
      <c r="N86" s="15"/>
      <c r="O86" s="15"/>
      <c r="P86" s="15">
        <f t="shared" si="7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8"/>
        <v>3.6092611684523135</v>
      </c>
      <c r="W86" s="15">
        <v>2.4975100000000001</v>
      </c>
      <c r="X86" s="15"/>
      <c r="Y86" s="15">
        <f t="shared" si="9"/>
        <v>0.69197264576754269</v>
      </c>
      <c r="Z86" s="15"/>
      <c r="AA86" s="16">
        <f t="shared" si="10"/>
        <v>0.69197264576754269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1"/>
        <v>3968.2252032140354</v>
      </c>
      <c r="AH86" s="17">
        <v>5561.0540943776496</v>
      </c>
      <c r="AI86" s="15">
        <f>'Global Only'!AI86</f>
        <v>28.628</v>
      </c>
      <c r="AJ86" s="17">
        <f t="shared" si="12"/>
        <v>0.35506973027756022</v>
      </c>
      <c r="AK86" s="15">
        <f t="shared" si="13"/>
        <v>0.69197264576754269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>'Global Only'!L87</f>
        <v>8311.0958999999984</v>
      </c>
      <c r="M87" s="15"/>
      <c r="N87" s="15"/>
      <c r="O87" s="15"/>
      <c r="P87" s="15">
        <f t="shared" si="7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8"/>
        <v>3.9474305174373816</v>
      </c>
      <c r="W87" s="15">
        <v>2.6193</v>
      </c>
      <c r="X87" s="15"/>
      <c r="Y87" s="15">
        <f t="shared" si="9"/>
        <v>0.66354556170894019</v>
      </c>
      <c r="Z87" s="15"/>
      <c r="AA87" s="16">
        <f t="shared" si="10"/>
        <v>0.66354556170894019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1"/>
        <v>3805.205650193835</v>
      </c>
      <c r="AH87" s="17">
        <v>5084.6484845868827</v>
      </c>
      <c r="AI87" s="15">
        <f>'Global Only'!AI87</f>
        <v>14.007</v>
      </c>
      <c r="AJ87" s="17">
        <f t="shared" si="12"/>
        <v>0.53086572074995109</v>
      </c>
      <c r="AK87" s="15">
        <f t="shared" si="13"/>
        <v>0.66354556170894019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>'Global Only'!L88</f>
        <v>8311.0958999999984</v>
      </c>
      <c r="M88" s="15"/>
      <c r="N88" s="15"/>
      <c r="O88" s="15"/>
      <c r="P88" s="15">
        <f t="shared" si="7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8"/>
        <v>4.5257510831742502</v>
      </c>
      <c r="W88" s="15">
        <v>2.7760400000000001</v>
      </c>
      <c r="X88" s="15"/>
      <c r="Y88" s="15">
        <f t="shared" si="9"/>
        <v>0.61338768946456379</v>
      </c>
      <c r="Z88" s="15"/>
      <c r="AA88" s="16">
        <f t="shared" si="10"/>
        <v>0.61338768946456379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1"/>
        <v>3517.5674986033919</v>
      </c>
      <c r="AH88" s="17">
        <v>4434.9095276407661</v>
      </c>
      <c r="AI88" s="15">
        <f>'Global Only'!AI88</f>
        <v>7.7222999999999997</v>
      </c>
      <c r="AJ88" s="17">
        <f t="shared" si="12"/>
        <v>0.76554724400412177</v>
      </c>
      <c r="AK88" s="15">
        <f t="shared" si="13"/>
        <v>0.61338768946456379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>'Global Only'!L89</f>
        <v>8311.0958999999984</v>
      </c>
      <c r="M89" s="15"/>
      <c r="N89" s="15"/>
      <c r="O89" s="15"/>
      <c r="P89" s="15">
        <f t="shared" si="7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8"/>
        <v>5.3942991480692353</v>
      </c>
      <c r="W89" s="15">
        <v>2.95757</v>
      </c>
      <c r="X89" s="15"/>
      <c r="Y89" s="15">
        <f t="shared" si="9"/>
        <v>0.54827697145023813</v>
      </c>
      <c r="Z89" s="15"/>
      <c r="AA89" s="16">
        <f t="shared" si="10"/>
        <v>0.54827697145023813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1"/>
        <v>3144.179917744299</v>
      </c>
      <c r="AH89" s="17">
        <v>3720.8349124805318</v>
      </c>
      <c r="AI89" s="15">
        <f>'Global Only'!AI89</f>
        <v>5.3303000000000003</v>
      </c>
      <c r="AJ89" s="17">
        <f t="shared" si="12"/>
        <v>1.0059854218904005</v>
      </c>
      <c r="AK89" s="15">
        <f t="shared" si="13"/>
        <v>0.54827697145023813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>'Global Only'!L90</f>
        <v>8311.0958999999984</v>
      </c>
      <c r="M90" s="15"/>
      <c r="N90" s="15"/>
      <c r="O90" s="15"/>
      <c r="P90" s="15">
        <f t="shared" si="7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8"/>
        <v>7.1361039810195708</v>
      </c>
      <c r="W90" s="15">
        <v>3.0278700000000001</v>
      </c>
      <c r="X90" s="15"/>
      <c r="Y90" s="15">
        <f t="shared" si="9"/>
        <v>0.42430295411241936</v>
      </c>
      <c r="Z90" s="15"/>
      <c r="AA90" s="16">
        <f t="shared" si="10"/>
        <v>0.42430295411241936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1"/>
        <v>2433.2315541743151</v>
      </c>
      <c r="AH90" s="17">
        <v>2812.640714300846</v>
      </c>
      <c r="AI90" s="15">
        <f>'Global Only'!AI90</f>
        <v>4.0538999999999996</v>
      </c>
      <c r="AJ90" s="17">
        <f t="shared" si="12"/>
        <v>1.3267651915874281</v>
      </c>
      <c r="AK90" s="15">
        <f t="shared" si="13"/>
        <v>0.42430295411241936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>'Global Only'!L91</f>
        <v>8311.0958999999984</v>
      </c>
      <c r="M91" s="15"/>
      <c r="N91" s="15"/>
      <c r="O91" s="15"/>
      <c r="P91" s="15">
        <f t="shared" si="7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8"/>
        <v>9.6540001643770541</v>
      </c>
      <c r="W91" s="15">
        <v>2.9272</v>
      </c>
      <c r="X91" s="15"/>
      <c r="Y91" s="15">
        <f t="shared" si="9"/>
        <v>0.30321109904278565</v>
      </c>
      <c r="Z91" s="15"/>
      <c r="AA91" s="16">
        <f t="shared" si="10"/>
        <v>0.30321109904278565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1"/>
        <v>1738.8114002414027</v>
      </c>
      <c r="AH91" s="17">
        <v>2079.0652845193049</v>
      </c>
      <c r="AI91" s="15">
        <f>'Global Only'!AI91</f>
        <v>3.5065</v>
      </c>
      <c r="AJ91" s="17">
        <f t="shared" si="12"/>
        <v>1.6592687323600319</v>
      </c>
      <c r="AK91" s="15">
        <f t="shared" si="13"/>
        <v>0.30321109904278565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>'Global Only'!L92</f>
        <v>8311.0958999999984</v>
      </c>
      <c r="M92" s="15"/>
      <c r="N92" s="15"/>
      <c r="O92" s="15"/>
      <c r="P92" s="15">
        <f t="shared" si="7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8"/>
        <v>12.732697879825539</v>
      </c>
      <c r="W92" s="15">
        <v>2.82273</v>
      </c>
      <c r="X92" s="15"/>
      <c r="Y92" s="15">
        <f t="shared" si="9"/>
        <v>0.22169142994215743</v>
      </c>
      <c r="Z92" s="15"/>
      <c r="AA92" s="16">
        <f t="shared" si="10"/>
        <v>0.22169142994215743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1"/>
        <v>1271.3241267756071</v>
      </c>
      <c r="AH92" s="17">
        <v>1576.3585053174145</v>
      </c>
      <c r="AI92" s="15">
        <f>'Global Only'!AI92</f>
        <v>3.2383999999999999</v>
      </c>
      <c r="AJ92" s="17">
        <f t="shared" si="12"/>
        <v>1.9828733312224964</v>
      </c>
      <c r="AK92" s="15">
        <f t="shared" si="13"/>
        <v>0.22169142994215743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>'Global Only'!L93</f>
        <v>8311.0958999999984</v>
      </c>
      <c r="M93" s="15"/>
      <c r="N93" s="15"/>
      <c r="O93" s="15"/>
      <c r="P93" s="15">
        <f t="shared" si="7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8"/>
        <v>18.481998261263946</v>
      </c>
      <c r="W93" s="15">
        <v>2.7109200000000002</v>
      </c>
      <c r="X93" s="15"/>
      <c r="Y93" s="15">
        <f t="shared" si="9"/>
        <v>0.14667894465079373</v>
      </c>
      <c r="Z93" s="15"/>
      <c r="AA93" s="16">
        <f t="shared" si="10"/>
        <v>0.14667894465079373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1"/>
        <v>841.15331509744169</v>
      </c>
      <c r="AH93" s="17">
        <v>1085.9916939050379</v>
      </c>
      <c r="AI93" s="15">
        <f>'Global Only'!AI93</f>
        <v>3.0190999999999999</v>
      </c>
      <c r="AJ93" s="17">
        <f t="shared" si="12"/>
        <v>2.474205189353448</v>
      </c>
      <c r="AK93" s="15">
        <f t="shared" si="13"/>
        <v>0.14667894465079373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>'Global Only'!L94</f>
        <v>6137.1324000000004</v>
      </c>
      <c r="M94" s="15"/>
      <c r="N94" s="15"/>
      <c r="O94" s="15"/>
      <c r="P94" s="15">
        <f t="shared" si="7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8"/>
        <v>3.5475365887672572</v>
      </c>
      <c r="W94" s="15">
        <v>2.0937800000000002</v>
      </c>
      <c r="X94" s="15"/>
      <c r="Y94" s="15">
        <f t="shared" si="9"/>
        <v>0.59020673856603501</v>
      </c>
      <c r="Z94" s="15"/>
      <c r="AA94" s="16">
        <f t="shared" si="10"/>
        <v>0.59020673856603501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1"/>
        <v>2499.3020595868411</v>
      </c>
      <c r="AH94" s="17">
        <v>4177.8779091184097</v>
      </c>
      <c r="AI94" s="15">
        <f>'Global Only'!AI94</f>
        <v>28.396999999999998</v>
      </c>
      <c r="AJ94" s="17">
        <f t="shared" si="12"/>
        <v>0.35344936925187298</v>
      </c>
      <c r="AK94" s="15">
        <f t="shared" si="13"/>
        <v>0.59020673856603501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>'Global Only'!L95</f>
        <v>6137.1324000000004</v>
      </c>
      <c r="M95" s="15"/>
      <c r="N95" s="15"/>
      <c r="O95" s="15"/>
      <c r="P95" s="15">
        <f t="shared" si="7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8"/>
        <v>3.82942328227763</v>
      </c>
      <c r="W95" s="15">
        <v>2.1515900000000001</v>
      </c>
      <c r="X95" s="15"/>
      <c r="Y95" s="15">
        <f t="shared" si="9"/>
        <v>0.56185744990830488</v>
      </c>
      <c r="Z95" s="15"/>
      <c r="AA95" s="16">
        <f t="shared" si="10"/>
        <v>0.56185744990830488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1"/>
        <v>2379.2535564094087</v>
      </c>
      <c r="AH95" s="17">
        <v>3870.3412115844235</v>
      </c>
      <c r="AI95" s="15">
        <f>'Global Only'!AI95</f>
        <v>13.670999999999999</v>
      </c>
      <c r="AJ95" s="17">
        <f t="shared" si="12"/>
        <v>0.52925691993582002</v>
      </c>
      <c r="AK95" s="15">
        <f t="shared" si="13"/>
        <v>0.56185744990830488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>'Global Only'!L96</f>
        <v>6137.1324000000004</v>
      </c>
      <c r="M96" s="15"/>
      <c r="N96" s="15"/>
      <c r="O96" s="15"/>
      <c r="P96" s="15">
        <f t="shared" si="7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8"/>
        <v>4.2817257841060421</v>
      </c>
      <c r="W96" s="15">
        <v>2.13585</v>
      </c>
      <c r="X96" s="15"/>
      <c r="Y96" s="15">
        <f t="shared" si="9"/>
        <v>0.4988292356153145</v>
      </c>
      <c r="Z96" s="15"/>
      <c r="AA96" s="16">
        <f t="shared" si="10"/>
        <v>0.4988292356153145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1"/>
        <v>2112.3529341337667</v>
      </c>
      <c r="AH96" s="17">
        <v>3461.4955495321219</v>
      </c>
      <c r="AI96" s="15">
        <f>'Global Only'!AI96</f>
        <v>7.3495999999999997</v>
      </c>
      <c r="AJ96" s="17">
        <f t="shared" si="12"/>
        <v>0.76326891115238427</v>
      </c>
      <c r="AK96" s="15">
        <f t="shared" si="13"/>
        <v>0.4988292356153145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>'Global Only'!L97</f>
        <v>6137.1324000000004</v>
      </c>
      <c r="M97" s="15"/>
      <c r="N97" s="15"/>
      <c r="O97" s="15"/>
      <c r="P97" s="15">
        <f t="shared" si="7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8"/>
        <v>4.9233803640768867</v>
      </c>
      <c r="W97" s="15">
        <v>2.0885199999999999</v>
      </c>
      <c r="X97" s="15"/>
      <c r="Y97" s="15">
        <f t="shared" si="9"/>
        <v>0.42420447854054616</v>
      </c>
      <c r="Z97" s="15"/>
      <c r="AA97" s="16">
        <f t="shared" si="10"/>
        <v>0.42420447854054616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1"/>
        <v>1796.3453441386407</v>
      </c>
      <c r="AH97" s="17">
        <v>3010.3655720248034</v>
      </c>
      <c r="AI97" s="15">
        <f>'Global Only'!AI97</f>
        <v>4.8936999999999999</v>
      </c>
      <c r="AJ97" s="17">
        <f t="shared" si="12"/>
        <v>1.0030279233575812</v>
      </c>
      <c r="AK97" s="15">
        <f t="shared" si="13"/>
        <v>0.42420447854054616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>'Global Only'!L98</f>
        <v>6137.1324000000004</v>
      </c>
      <c r="M98" s="15"/>
      <c r="N98" s="15"/>
      <c r="O98" s="15"/>
      <c r="P98" s="15">
        <f t="shared" si="7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8"/>
        <v>6.1922580536058973</v>
      </c>
      <c r="W98" s="15">
        <v>2.0143599999999999</v>
      </c>
      <c r="X98" s="15"/>
      <c r="Y98" s="15">
        <f t="shared" si="9"/>
        <v>0.32530298036061189</v>
      </c>
      <c r="Z98" s="15"/>
      <c r="AA98" s="16">
        <f t="shared" si="10"/>
        <v>0.32530298036061189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1"/>
        <v>1377.5349478054957</v>
      </c>
      <c r="AH98" s="17">
        <v>2393.5008227522562</v>
      </c>
      <c r="AI98" s="15">
        <f>'Global Only'!AI98</f>
        <v>3.5379999999999998</v>
      </c>
      <c r="AJ98" s="17">
        <f t="shared" si="12"/>
        <v>1.3229566359060365</v>
      </c>
      <c r="AK98" s="15">
        <f t="shared" si="13"/>
        <v>0.32530298036061189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>'Global Only'!L99</f>
        <v>6137.1324000000004</v>
      </c>
      <c r="M99" s="15"/>
      <c r="N99" s="15"/>
      <c r="O99" s="15"/>
      <c r="P99" s="15">
        <f t="shared" si="7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8"/>
        <v>8.0691858549511917</v>
      </c>
      <c r="W99" s="15">
        <v>1.9722</v>
      </c>
      <c r="X99" s="15"/>
      <c r="Y99" s="15">
        <f t="shared" si="9"/>
        <v>0.24441127462566412</v>
      </c>
      <c r="Z99" s="15"/>
      <c r="AA99" s="16">
        <f t="shared" si="10"/>
        <v>0.24441127462566412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1"/>
        <v>1034.9892031770182</v>
      </c>
      <c r="AH99" s="17">
        <v>1836.7620987321591</v>
      </c>
      <c r="AI99" s="15">
        <f>'Global Only'!AI99</f>
        <v>2.948</v>
      </c>
      <c r="AJ99" s="17">
        <f t="shared" si="12"/>
        <v>1.6544403734921072</v>
      </c>
      <c r="AK99" s="15">
        <f t="shared" si="13"/>
        <v>0.24441127462566412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>'Global Only'!L100</f>
        <v>6137.1324000000004</v>
      </c>
      <c r="M100" s="31"/>
      <c r="N100" s="31"/>
      <c r="O100" s="31"/>
      <c r="P100" s="31">
        <f t="shared" si="7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8"/>
        <v>10.414484593793627</v>
      </c>
      <c r="W100" s="31">
        <v>1.9519299999999999</v>
      </c>
      <c r="X100" s="31"/>
      <c r="Y100" s="31">
        <f t="shared" si="9"/>
        <v>0.18742454150474488</v>
      </c>
      <c r="Z100" s="31"/>
      <c r="AA100" s="33">
        <f t="shared" si="10"/>
        <v>0.18742454150474488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1"/>
        <v>793.67196609450116</v>
      </c>
      <c r="AH100" s="34">
        <v>1423.1308916460907</v>
      </c>
      <c r="AI100" s="31">
        <f>'Global Only'!AI100</f>
        <v>2.6640999999999999</v>
      </c>
      <c r="AJ100" s="34">
        <f t="shared" si="12"/>
        <v>1.9771682584463406</v>
      </c>
      <c r="AK100" s="31">
        <f t="shared" si="13"/>
        <v>0.18742454150474488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>'Global Only'!L101</f>
        <v>6137.1324000000004</v>
      </c>
      <c r="M101" s="42"/>
      <c r="N101" s="42"/>
      <c r="O101" s="42"/>
      <c r="P101" s="42">
        <f t="shared" si="7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8"/>
        <v>14.852293050697826</v>
      </c>
      <c r="W101" s="42">
        <v>1.93025</v>
      </c>
      <c r="X101" s="42"/>
      <c r="Y101" s="42">
        <f t="shared" si="9"/>
        <v>0.12996309683704418</v>
      </c>
      <c r="Z101" s="42"/>
      <c r="AA101" s="41">
        <f t="shared" si="10"/>
        <v>0.12996309683704418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1"/>
        <v>550.34450535804342</v>
      </c>
      <c r="AH101" s="43">
        <v>997.90481479246318</v>
      </c>
      <c r="AI101" s="42">
        <f>'Global Only'!AI101</f>
        <v>2.4401999999999999</v>
      </c>
      <c r="AJ101" s="43">
        <f t="shared" si="12"/>
        <v>2.4670846063065928</v>
      </c>
      <c r="AK101" s="42">
        <f t="shared" si="13"/>
        <v>0.12996309683704418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>'Global Only'!L102</f>
        <v>15817.275000000001</v>
      </c>
      <c r="M102" s="36"/>
      <c r="N102" s="36"/>
      <c r="O102" s="36"/>
      <c r="P102" s="36">
        <f t="shared" si="7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3.6590699999999998</v>
      </c>
      <c r="X102" s="36"/>
      <c r="Y102" s="36">
        <f t="shared" si="9"/>
        <v>0.96804214293957991</v>
      </c>
      <c r="Z102" s="36"/>
      <c r="AA102" s="38">
        <f t="shared" si="10"/>
        <v>0.96804214293957991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1"/>
        <v>7043.4228417737368</v>
      </c>
      <c r="AH102" s="39">
        <v>6737.2255644762408</v>
      </c>
      <c r="AI102" s="36">
        <f>'Global Only'!AI102</f>
        <v>40.262</v>
      </c>
      <c r="AJ102" s="39">
        <f t="shared" si="12"/>
        <v>0.30640126535457296</v>
      </c>
      <c r="AK102" s="36">
        <f t="shared" si="13"/>
        <v>0.96804214293957991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>'Global Only'!L103</f>
        <v>15817.275000000001</v>
      </c>
      <c r="M103" s="15"/>
      <c r="N103" s="15"/>
      <c r="O103" s="15"/>
      <c r="P103" s="15">
        <f t="shared" si="7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4.2569429804774623</v>
      </c>
      <c r="W103" s="15">
        <v>3.8207399999999998</v>
      </c>
      <c r="X103" s="15"/>
      <c r="Y103" s="15">
        <f t="shared" si="9"/>
        <v>0.89753140164716572</v>
      </c>
      <c r="Z103" s="15"/>
      <c r="AA103" s="16">
        <f t="shared" si="10"/>
        <v>0.89753140164716572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1"/>
        <v>6530.3904604547897</v>
      </c>
      <c r="AH103" s="17">
        <v>5982.1831926777968</v>
      </c>
      <c r="AI103" s="15">
        <f>'Global Only'!AI103</f>
        <v>17.076000000000001</v>
      </c>
      <c r="AJ103" s="17">
        <f t="shared" si="12"/>
        <v>0.4992934208957388</v>
      </c>
      <c r="AK103" s="15">
        <f t="shared" si="13"/>
        <v>0.89753140164716572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>'Global Only'!L104</f>
        <v>15817.275</v>
      </c>
      <c r="M104" s="15"/>
      <c r="N104" s="15"/>
      <c r="O104" s="15"/>
      <c r="P104" s="15">
        <f t="shared" si="7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5.1769722490471324</v>
      </c>
      <c r="W104" s="15">
        <v>4.1588000000000003</v>
      </c>
      <c r="X104" s="15"/>
      <c r="Y104" s="15">
        <f t="shared" si="9"/>
        <v>0.80332669366065546</v>
      </c>
      <c r="Z104" s="15"/>
      <c r="AA104" s="16">
        <f t="shared" si="10"/>
        <v>0.80332669366065546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1"/>
        <v>5844.9620450968177</v>
      </c>
      <c r="AH104" s="17">
        <v>4919.0552942769218</v>
      </c>
      <c r="AI104" s="15">
        <f>'Global Only'!AI104</f>
        <v>9.3122000000000007</v>
      </c>
      <c r="AJ104" s="17">
        <f t="shared" si="12"/>
        <v>0.74561008068226797</v>
      </c>
      <c r="AK104" s="15">
        <f t="shared" si="13"/>
        <v>0.80332669366065546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>'Global Only'!L105</f>
        <v>15817.275</v>
      </c>
      <c r="M105" s="15"/>
      <c r="N105" s="15"/>
      <c r="O105" s="15"/>
      <c r="P105" s="15">
        <f t="shared" si="7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6.6536164518933667</v>
      </c>
      <c r="W105" s="15">
        <v>4.4974699999999999</v>
      </c>
      <c r="X105" s="15"/>
      <c r="Y105" s="15">
        <f t="shared" si="9"/>
        <v>0.67594368153279871</v>
      </c>
      <c r="Z105" s="15"/>
      <c r="AA105" s="16">
        <f t="shared" si="10"/>
        <v>0.67594368153279871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1"/>
        <v>4918.1300638456805</v>
      </c>
      <c r="AH105" s="17">
        <v>3827.3641010301089</v>
      </c>
      <c r="AI105" s="15">
        <f>'Global Only'!AI105</f>
        <v>6.7670000000000003</v>
      </c>
      <c r="AJ105" s="17">
        <f t="shared" si="12"/>
        <v>0.99158692811675564</v>
      </c>
      <c r="AK105" s="15">
        <f t="shared" si="13"/>
        <v>0.67594368153279871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>'Global Only'!L106</f>
        <v>15817.275</v>
      </c>
      <c r="M106" s="15"/>
      <c r="N106" s="15"/>
      <c r="O106" s="15"/>
      <c r="P106" s="15">
        <f t="shared" si="7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9.5498063425264483</v>
      </c>
      <c r="W106" s="15">
        <v>4.5846200000000001</v>
      </c>
      <c r="X106" s="15"/>
      <c r="Y106" s="15">
        <f t="shared" si="9"/>
        <v>0.48007465654922549</v>
      </c>
      <c r="Z106" s="15"/>
      <c r="AA106" s="16">
        <f t="shared" si="10"/>
        <v>0.48007465654922549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1"/>
        <v>3492.9975170580392</v>
      </c>
      <c r="AH106" s="17">
        <v>2666.6313259775375</v>
      </c>
      <c r="AI106" s="15">
        <f>'Global Only'!AI106</f>
        <v>5.5064000000000002</v>
      </c>
      <c r="AJ106" s="17">
        <f t="shared" si="12"/>
        <v>1.3169321620191612</v>
      </c>
      <c r="AK106" s="15">
        <f t="shared" si="13"/>
        <v>0.48007465654922549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>'Global Only'!L107</f>
        <v>15817.275</v>
      </c>
      <c r="M107" s="15"/>
      <c r="N107" s="15"/>
      <c r="O107" s="15"/>
      <c r="P107" s="15">
        <f t="shared" si="7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13.552456822799824</v>
      </c>
      <c r="W107" s="15">
        <v>4.3812800000000003</v>
      </c>
      <c r="X107" s="15"/>
      <c r="Y107" s="15">
        <f t="shared" si="9"/>
        <v>0.3232830812365477</v>
      </c>
      <c r="Z107" s="15"/>
      <c r="AA107" s="16">
        <f t="shared" si="10"/>
        <v>0.3232830812365477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1"/>
        <v>2352.1904034322747</v>
      </c>
      <c r="AH107" s="17">
        <v>1879.0550734061646</v>
      </c>
      <c r="AI107" s="15">
        <f>'Global Only'!AI107</f>
        <v>4.9631999999999996</v>
      </c>
      <c r="AJ107" s="17">
        <f t="shared" si="12"/>
        <v>1.6524492415471386</v>
      </c>
      <c r="AK107" s="15">
        <f t="shared" si="13"/>
        <v>0.3232830812365477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>'Global Only'!L108</f>
        <v>15817.275</v>
      </c>
      <c r="M108" s="15"/>
      <c r="N108" s="15"/>
      <c r="O108" s="15"/>
      <c r="P108" s="15">
        <f t="shared" si="7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4.1862599999999999</v>
      </c>
      <c r="X108" s="15"/>
      <c r="Y108" s="15">
        <f t="shared" si="9"/>
        <v>0.22838629909960437</v>
      </c>
      <c r="Z108" s="15"/>
      <c r="AA108" s="16">
        <f t="shared" si="10"/>
        <v>0.22838629909960437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1"/>
        <v>1661.7264935817195</v>
      </c>
      <c r="AH108" s="17">
        <v>1389.3171297377658</v>
      </c>
      <c r="AI108" s="15">
        <f>'Global Only'!AI108</f>
        <v>4.6836000000000002</v>
      </c>
      <c r="AJ108" s="17">
        <f t="shared" si="12"/>
        <v>1.9782818968855838</v>
      </c>
      <c r="AK108" s="15">
        <f t="shared" si="13"/>
        <v>0.22838629909960437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>'Global Only'!L109</f>
        <v>15817.275</v>
      </c>
      <c r="M109" s="15"/>
      <c r="N109" s="15"/>
      <c r="O109" s="15"/>
      <c r="P109" s="15">
        <f t="shared" si="7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27.149586506439533</v>
      </c>
      <c r="W109" s="15">
        <v>4.0026200000000003</v>
      </c>
      <c r="X109" s="15"/>
      <c r="Y109" s="15">
        <f t="shared" si="9"/>
        <v>0.14742839634226584</v>
      </c>
      <c r="Z109" s="15"/>
      <c r="AA109" s="16">
        <f t="shared" si="10"/>
        <v>0.14742839634226584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1"/>
        <v>1072.681124367122</v>
      </c>
      <c r="AH109" s="17">
        <v>937.98160586938718</v>
      </c>
      <c r="AI109" s="15">
        <f>'Global Only'!AI109</f>
        <v>4.4425999999999997</v>
      </c>
      <c r="AJ109" s="17">
        <f t="shared" si="12"/>
        <v>2.4720827472172462</v>
      </c>
      <c r="AK109" s="15">
        <f t="shared" si="13"/>
        <v>0.14742839634226584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>'Global Only'!L110</f>
        <v>12087.55</v>
      </c>
      <c r="M110" s="15"/>
      <c r="N110" s="15"/>
      <c r="O110" s="15"/>
      <c r="P110" s="15">
        <f t="shared" si="7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3.766175492855834</v>
      </c>
      <c r="W110" s="15">
        <v>3.6387999999999998</v>
      </c>
      <c r="X110" s="15"/>
      <c r="Y110" s="15">
        <f t="shared" si="9"/>
        <v>0.96617908722058854</v>
      </c>
      <c r="Z110" s="15"/>
      <c r="AA110" s="16">
        <f t="shared" si="10"/>
        <v>0.96617908722058854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1"/>
        <v>5372.2194918372825</v>
      </c>
      <c r="AH110" s="17">
        <v>5167.2991704491842</v>
      </c>
      <c r="AI110" s="15">
        <f>'Global Only'!AI110</f>
        <v>39.533999999999999</v>
      </c>
      <c r="AJ110" s="17">
        <f t="shared" si="12"/>
        <v>0.3086490165724961</v>
      </c>
      <c r="AK110" s="15">
        <f t="shared" si="13"/>
        <v>0.96617908722058854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>'Global Only'!L111</f>
        <v>12087.55</v>
      </c>
      <c r="M111" s="15"/>
      <c r="N111" s="15"/>
      <c r="O111" s="15"/>
      <c r="P111" s="15">
        <f t="shared" si="7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4.2404450765639563</v>
      </c>
      <c r="W111" s="15">
        <v>3.7591100000000002</v>
      </c>
      <c r="X111" s="15"/>
      <c r="Y111" s="15">
        <f t="shared" si="9"/>
        <v>0.88648949158092072</v>
      </c>
      <c r="Z111" s="15"/>
      <c r="AA111" s="16">
        <f t="shared" si="10"/>
        <v>0.88648949158092072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1"/>
        <v>4929.1235848211209</v>
      </c>
      <c r="AH111" s="17">
        <v>4589.3662454341384</v>
      </c>
      <c r="AI111" s="15">
        <f>'Global Only'!AI111</f>
        <v>16.896000000000001</v>
      </c>
      <c r="AJ111" s="17">
        <f t="shared" si="12"/>
        <v>0.50097236632687714</v>
      </c>
      <c r="AK111" s="15">
        <f t="shared" si="13"/>
        <v>0.88648949158092072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>'Global Only'!L112</f>
        <v>12087.550000000001</v>
      </c>
      <c r="M112" s="15"/>
      <c r="N112" s="15"/>
      <c r="O112" s="15"/>
      <c r="P112" s="15">
        <f t="shared" si="7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5.1542478304936079</v>
      </c>
      <c r="W112" s="15">
        <v>4.0532399999999997</v>
      </c>
      <c r="X112" s="15"/>
      <c r="Y112" s="15">
        <f t="shared" si="9"/>
        <v>0.78638826329230516</v>
      </c>
      <c r="Z112" s="15"/>
      <c r="AA112" s="16">
        <f t="shared" si="10"/>
        <v>0.78638826329230516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1"/>
        <v>4372.5334279010958</v>
      </c>
      <c r="AH112" s="17">
        <v>3775.7120223953771</v>
      </c>
      <c r="AI112" s="15">
        <f>'Global Only'!AI112</f>
        <v>9.2317999999999998</v>
      </c>
      <c r="AJ112" s="17">
        <f t="shared" si="12"/>
        <v>0.7472044587554012</v>
      </c>
      <c r="AK112" s="15">
        <f t="shared" si="13"/>
        <v>0.78638826329230516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>'Global Only'!L113</f>
        <v>12087.550000000001</v>
      </c>
      <c r="M113" s="15"/>
      <c r="N113" s="15"/>
      <c r="O113" s="15"/>
      <c r="P113" s="15">
        <f t="shared" si="7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6.6204830242399071</v>
      </c>
      <c r="W113" s="15">
        <v>4.4211799999999997</v>
      </c>
      <c r="X113" s="15"/>
      <c r="Y113" s="15">
        <f t="shared" si="9"/>
        <v>0.66780323789253915</v>
      </c>
      <c r="Z113" s="15"/>
      <c r="AA113" s="16">
        <f t="shared" si="10"/>
        <v>0.66780323789253915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1"/>
        <v>3713.1683129664634</v>
      </c>
      <c r="AH113" s="17">
        <v>2939.506895304562</v>
      </c>
      <c r="AI113" s="15">
        <f>'Global Only'!AI113</f>
        <v>6.7108999999999996</v>
      </c>
      <c r="AJ113" s="17">
        <f t="shared" si="12"/>
        <v>0.99324057911440033</v>
      </c>
      <c r="AK113" s="15">
        <f t="shared" si="13"/>
        <v>0.66780323789253915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>'Global Only'!L114</f>
        <v>12087.550000000001</v>
      </c>
      <c r="M114" s="15"/>
      <c r="N114" s="15"/>
      <c r="O114" s="15"/>
      <c r="P114" s="15">
        <f t="shared" si="7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9.4971445566961439</v>
      </c>
      <c r="W114" s="15">
        <v>4.5523100000000003</v>
      </c>
      <c r="X114" s="15"/>
      <c r="Y114" s="15">
        <f t="shared" si="9"/>
        <v>0.47933460134502287</v>
      </c>
      <c r="Z114" s="15"/>
      <c r="AA114" s="16">
        <f t="shared" si="10"/>
        <v>0.47933460134502287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1"/>
        <v>2665.2312418244946</v>
      </c>
      <c r="AH114" s="17">
        <v>2049.137546956541</v>
      </c>
      <c r="AI114" s="15">
        <f>'Global Only'!AI114</f>
        <v>5.4607999999999999</v>
      </c>
      <c r="AJ114" s="17">
        <f t="shared" si="12"/>
        <v>1.318767964656588</v>
      </c>
      <c r="AK114" s="15">
        <f t="shared" si="13"/>
        <v>0.47933460134502287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>'Global Only'!L115</f>
        <v>12087.550000000001</v>
      </c>
      <c r="M115" s="15"/>
      <c r="N115" s="15"/>
      <c r="O115" s="15"/>
      <c r="P115" s="15">
        <f t="shared" si="7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13.473961230276082</v>
      </c>
      <c r="W115" s="15">
        <v>4.3430400000000002</v>
      </c>
      <c r="X115" s="15"/>
      <c r="Y115" s="15">
        <f t="shared" si="9"/>
        <v>0.32232837290945737</v>
      </c>
      <c r="Z115" s="15"/>
      <c r="AA115" s="16">
        <f t="shared" si="10"/>
        <v>0.32232837290945737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1"/>
        <v>1792.2337490223877</v>
      </c>
      <c r="AH115" s="17">
        <v>1444.3380953383705</v>
      </c>
      <c r="AI115" s="15">
        <f>'Global Only'!AI115</f>
        <v>4.9218999999999999</v>
      </c>
      <c r="AJ115" s="17">
        <f t="shared" si="12"/>
        <v>1.6545551731873822</v>
      </c>
      <c r="AK115" s="15">
        <f t="shared" si="13"/>
        <v>0.32232837290945737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>'Global Only'!L116</f>
        <v>12087.550000000001</v>
      </c>
      <c r="M116" s="15"/>
      <c r="N116" s="15"/>
      <c r="O116" s="15"/>
      <c r="P116" s="15">
        <f t="shared" si="7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18.220976713181919</v>
      </c>
      <c r="W116" s="15">
        <v>4.1339100000000002</v>
      </c>
      <c r="X116" s="15"/>
      <c r="Y116" s="15">
        <f t="shared" si="9"/>
        <v>0.22687642188847831</v>
      </c>
      <c r="Z116" s="15"/>
      <c r="AA116" s="16">
        <f t="shared" si="10"/>
        <v>0.22687642188847831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1"/>
        <v>1261.4948429631154</v>
      </c>
      <c r="AH116" s="17">
        <v>1068.0522677975339</v>
      </c>
      <c r="AI116" s="15">
        <f>'Global Only'!AI116</f>
        <v>4.6445999999999996</v>
      </c>
      <c r="AJ116" s="17">
        <f t="shared" si="12"/>
        <v>1.9806679202754305</v>
      </c>
      <c r="AK116" s="15">
        <f t="shared" si="13"/>
        <v>0.22687642188847831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>'Global Only'!L117</f>
        <v>12087.550000000001</v>
      </c>
      <c r="M117" s="15"/>
      <c r="N117" s="15"/>
      <c r="O117" s="15"/>
      <c r="P117" s="15">
        <f t="shared" si="7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26.985391152268885</v>
      </c>
      <c r="W117" s="15">
        <v>3.94055</v>
      </c>
      <c r="X117" s="15"/>
      <c r="Y117" s="15">
        <f t="shared" si="9"/>
        <v>0.14602530597999819</v>
      </c>
      <c r="Z117" s="15"/>
      <c r="AA117" s="16">
        <f t="shared" si="10"/>
        <v>0.14602530597999819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1"/>
        <v>811.94056615732256</v>
      </c>
      <c r="AH117" s="17">
        <v>721.16632996678868</v>
      </c>
      <c r="AI117" s="15">
        <f>'Global Only'!AI117</f>
        <v>4.4055</v>
      </c>
      <c r="AJ117" s="17">
        <f t="shared" si="12"/>
        <v>2.4749518602004335</v>
      </c>
      <c r="AK117" s="15">
        <f t="shared" si="13"/>
        <v>0.14602530597999819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>'Global Only'!L118</f>
        <v>10541.55</v>
      </c>
      <c r="M118" s="15"/>
      <c r="N118" s="15"/>
      <c r="O118" s="15"/>
      <c r="P118" s="15">
        <f t="shared" si="7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3.7582697701932641</v>
      </c>
      <c r="W118" s="15">
        <v>3.5909499999999999</v>
      </c>
      <c r="X118" s="15"/>
      <c r="Y118" s="15">
        <f t="shared" si="9"/>
        <v>0.95547957426572383</v>
      </c>
      <c r="Z118" s="15"/>
      <c r="AA118" s="16">
        <f t="shared" si="10"/>
        <v>0.95547957426572383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1"/>
        <v>4633.228424806387</v>
      </c>
      <c r="AH118" s="17">
        <v>4515.8800559245765</v>
      </c>
      <c r="AI118" s="15">
        <f>'Global Only'!AI118</f>
        <v>38.959000000000003</v>
      </c>
      <c r="AJ118" s="17">
        <f t="shared" si="12"/>
        <v>0.31059186385131754</v>
      </c>
      <c r="AK118" s="15">
        <f t="shared" si="13"/>
        <v>0.95547957426572383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>'Global Only'!L119</f>
        <v>10541.55</v>
      </c>
      <c r="M119" s="15"/>
      <c r="N119" s="15"/>
      <c r="O119" s="15"/>
      <c r="P119" s="15">
        <f t="shared" si="7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4.2315437965240932</v>
      </c>
      <c r="W119" s="15">
        <v>3.7105100000000002</v>
      </c>
      <c r="X119" s="15"/>
      <c r="Y119" s="15">
        <f t="shared" si="9"/>
        <v>0.876869099889245</v>
      </c>
      <c r="Z119" s="15"/>
      <c r="AA119" s="16">
        <f t="shared" si="10"/>
        <v>0.876869099889245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1"/>
        <v>4252.0373515712363</v>
      </c>
      <c r="AH119" s="17">
        <v>4010.8046415450513</v>
      </c>
      <c r="AI119" s="15">
        <f>'Global Only'!AI119</f>
        <v>16.759</v>
      </c>
      <c r="AJ119" s="17">
        <f t="shared" si="12"/>
        <v>0.50248762380039136</v>
      </c>
      <c r="AK119" s="15">
        <f t="shared" si="13"/>
        <v>0.876869099889245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>'Global Only'!L120</f>
        <v>10541.550000000001</v>
      </c>
      <c r="M120" s="15"/>
      <c r="N120" s="15"/>
      <c r="O120" s="15"/>
      <c r="P120" s="15">
        <f t="shared" si="7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5.1434283522299582</v>
      </c>
      <c r="W120" s="15">
        <v>3.9840499999999999</v>
      </c>
      <c r="X120" s="15"/>
      <c r="Y120" s="15">
        <f t="shared" si="9"/>
        <v>0.77459035630829698</v>
      </c>
      <c r="Z120" s="15"/>
      <c r="AA120" s="16">
        <f t="shared" si="10"/>
        <v>0.77459035630829698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1"/>
        <v>3756.0761664491956</v>
      </c>
      <c r="AH120" s="17">
        <v>3299.7242962744403</v>
      </c>
      <c r="AI120" s="15">
        <f>'Global Only'!AI120</f>
        <v>9.1747999999999994</v>
      </c>
      <c r="AJ120" s="17">
        <f t="shared" si="12"/>
        <v>0.74873484376472021</v>
      </c>
      <c r="AK120" s="15">
        <f t="shared" si="13"/>
        <v>0.77459035630829698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>'Global Only'!L121</f>
        <v>10541.550000000001</v>
      </c>
      <c r="M121" s="15"/>
      <c r="N121" s="15"/>
      <c r="O121" s="15"/>
      <c r="P121" s="15">
        <f t="shared" si="7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6.6065857157418861</v>
      </c>
      <c r="W121" s="15">
        <v>4.3773999999999997</v>
      </c>
      <c r="X121" s="15"/>
      <c r="Y121" s="15">
        <f t="shared" si="9"/>
        <v>0.66258127697786784</v>
      </c>
      <c r="Z121" s="15"/>
      <c r="AA121" s="16">
        <f t="shared" si="10"/>
        <v>0.66258127697786784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1"/>
        <v>3212.9314837499805</v>
      </c>
      <c r="AH121" s="17">
        <v>2568.935942140296</v>
      </c>
      <c r="AI121" s="15">
        <f>'Global Only'!AI121</f>
        <v>6.6744000000000003</v>
      </c>
      <c r="AJ121" s="17">
        <f t="shared" si="12"/>
        <v>0.99490685160720849</v>
      </c>
      <c r="AK121" s="15">
        <f t="shared" si="13"/>
        <v>0.66258127697786784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>'Global Only'!L122</f>
        <v>10541.550000000001</v>
      </c>
      <c r="M122" s="15"/>
      <c r="N122" s="15"/>
      <c r="O122" s="15"/>
      <c r="P122" s="15">
        <f t="shared" si="7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9.4772087382261851</v>
      </c>
      <c r="W122" s="15">
        <v>4.5318100000000001</v>
      </c>
      <c r="X122" s="15"/>
      <c r="Y122" s="15">
        <f t="shared" si="9"/>
        <v>0.47817982331875941</v>
      </c>
      <c r="Z122" s="15"/>
      <c r="AA122" s="16">
        <f t="shared" si="10"/>
        <v>0.47817982331875941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1"/>
        <v>2318.7479975926999</v>
      </c>
      <c r="AH122" s="17">
        <v>1790.8116164566586</v>
      </c>
      <c r="AI122" s="15">
        <f>'Global Only'!AI122</f>
        <v>5.4335000000000004</v>
      </c>
      <c r="AJ122" s="17">
        <f t="shared" si="12"/>
        <v>1.320688473218357</v>
      </c>
      <c r="AK122" s="15">
        <f t="shared" si="13"/>
        <v>0.47817982331875941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>'Global Only'!L123</f>
        <v>10541.550000000001</v>
      </c>
      <c r="M123" s="15"/>
      <c r="N123" s="15"/>
      <c r="O123" s="15"/>
      <c r="P123" s="15">
        <f t="shared" si="7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13.445677524204797</v>
      </c>
      <c r="W123" s="15">
        <v>4.3223799999999999</v>
      </c>
      <c r="X123" s="15"/>
      <c r="Y123" s="15">
        <f t="shared" si="9"/>
        <v>0.32146985469634293</v>
      </c>
      <c r="Z123" s="15"/>
      <c r="AA123" s="16">
        <f t="shared" si="10"/>
        <v>0.32146985469634293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1"/>
        <v>1558.8436515161477</v>
      </c>
      <c r="AH123" s="17">
        <v>1262.2566225798096</v>
      </c>
      <c r="AI123" s="15">
        <f>'Global Only'!AI123</f>
        <v>4.8982999999999999</v>
      </c>
      <c r="AJ123" s="17">
        <f t="shared" si="12"/>
        <v>1.6567945428318938</v>
      </c>
      <c r="AK123" s="15">
        <f t="shared" si="13"/>
        <v>0.32146985469634293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>'Global Only'!L124</f>
        <v>10541.550000000001</v>
      </c>
      <c r="M124" s="15"/>
      <c r="N124" s="15"/>
      <c r="O124" s="15"/>
      <c r="P124" s="15">
        <f t="shared" si="7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18.182728365804365</v>
      </c>
      <c r="W124" s="15">
        <v>4.1048299999999998</v>
      </c>
      <c r="X124" s="15"/>
      <c r="Y124" s="15">
        <f t="shared" si="9"/>
        <v>0.22575434871038458</v>
      </c>
      <c r="Z124" s="15"/>
      <c r="AA124" s="16">
        <f t="shared" si="10"/>
        <v>0.22575434871038458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1"/>
        <v>1094.7083471380593</v>
      </c>
      <c r="AH124" s="17">
        <v>933.4075260079486</v>
      </c>
      <c r="AI124" s="15">
        <f>'Global Only'!AI124</f>
        <v>4.6228999999999996</v>
      </c>
      <c r="AJ124" s="17">
        <f t="shared" si="12"/>
        <v>1.9832263126193577</v>
      </c>
      <c r="AK124" s="15">
        <f t="shared" si="13"/>
        <v>0.22575434871038458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>'Global Only'!L125</f>
        <v>10541.550000000001</v>
      </c>
      <c r="M125" s="15"/>
      <c r="N125" s="15"/>
      <c r="O125" s="15"/>
      <c r="P125" s="15">
        <f t="shared" si="7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26.928745088166053</v>
      </c>
      <c r="W125" s="15">
        <v>3.90713</v>
      </c>
      <c r="X125" s="15"/>
      <c r="Y125" s="15">
        <f t="shared" si="9"/>
        <v>0.1450914250629898</v>
      </c>
      <c r="Z125" s="15"/>
      <c r="AA125" s="16">
        <f t="shared" si="10"/>
        <v>0.1450914250629898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1"/>
        <v>703.56471546146986</v>
      </c>
      <c r="AH125" s="17">
        <v>630.25200188249289</v>
      </c>
      <c r="AI125" s="15">
        <f>'Global Only'!AI125</f>
        <v>4.3853999999999997</v>
      </c>
      <c r="AJ125" s="17">
        <f t="shared" si="12"/>
        <v>2.4780122643501619</v>
      </c>
      <c r="AK125" s="15">
        <f t="shared" si="13"/>
        <v>0.1450914250629898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>'Global Only'!L126</f>
        <v>8647.7000000000007</v>
      </c>
      <c r="M126" s="15"/>
      <c r="N126" s="15"/>
      <c r="O126" s="15"/>
      <c r="P126" s="15">
        <f t="shared" si="7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3.744809786235066</v>
      </c>
      <c r="W126" s="15">
        <v>3.2653799999999999</v>
      </c>
      <c r="X126" s="15"/>
      <c r="Y126" s="15">
        <f t="shared" si="9"/>
        <v>0.87197486291631587</v>
      </c>
      <c r="Z126" s="15"/>
      <c r="AA126" s="16">
        <f t="shared" si="10"/>
        <v>0.87197486291631587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1"/>
        <v>3468.6654301390563</v>
      </c>
      <c r="AH126" s="17">
        <v>3717.8916406319318</v>
      </c>
      <c r="AI126" s="15">
        <f>'Global Only'!AI126</f>
        <v>37.793999999999997</v>
      </c>
      <c r="AJ126" s="17">
        <f t="shared" si="12"/>
        <v>0.314777333531361</v>
      </c>
      <c r="AK126" s="15">
        <f t="shared" si="13"/>
        <v>0.87197486291631587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>'Global Only'!L127</f>
        <v>8647.7000000000007</v>
      </c>
      <c r="M127" s="15"/>
      <c r="N127" s="15"/>
      <c r="O127" s="15"/>
      <c r="P127" s="15">
        <f t="shared" si="7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4.2163888142843007</v>
      </c>
      <c r="W127" s="15">
        <v>3.4799500000000001</v>
      </c>
      <c r="X127" s="15"/>
      <c r="Y127" s="15">
        <f t="shared" si="9"/>
        <v>0.82533896973889365</v>
      </c>
      <c r="Z127" s="15"/>
      <c r="AA127" s="16">
        <f t="shared" si="10"/>
        <v>0.82533896973889365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1"/>
        <v>3283.1505519610746</v>
      </c>
      <c r="AH127" s="17">
        <v>3302.0666767809194</v>
      </c>
      <c r="AI127" s="15">
        <f>'Global Only'!AI127</f>
        <v>16.497</v>
      </c>
      <c r="AJ127" s="17">
        <f t="shared" si="12"/>
        <v>0.50555433540921968</v>
      </c>
      <c r="AK127" s="15">
        <f t="shared" si="13"/>
        <v>0.82533896973889365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>'Global Only'!L128</f>
        <v>8647.7000000000007</v>
      </c>
      <c r="M128" s="15"/>
      <c r="N128" s="15"/>
      <c r="O128" s="15"/>
      <c r="P128" s="15">
        <f t="shared" si="7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5.1250075183504347</v>
      </c>
      <c r="W128" s="15">
        <v>3.8130899999999999</v>
      </c>
      <c r="X128" s="15"/>
      <c r="Y128" s="15">
        <f t="shared" si="9"/>
        <v>0.74401646950701517</v>
      </c>
      <c r="Z128" s="15"/>
      <c r="AA128" s="16">
        <f t="shared" si="10"/>
        <v>0.74401646950701517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1"/>
        <v>2959.6543627436754</v>
      </c>
      <c r="AH128" s="17">
        <v>2716.6393317762927</v>
      </c>
      <c r="AI128" s="15">
        <f>'Global Only'!AI128</f>
        <v>9.0775000000000006</v>
      </c>
      <c r="AJ128" s="17">
        <f t="shared" si="12"/>
        <v>0.75138777459482819</v>
      </c>
      <c r="AK128" s="15">
        <f t="shared" si="13"/>
        <v>0.74401646950701517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>'Global Only'!L129</f>
        <v>8647.7000000000007</v>
      </c>
      <c r="M129" s="15"/>
      <c r="N129" s="15"/>
      <c r="O129" s="15"/>
      <c r="P129" s="15">
        <f t="shared" si="7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6.5829246846850893</v>
      </c>
      <c r="W129" s="15">
        <v>4.2832299999999996</v>
      </c>
      <c r="X129" s="15"/>
      <c r="Y129" s="15">
        <f t="shared" si="9"/>
        <v>0.65065760359749558</v>
      </c>
      <c r="Z129" s="15"/>
      <c r="AA129" s="16">
        <f t="shared" si="10"/>
        <v>0.65065760359749558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1"/>
        <v>2588.2782089698289</v>
      </c>
      <c r="AH129" s="17">
        <v>2114.9865245140704</v>
      </c>
      <c r="AI129" s="15">
        <f>'Global Only'!AI129</f>
        <v>6.6154000000000002</v>
      </c>
      <c r="AJ129" s="17">
        <f t="shared" si="12"/>
        <v>0.9975424563017864</v>
      </c>
      <c r="AK129" s="15">
        <f t="shared" si="13"/>
        <v>0.65065760359749558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>'Global Only'!L130</f>
        <v>8647.7000000000007</v>
      </c>
      <c r="M130" s="15"/>
      <c r="N130" s="15"/>
      <c r="O130" s="15"/>
      <c r="P130" s="15">
        <f t="shared" si="7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9.4432667688133609</v>
      </c>
      <c r="W130" s="15">
        <v>4.4904700000000002</v>
      </c>
      <c r="X130" s="15"/>
      <c r="Y130" s="15">
        <f t="shared" si="9"/>
        <v>0.47552082451275196</v>
      </c>
      <c r="Z130" s="15"/>
      <c r="AA130" s="16">
        <f t="shared" si="10"/>
        <v>0.47552082451275196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1"/>
        <v>1891.5942597039054</v>
      </c>
      <c r="AH130" s="17">
        <v>1474.3623515943029</v>
      </c>
      <c r="AI130" s="15">
        <f>'Global Only'!AI130</f>
        <v>5.391</v>
      </c>
      <c r="AJ130" s="17">
        <f t="shared" si="12"/>
        <v>1.3235076726645034</v>
      </c>
      <c r="AK130" s="15">
        <f t="shared" si="13"/>
        <v>0.47552082451275196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>'Global Only'!L131</f>
        <v>8647.7000000000007</v>
      </c>
      <c r="M131" s="15"/>
      <c r="N131" s="15"/>
      <c r="O131" s="15"/>
      <c r="P131" s="15">
        <f t="shared" si="7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13.397522757557056</v>
      </c>
      <c r="W131" s="15">
        <v>4.2911799999999998</v>
      </c>
      <c r="X131" s="15"/>
      <c r="Y131" s="15">
        <f t="shared" si="9"/>
        <v>0.3202965262797931</v>
      </c>
      <c r="Z131" s="15"/>
      <c r="AA131" s="16">
        <f t="shared" si="10"/>
        <v>0.3202965262797931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1"/>
        <v>1274.1210043424928</v>
      </c>
      <c r="AH131" s="17">
        <v>1039.206818450572</v>
      </c>
      <c r="AI131" s="15">
        <f>'Global Only'!AI131</f>
        <v>4.8624000000000001</v>
      </c>
      <c r="AJ131" s="17">
        <f t="shared" si="12"/>
        <v>1.6599190546550644</v>
      </c>
      <c r="AK131" s="15">
        <f t="shared" si="13"/>
        <v>0.3202965262797931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>'Global Only'!L132</f>
        <v>8647.7000000000007</v>
      </c>
      <c r="M132" s="15"/>
      <c r="N132" s="15"/>
      <c r="O132" s="15"/>
      <c r="P132" s="15">
        <f t="shared" si="7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18.117608178301847</v>
      </c>
      <c r="W132" s="15">
        <v>4.0622400000000001</v>
      </c>
      <c r="X132" s="15"/>
      <c r="Y132" s="15">
        <f t="shared" si="9"/>
        <v>0.2242150266206249</v>
      </c>
      <c r="Z132" s="15"/>
      <c r="AA132" s="16">
        <f t="shared" si="10"/>
        <v>0.2242150266206249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1"/>
        <v>891.91437142530197</v>
      </c>
      <c r="AH132" s="17">
        <v>768.46771731570686</v>
      </c>
      <c r="AI132" s="15">
        <f>'Global Only'!AI132</f>
        <v>4.5902000000000003</v>
      </c>
      <c r="AJ132" s="17">
        <f t="shared" si="12"/>
        <v>1.9867106837270554</v>
      </c>
      <c r="AK132" s="15">
        <f t="shared" si="13"/>
        <v>0.2242150266206249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>'Global Only'!L133</f>
        <v>8647.7000000000007</v>
      </c>
      <c r="M133" s="15"/>
      <c r="N133" s="15"/>
      <c r="O133" s="15"/>
      <c r="P133" s="15">
        <f t="shared" si="7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26.832301645022127</v>
      </c>
      <c r="W133" s="15">
        <v>3.8572099999999998</v>
      </c>
      <c r="X133" s="15"/>
      <c r="Y133" s="15">
        <f t="shared" si="9"/>
        <v>0.14375248351889267</v>
      </c>
      <c r="Z133" s="15"/>
      <c r="AA133" s="16">
        <f t="shared" si="10"/>
        <v>0.14375248351889267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1"/>
        <v>571.83904179411093</v>
      </c>
      <c r="AH133" s="17">
        <v>518.88194997923063</v>
      </c>
      <c r="AI133" s="15">
        <f>'Global Only'!AI133</f>
        <v>4.3552</v>
      </c>
      <c r="AJ133" s="17">
        <f t="shared" si="12"/>
        <v>2.4821322196192268</v>
      </c>
      <c r="AK133" s="15">
        <f t="shared" si="13"/>
        <v>0.14375248351889267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>'Global Only'!L134</f>
        <v>7488.2</v>
      </c>
      <c r="M134" s="15"/>
      <c r="N134" s="15"/>
      <c r="O134" s="15"/>
      <c r="P134" s="15">
        <f t="shared" si="7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3.7332858711193238</v>
      </c>
      <c r="W134" s="15">
        <v>3.14398</v>
      </c>
      <c r="X134" s="15"/>
      <c r="Y134" s="15">
        <f t="shared" si="9"/>
        <v>0.84214820630849885</v>
      </c>
      <c r="Z134" s="15"/>
      <c r="AA134" s="16">
        <f t="shared" si="10"/>
        <v>0.84214820630849885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1"/>
        <v>2900.8401313004783</v>
      </c>
      <c r="AH134" s="17">
        <v>3229.3273047384764</v>
      </c>
      <c r="AI134" s="15">
        <f>'Global Only'!AI134</f>
        <v>36.466000000000001</v>
      </c>
      <c r="AJ134" s="17">
        <f t="shared" si="12"/>
        <v>0.31996432570368077</v>
      </c>
      <c r="AK134" s="15">
        <f t="shared" si="13"/>
        <v>0.84214820630849885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>'Global Only'!L135</f>
        <v>7488.2</v>
      </c>
      <c r="M135" s="15"/>
      <c r="N135" s="15"/>
      <c r="O135" s="15"/>
      <c r="P135" s="15">
        <f t="shared" ref="P135:P198" si="14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5">L135*T135/(S135*1000)</f>
        <v>4.2034137075193652</v>
      </c>
      <c r="W135" s="15">
        <v>3.2419799999999999</v>
      </c>
      <c r="X135" s="15"/>
      <c r="Y135" s="15">
        <f t="shared" ref="Y135:Y198" si="16">AK135</f>
        <v>0.77127311884635952</v>
      </c>
      <c r="Z135" s="15"/>
      <c r="AA135" s="16">
        <f t="shared" ref="AA135:AA198" si="17">AK135</f>
        <v>0.77127311884635952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18">W135*S135</f>
        <v>2656.7057895308426</v>
      </c>
      <c r="AH135" s="17">
        <v>2868.1454738641041</v>
      </c>
      <c r="AI135" s="15">
        <f>'Global Only'!AI135</f>
        <v>16.218</v>
      </c>
      <c r="AJ135" s="17">
        <f t="shared" ref="AJ135:AJ198" si="19">(V135/AI135)^0.5</f>
        <v>0.50909920638661421</v>
      </c>
      <c r="AK135" s="15">
        <f t="shared" ref="AK135:AK198" si="20">W135/V135</f>
        <v>0.77127311884635952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>'Global Only'!L136</f>
        <v>7488.2000000000007</v>
      </c>
      <c r="M136" s="15"/>
      <c r="N136" s="15"/>
      <c r="O136" s="15"/>
      <c r="P136" s="15">
        <f t="shared" si="14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5"/>
        <v>5.109236316345438</v>
      </c>
      <c r="W136" s="15">
        <v>3.5093299999999998</v>
      </c>
      <c r="X136" s="15"/>
      <c r="Y136" s="15">
        <f t="shared" si="16"/>
        <v>0.68685998899150003</v>
      </c>
      <c r="Z136" s="15"/>
      <c r="AA136" s="16">
        <f t="shared" si="17"/>
        <v>0.68685998899150003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8"/>
        <v>2365.9386860004297</v>
      </c>
      <c r="AH136" s="17">
        <v>2359.6485371855892</v>
      </c>
      <c r="AI136" s="15">
        <f>'Global Only'!AI136</f>
        <v>8.9835999999999991</v>
      </c>
      <c r="AJ136" s="17">
        <f t="shared" si="19"/>
        <v>0.75414141589095252</v>
      </c>
      <c r="AK136" s="15">
        <f t="shared" si="20"/>
        <v>0.68685998899150003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>'Global Only'!L137</f>
        <v>7488.2000000000007</v>
      </c>
      <c r="M137" s="15"/>
      <c r="N137" s="15"/>
      <c r="O137" s="15"/>
      <c r="P137" s="15">
        <f t="shared" si="14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5"/>
        <v>6.5626670295276854</v>
      </c>
      <c r="W137" s="15">
        <v>4.0688000000000004</v>
      </c>
      <c r="X137" s="15"/>
      <c r="Y137" s="15">
        <f t="shared" si="16"/>
        <v>0.61999183894186261</v>
      </c>
      <c r="Z137" s="15"/>
      <c r="AA137" s="16">
        <f t="shared" si="17"/>
        <v>0.61999183894186261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8"/>
        <v>2135.6065286476496</v>
      </c>
      <c r="AH137" s="17">
        <v>1837.0583096408704</v>
      </c>
      <c r="AI137" s="15">
        <f>'Global Only'!AI137</f>
        <v>6.5628000000000002</v>
      </c>
      <c r="AJ137" s="17">
        <f t="shared" si="19"/>
        <v>0.99998986932819389</v>
      </c>
      <c r="AK137" s="15">
        <f t="shared" si="20"/>
        <v>0.61999183894186261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>'Global Only'!L138</f>
        <v>7488.2000000000007</v>
      </c>
      <c r="M138" s="15"/>
      <c r="N138" s="15"/>
      <c r="O138" s="15"/>
      <c r="P138" s="15">
        <f t="shared" si="14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5"/>
        <v>9.4142069738248093</v>
      </c>
      <c r="W138" s="15">
        <v>4.4238299999999997</v>
      </c>
      <c r="X138" s="15"/>
      <c r="Y138" s="15">
        <f t="shared" si="16"/>
        <v>0.46991000009878514</v>
      </c>
      <c r="Z138" s="15"/>
      <c r="AA138" s="16">
        <f t="shared" si="17"/>
        <v>0.46991000009878514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8"/>
        <v>1618.6388288602725</v>
      </c>
      <c r="AH138" s="17">
        <v>1280.6179037193911</v>
      </c>
      <c r="AI138" s="15">
        <f>'Global Only'!AI138</f>
        <v>5.3555999999999999</v>
      </c>
      <c r="AJ138" s="17">
        <f t="shared" si="19"/>
        <v>1.3258298867810701</v>
      </c>
      <c r="AK138" s="15">
        <f t="shared" si="20"/>
        <v>0.46991000009878514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>'Global Only'!L139</f>
        <v>7488.2000000000007</v>
      </c>
      <c r="M139" s="15"/>
      <c r="N139" s="15"/>
      <c r="O139" s="15"/>
      <c r="P139" s="15">
        <f t="shared" si="14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5"/>
        <v>13.35629451798483</v>
      </c>
      <c r="W139" s="15">
        <v>4.2661199999999999</v>
      </c>
      <c r="X139" s="15"/>
      <c r="Y139" s="15">
        <f t="shared" si="16"/>
        <v>0.3194089494099942</v>
      </c>
      <c r="Z139" s="15"/>
      <c r="AA139" s="16">
        <f t="shared" si="17"/>
        <v>0.3194089494099942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8"/>
        <v>1100.2271236870827</v>
      </c>
      <c r="AH139" s="17">
        <v>902.64571388165109</v>
      </c>
      <c r="AI139" s="15">
        <f>'Global Only'!AI139</f>
        <v>4.8334999999999999</v>
      </c>
      <c r="AJ139" s="17">
        <f t="shared" si="19"/>
        <v>1.6623104385775715</v>
      </c>
      <c r="AK139" s="15">
        <f t="shared" si="20"/>
        <v>0.3194089494099942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>'Global Only'!L140</f>
        <v>7488.2000000000007</v>
      </c>
      <c r="M140" s="15"/>
      <c r="N140" s="15"/>
      <c r="O140" s="15"/>
      <c r="P140" s="15">
        <f t="shared" si="14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5"/>
        <v>18.061854804788869</v>
      </c>
      <c r="W140" s="15">
        <v>4.0302699999999998</v>
      </c>
      <c r="X140" s="15"/>
      <c r="Y140" s="15">
        <f t="shared" si="16"/>
        <v>0.22313710543899543</v>
      </c>
      <c r="Z140" s="15"/>
      <c r="AA140" s="16">
        <f t="shared" si="17"/>
        <v>0.22313710543899543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8"/>
        <v>768.61182555621133</v>
      </c>
      <c r="AH140" s="17">
        <v>667.48416097351787</v>
      </c>
      <c r="AI140" s="15">
        <f>'Global Only'!AI140</f>
        <v>4.5646000000000004</v>
      </c>
      <c r="AJ140" s="17">
        <f t="shared" si="19"/>
        <v>1.9892062285729404</v>
      </c>
      <c r="AK140" s="15">
        <f t="shared" si="20"/>
        <v>0.22313710543899543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>'Global Only'!L141</f>
        <v>7488.2000000000007</v>
      </c>
      <c r="M141" s="15"/>
      <c r="N141" s="15"/>
      <c r="O141" s="15"/>
      <c r="P141" s="15">
        <f t="shared" si="14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5"/>
        <v>26.74973051747013</v>
      </c>
      <c r="W141" s="15">
        <v>3.8201800000000001</v>
      </c>
      <c r="X141" s="15"/>
      <c r="Y141" s="15">
        <f t="shared" si="16"/>
        <v>0.14281190599303636</v>
      </c>
      <c r="Z141" s="15"/>
      <c r="AA141" s="16">
        <f t="shared" si="17"/>
        <v>0.14281190599303636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8"/>
        <v>491.92589265024532</v>
      </c>
      <c r="AH141" s="17">
        <v>450.69620391600881</v>
      </c>
      <c r="AI141" s="15">
        <f>'Global Only'!AI141</f>
        <v>4.3320999999999996</v>
      </c>
      <c r="AJ141" s="17">
        <f t="shared" si="19"/>
        <v>2.4849088856448769</v>
      </c>
      <c r="AK141" s="15">
        <f t="shared" si="20"/>
        <v>0.14281190599303636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>'Global Only'!L142</f>
        <v>6753.85</v>
      </c>
      <c r="M142" s="15"/>
      <c r="N142" s="15"/>
      <c r="O142" s="15"/>
      <c r="P142" s="15">
        <f t="shared" si="14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5"/>
        <v>3.7239927699098634</v>
      </c>
      <c r="W142" s="15">
        <v>3.1068899999999999</v>
      </c>
      <c r="X142" s="15"/>
      <c r="Y142" s="15">
        <f t="shared" si="16"/>
        <v>0.83429001933191183</v>
      </c>
      <c r="Z142" s="15"/>
      <c r="AA142" s="16">
        <f t="shared" si="17"/>
        <v>0.83429001933191183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8"/>
        <v>2591.9480376498232</v>
      </c>
      <c r="AH142" s="17">
        <v>2919.9032253392879</v>
      </c>
      <c r="AI142" s="15">
        <f>'Global Only'!AI142</f>
        <v>34.979999999999997</v>
      </c>
      <c r="AJ142" s="17">
        <f t="shared" si="19"/>
        <v>0.32628304900899752</v>
      </c>
      <c r="AK142" s="15">
        <f t="shared" si="20"/>
        <v>0.83429001933191183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>'Global Only'!L143</f>
        <v>6753.85</v>
      </c>
      <c r="M143" s="15"/>
      <c r="N143" s="15"/>
      <c r="O143" s="15"/>
      <c r="P143" s="15">
        <f t="shared" si="14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5"/>
        <v>4.192950338155824</v>
      </c>
      <c r="W143" s="15">
        <v>3.14621</v>
      </c>
      <c r="X143" s="15"/>
      <c r="Y143" s="15">
        <f t="shared" si="16"/>
        <v>0.75035708660069422</v>
      </c>
      <c r="Z143" s="15"/>
      <c r="AA143" s="16">
        <f t="shared" si="17"/>
        <v>0.75035708660069422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8"/>
        <v>2331.1876362955254</v>
      </c>
      <c r="AH143" s="17">
        <v>2593.3287120167879</v>
      </c>
      <c r="AI143" s="15">
        <f>'Global Only'!AI143</f>
        <v>15.913</v>
      </c>
      <c r="AJ143" s="17">
        <f t="shared" si="19"/>
        <v>0.51331484940211636</v>
      </c>
      <c r="AK143" s="15">
        <f t="shared" si="20"/>
        <v>0.75035708660069422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>'Global Only'!L144</f>
        <v>6753.85</v>
      </c>
      <c r="M144" s="15"/>
      <c r="N144" s="15"/>
      <c r="O144" s="15"/>
      <c r="P144" s="15">
        <f t="shared" si="14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5"/>
        <v>5.0965181233567458</v>
      </c>
      <c r="W144" s="15">
        <v>3.3294299999999999</v>
      </c>
      <c r="X144" s="15"/>
      <c r="Y144" s="15">
        <f t="shared" si="16"/>
        <v>0.6532754165518635</v>
      </c>
      <c r="Z144" s="15"/>
      <c r="AA144" s="16">
        <f t="shared" si="17"/>
        <v>0.6532754165518635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8"/>
        <v>2029.5771191562494</v>
      </c>
      <c r="AH144" s="17">
        <v>2133.5543672781446</v>
      </c>
      <c r="AI144" s="15">
        <f>'Global Only'!AI144</f>
        <v>8.8896999999999995</v>
      </c>
      <c r="AJ144" s="17">
        <f t="shared" si="19"/>
        <v>0.75716971327928984</v>
      </c>
      <c r="AK144" s="15">
        <f t="shared" si="20"/>
        <v>0.6532754165518635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>'Global Only'!L145</f>
        <v>6753.85</v>
      </c>
      <c r="M145" s="15"/>
      <c r="N145" s="15"/>
      <c r="O145" s="15"/>
      <c r="P145" s="15">
        <f t="shared" si="14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5"/>
        <v>6.5463308766010666</v>
      </c>
      <c r="W145" s="15">
        <v>3.87832</v>
      </c>
      <c r="X145" s="15"/>
      <c r="Y145" s="15">
        <f t="shared" si="16"/>
        <v>0.59244179267847674</v>
      </c>
      <c r="Z145" s="15"/>
      <c r="AA145" s="16">
        <f t="shared" si="17"/>
        <v>0.59244179267847674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8"/>
        <v>1840.5809806815039</v>
      </c>
      <c r="AH145" s="17">
        <v>1661.0371068878442</v>
      </c>
      <c r="AI145" s="15">
        <f>'Global Only'!AI145</f>
        <v>5.8484999999999996</v>
      </c>
      <c r="AJ145" s="17">
        <f t="shared" si="19"/>
        <v>1.0579782245740785</v>
      </c>
      <c r="AK145" s="15">
        <f t="shared" si="20"/>
        <v>0.59244179267847674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>'Global Only'!L146</f>
        <v>6753.85</v>
      </c>
      <c r="M146" s="15"/>
      <c r="N146" s="15"/>
      <c r="O146" s="15"/>
      <c r="P146" s="15">
        <f t="shared" si="14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5"/>
        <v>9.3907726103083835</v>
      </c>
      <c r="W146" s="15">
        <v>4.3048999999999999</v>
      </c>
      <c r="X146" s="15"/>
      <c r="Y146" s="15">
        <f t="shared" si="16"/>
        <v>0.45841808535268447</v>
      </c>
      <c r="Z146" s="15"/>
      <c r="AA146" s="16">
        <f t="shared" si="17"/>
        <v>0.45841808535268447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8"/>
        <v>1424.2000134492448</v>
      </c>
      <c r="AH146" s="17">
        <v>1157.9130867319466</v>
      </c>
      <c r="AI146" s="15">
        <f>'Global Only'!AI146</f>
        <v>5.3243999999999998</v>
      </c>
      <c r="AJ146" s="17">
        <f t="shared" si="19"/>
        <v>1.3280527483139295</v>
      </c>
      <c r="AK146" s="15">
        <f t="shared" si="20"/>
        <v>0.45841808535268447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>'Global Only'!L147</f>
        <v>6753.85</v>
      </c>
      <c r="M147" s="15"/>
      <c r="N147" s="15"/>
      <c r="O147" s="15"/>
      <c r="P147" s="15">
        <f t="shared" si="14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5"/>
        <v>13.32304729261182</v>
      </c>
      <c r="W147" s="15">
        <v>4.2364600000000001</v>
      </c>
      <c r="X147" s="15"/>
      <c r="Y147" s="15">
        <f t="shared" si="16"/>
        <v>0.31797980649286534</v>
      </c>
      <c r="Z147" s="15"/>
      <c r="AA147" s="16">
        <f t="shared" si="17"/>
        <v>0.31797980649286534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8"/>
        <v>987.89044139764576</v>
      </c>
      <c r="AH147" s="17">
        <v>816.15701432133437</v>
      </c>
      <c r="AI147" s="15">
        <f>'Global Only'!AI147</f>
        <v>4.8095999999999997</v>
      </c>
      <c r="AJ147" s="17">
        <f t="shared" si="19"/>
        <v>1.6643601362988905</v>
      </c>
      <c r="AK147" s="15">
        <f t="shared" si="20"/>
        <v>0.31797980649286534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>'Global Only'!L148</f>
        <v>6753.85</v>
      </c>
      <c r="M148" s="15"/>
      <c r="N148" s="15"/>
      <c r="O148" s="15"/>
      <c r="P148" s="15">
        <f t="shared" si="14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5"/>
        <v>18.01689423907651</v>
      </c>
      <c r="W148" s="15">
        <v>4.0043499999999996</v>
      </c>
      <c r="X148" s="15"/>
      <c r="Y148" s="15">
        <f t="shared" si="16"/>
        <v>0.22225528700252004</v>
      </c>
      <c r="Z148" s="15"/>
      <c r="AA148" s="16">
        <f t="shared" si="17"/>
        <v>0.22225528700252004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8"/>
        <v>690.49628025610616</v>
      </c>
      <c r="AH148" s="17">
        <v>603.5279086234649</v>
      </c>
      <c r="AI148" s="15">
        <f>'Global Only'!AI148</f>
        <v>4.5438999999999998</v>
      </c>
      <c r="AJ148" s="17">
        <f t="shared" si="19"/>
        <v>1.9912490521002526</v>
      </c>
      <c r="AK148" s="15">
        <f t="shared" si="20"/>
        <v>0.22225528700252004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>'Global Only'!L149</f>
        <v>6753.85</v>
      </c>
      <c r="M149" s="15"/>
      <c r="N149" s="15"/>
      <c r="O149" s="15"/>
      <c r="P149" s="15">
        <f t="shared" si="14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5"/>
        <v>26.683143612098721</v>
      </c>
      <c r="W149" s="15">
        <v>3.79189</v>
      </c>
      <c r="X149" s="15"/>
      <c r="Y149" s="15">
        <f t="shared" si="16"/>
        <v>0.14210806849162533</v>
      </c>
      <c r="Z149" s="15"/>
      <c r="AA149" s="16">
        <f t="shared" si="17"/>
        <v>0.14210806849162533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8"/>
        <v>441.49722605579529</v>
      </c>
      <c r="AH149" s="17">
        <v>407.5118980759683</v>
      </c>
      <c r="AI149" s="15">
        <f>'Global Only'!AI149</f>
        <v>4.3140999999999998</v>
      </c>
      <c r="AJ149" s="17">
        <f t="shared" si="19"/>
        <v>2.4869863003521537</v>
      </c>
      <c r="AK149" s="15">
        <f t="shared" si="20"/>
        <v>0.14210806849162533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>'Global Only'!L150</f>
        <v>21016.495599999995</v>
      </c>
      <c r="M150" s="15"/>
      <c r="N150" s="15"/>
      <c r="O150" s="15"/>
      <c r="P150" s="15">
        <f t="shared" si="14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5"/>
        <v>3.7673787525939808</v>
      </c>
      <c r="W150" s="15">
        <v>3.6456200000000001</v>
      </c>
      <c r="X150" s="15"/>
      <c r="Y150" s="15">
        <f t="shared" si="16"/>
        <v>0.96768077738131708</v>
      </c>
      <c r="Z150" s="15"/>
      <c r="AA150" s="16">
        <f t="shared" si="17"/>
        <v>0.96768077738131708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8"/>
        <v>9355.1390480179525</v>
      </c>
      <c r="AH150" s="17">
        <v>8981.4590297570321</v>
      </c>
      <c r="AI150" s="15">
        <f>'Global Only'!AI150</f>
        <v>32.689</v>
      </c>
      <c r="AJ150" s="17">
        <f t="shared" si="19"/>
        <v>0.3394836199677923</v>
      </c>
      <c r="AK150" s="15">
        <f t="shared" si="20"/>
        <v>0.96768077738131708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>'Global Only'!L151</f>
        <v>21016.495599999995</v>
      </c>
      <c r="M151" s="15"/>
      <c r="N151" s="15"/>
      <c r="O151" s="15"/>
      <c r="P151" s="15">
        <f t="shared" si="14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5"/>
        <v>4.2417998612366627</v>
      </c>
      <c r="W151" s="15">
        <v>3.58873</v>
      </c>
      <c r="X151" s="15"/>
      <c r="Y151" s="15">
        <f t="shared" si="16"/>
        <v>0.84603944490528948</v>
      </c>
      <c r="Z151" s="15"/>
      <c r="AA151" s="16">
        <f t="shared" si="17"/>
        <v>0.84603944490528948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8"/>
        <v>8179.1607647880883</v>
      </c>
      <c r="AH151" s="17">
        <v>7976.9340899867948</v>
      </c>
      <c r="AI151" s="15">
        <f>'Global Only'!AI151</f>
        <v>15.558999999999999</v>
      </c>
      <c r="AJ151" s="17">
        <f t="shared" si="19"/>
        <v>0.52213673169121644</v>
      </c>
      <c r="AK151" s="15">
        <f t="shared" si="20"/>
        <v>0.84603944490528948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>'Global Only'!L152</f>
        <v>21016.495599999995</v>
      </c>
      <c r="M152" s="15"/>
      <c r="N152" s="15"/>
      <c r="O152" s="15"/>
      <c r="P152" s="15">
        <f t="shared" si="14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5"/>
        <v>5.1558945670587555</v>
      </c>
      <c r="W152" s="15">
        <v>3.7266900000000001</v>
      </c>
      <c r="X152" s="15"/>
      <c r="Y152" s="15">
        <f t="shared" si="16"/>
        <v>0.72280182450005703</v>
      </c>
      <c r="Z152" s="15"/>
      <c r="AA152" s="16">
        <f t="shared" si="17"/>
        <v>0.72280182450005703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8"/>
        <v>6987.7502275676115</v>
      </c>
      <c r="AH152" s="17">
        <v>6562.6939177894164</v>
      </c>
      <c r="AI152" s="15">
        <f>'Global Only'!AI152</f>
        <v>8.8907000000000007</v>
      </c>
      <c r="AJ152" s="17">
        <f t="shared" si="19"/>
        <v>0.76152477313490263</v>
      </c>
      <c r="AK152" s="15">
        <f t="shared" si="20"/>
        <v>0.72280182450005703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>'Global Only'!L153</f>
        <v>21016.495599999998</v>
      </c>
      <c r="M153" s="15"/>
      <c r="N153" s="15"/>
      <c r="O153" s="15"/>
      <c r="P153" s="15">
        <f t="shared" si="14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5"/>
        <v>6.6225982099728187</v>
      </c>
      <c r="W153" s="15">
        <v>4.2276600000000002</v>
      </c>
      <c r="X153" s="15"/>
      <c r="Y153" s="15">
        <f t="shared" si="16"/>
        <v>0.63836878910057748</v>
      </c>
      <c r="Z153" s="15"/>
      <c r="AA153" s="16">
        <f t="shared" si="17"/>
        <v>0.63836878910057748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8"/>
        <v>6171.4864297624226</v>
      </c>
      <c r="AH153" s="17">
        <v>5109.2572496767662</v>
      </c>
      <c r="AI153" s="15">
        <f>'Global Only'!AI153</f>
        <v>6.5205000000000002</v>
      </c>
      <c r="AJ153" s="17">
        <f t="shared" si="19"/>
        <v>1.0077986078026393</v>
      </c>
      <c r="AK153" s="15">
        <f t="shared" si="20"/>
        <v>0.63836878910057748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>'Global Only'!L154</f>
        <v>21016.495599999998</v>
      </c>
      <c r="M154" s="15"/>
      <c r="N154" s="15"/>
      <c r="O154" s="15"/>
      <c r="P154" s="15">
        <f t="shared" si="14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5"/>
        <v>9.5001788103293254</v>
      </c>
      <c r="W154" s="15">
        <v>4.4663300000000001</v>
      </c>
      <c r="X154" s="15"/>
      <c r="Y154" s="15">
        <f t="shared" si="16"/>
        <v>0.47013115112568854</v>
      </c>
      <c r="Z154" s="15"/>
      <c r="AA154" s="16">
        <f t="shared" si="17"/>
        <v>0.47013115112568854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8"/>
        <v>4545.034263765745</v>
      </c>
      <c r="AH154" s="17">
        <v>3561.6759001641408</v>
      </c>
      <c r="AI154" s="15">
        <f>'Global Only'!AI154</f>
        <v>5.3498000000000001</v>
      </c>
      <c r="AJ154" s="17">
        <f t="shared" si="19"/>
        <v>1.3325917387352266</v>
      </c>
      <c r="AK154" s="15">
        <f t="shared" si="20"/>
        <v>0.47013115112568854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>'Global Only'!L155</f>
        <v>21016.495599999998</v>
      </c>
      <c r="M155" s="15"/>
      <c r="N155" s="15"/>
      <c r="O155" s="15"/>
      <c r="P155" s="15">
        <f t="shared" si="14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5"/>
        <v>13.478266041640412</v>
      </c>
      <c r="W155" s="15">
        <v>4.2820400000000003</v>
      </c>
      <c r="X155" s="15"/>
      <c r="Y155" s="15">
        <f t="shared" si="16"/>
        <v>0.31769962002314373</v>
      </c>
      <c r="Z155" s="15"/>
      <c r="AA155" s="16">
        <f t="shared" si="17"/>
        <v>0.31769962002314373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8"/>
        <v>3071.3890265155133</v>
      </c>
      <c r="AH155" s="17">
        <v>2510.4533336457143</v>
      </c>
      <c r="AI155" s="15">
        <f>'Global Only'!AI155</f>
        <v>4.8411</v>
      </c>
      <c r="AJ155" s="17">
        <f t="shared" si="19"/>
        <v>1.6685721301739631</v>
      </c>
      <c r="AK155" s="15">
        <f t="shared" si="20"/>
        <v>0.31769962002314373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>'Global Only'!L156</f>
        <v>21016.495599999998</v>
      </c>
      <c r="M156" s="15"/>
      <c r="N156" s="15"/>
      <c r="O156" s="15"/>
      <c r="P156" s="15">
        <f t="shared" si="14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5"/>
        <v>18.226798153980472</v>
      </c>
      <c r="W156" s="15">
        <v>4.0334700000000003</v>
      </c>
      <c r="X156" s="15"/>
      <c r="Y156" s="15">
        <f t="shared" si="16"/>
        <v>0.22129339261482678</v>
      </c>
      <c r="Z156" s="15"/>
      <c r="AA156" s="16">
        <f t="shared" si="17"/>
        <v>0.22129339261482678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8"/>
        <v>2139.3733416113464</v>
      </c>
      <c r="AH156" s="17">
        <v>1856.4180954958663</v>
      </c>
      <c r="AI156" s="15">
        <f>'Global Only'!AI156</f>
        <v>4.5781999999999998</v>
      </c>
      <c r="AJ156" s="17">
        <f t="shared" si="19"/>
        <v>1.995298203672984</v>
      </c>
      <c r="AK156" s="15">
        <f t="shared" si="20"/>
        <v>0.22129339261482678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>'Global Only'!L157</f>
        <v>21016.495599999998</v>
      </c>
      <c r="M157" s="15"/>
      <c r="N157" s="15"/>
      <c r="O157" s="15"/>
      <c r="P157" s="15">
        <f t="shared" si="14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5"/>
        <v>26.994012745912951</v>
      </c>
      <c r="W157" s="15">
        <v>3.81664</v>
      </c>
      <c r="X157" s="15"/>
      <c r="Y157" s="15">
        <f t="shared" si="16"/>
        <v>0.14138838993390715</v>
      </c>
      <c r="Z157" s="15"/>
      <c r="AA157" s="16">
        <f t="shared" si="17"/>
        <v>0.14138838993390715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8"/>
        <v>1366.8846984710401</v>
      </c>
      <c r="AH157" s="17">
        <v>1253.4838089651214</v>
      </c>
      <c r="AI157" s="15">
        <f>'Global Only'!AI157</f>
        <v>4.3501000000000003</v>
      </c>
      <c r="AJ157" s="17">
        <f t="shared" si="19"/>
        <v>2.4910595173775918</v>
      </c>
      <c r="AK157" s="15">
        <f t="shared" si="20"/>
        <v>0.14138838993390715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>'Global Only'!L158</f>
        <v>14491</v>
      </c>
      <c r="M158" s="15"/>
      <c r="N158" s="15"/>
      <c r="O158" s="15"/>
      <c r="P158" s="15">
        <f t="shared" si="14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5"/>
        <v>3.7414808697147515</v>
      </c>
      <c r="W158" s="15">
        <v>3.53912</v>
      </c>
      <c r="X158" s="15"/>
      <c r="Y158" s="15">
        <f t="shared" si="16"/>
        <v>0.94591423108621175</v>
      </c>
      <c r="Z158" s="15"/>
      <c r="AA158" s="16">
        <f t="shared" si="17"/>
        <v>0.94591423108621175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8"/>
        <v>6305.331836428335</v>
      </c>
      <c r="AH158" s="17">
        <v>6235.6352504292518</v>
      </c>
      <c r="AI158" s="15">
        <f>'Global Only'!AI158</f>
        <v>32.750999999999998</v>
      </c>
      <c r="AJ158" s="17">
        <f t="shared" si="19"/>
        <v>0.3379943822430444</v>
      </c>
      <c r="AK158" s="15">
        <f t="shared" si="20"/>
        <v>0.94591423108621175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>'Global Only'!L159</f>
        <v>14491</v>
      </c>
      <c r="M159" s="15"/>
      <c r="N159" s="15"/>
      <c r="O159" s="15"/>
      <c r="P159" s="15">
        <f t="shared" si="14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5"/>
        <v>4.2126406916342445</v>
      </c>
      <c r="W159" s="15">
        <v>3.5299200000000002</v>
      </c>
      <c r="X159" s="15"/>
      <c r="Y159" s="15">
        <f t="shared" si="16"/>
        <v>0.83793521887825884</v>
      </c>
      <c r="Z159" s="15"/>
      <c r="AA159" s="16">
        <f t="shared" si="17"/>
        <v>0.83793521887825884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8"/>
        <v>5585.55885811183</v>
      </c>
      <c r="AH159" s="17">
        <v>5538.2150313297197</v>
      </c>
      <c r="AI159" s="15">
        <f>'Global Only'!AI159</f>
        <v>15.564</v>
      </c>
      <c r="AJ159" s="17">
        <f t="shared" si="19"/>
        <v>0.52025540178971752</v>
      </c>
      <c r="AK159" s="15">
        <f t="shared" si="20"/>
        <v>0.83793521887825884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>'Global Only'!L160</f>
        <v>14491</v>
      </c>
      <c r="M160" s="15"/>
      <c r="N160" s="15"/>
      <c r="O160" s="15"/>
      <c r="P160" s="15">
        <f t="shared" si="14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5"/>
        <v>5.1204516869014585</v>
      </c>
      <c r="W160" s="15">
        <v>3.6764999999999999</v>
      </c>
      <c r="X160" s="15"/>
      <c r="Y160" s="15">
        <f t="shared" si="16"/>
        <v>0.7180030639493763</v>
      </c>
      <c r="Z160" s="15"/>
      <c r="AA160" s="16">
        <f t="shared" si="17"/>
        <v>0.7180030639493763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8"/>
        <v>4786.1079038575908</v>
      </c>
      <c r="AH160" s="17">
        <v>4556.3382737662359</v>
      </c>
      <c r="AI160" s="15">
        <f>'Global Only'!AI160</f>
        <v>8.8865999999999996</v>
      </c>
      <c r="AJ160" s="17">
        <f t="shared" si="19"/>
        <v>0.75907785244125403</v>
      </c>
      <c r="AK160" s="15">
        <f t="shared" si="20"/>
        <v>0.7180030639493763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>'Global Only'!L161</f>
        <v>14491</v>
      </c>
      <c r="M161" s="15"/>
      <c r="N161" s="15"/>
      <c r="O161" s="15"/>
      <c r="P161" s="15">
        <f t="shared" si="14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5"/>
        <v>6.5770728502834128</v>
      </c>
      <c r="W161" s="15">
        <v>4.14682</v>
      </c>
      <c r="X161" s="15"/>
      <c r="Y161" s="15">
        <f t="shared" si="16"/>
        <v>0.63049628526181056</v>
      </c>
      <c r="Z161" s="15"/>
      <c r="AA161" s="16">
        <f t="shared" si="17"/>
        <v>0.63049628526181056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8"/>
        <v>4202.7999680752919</v>
      </c>
      <c r="AH161" s="17">
        <v>3547.2482259330095</v>
      </c>
      <c r="AI161" s="15">
        <f>'Global Only'!AI161</f>
        <v>6.5063000000000004</v>
      </c>
      <c r="AJ161" s="17">
        <f t="shared" si="19"/>
        <v>1.005424083618413</v>
      </c>
      <c r="AK161" s="15">
        <f t="shared" si="20"/>
        <v>0.63049628526181056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>'Global Only'!L162</f>
        <v>14491</v>
      </c>
      <c r="M162" s="15"/>
      <c r="N162" s="15"/>
      <c r="O162" s="15"/>
      <c r="P162" s="15">
        <f t="shared" si="14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5"/>
        <v>9.434872257864372</v>
      </c>
      <c r="W162" s="15">
        <v>4.3995499999999996</v>
      </c>
      <c r="X162" s="15"/>
      <c r="Y162" s="15">
        <f t="shared" si="16"/>
        <v>0.46630732030661948</v>
      </c>
      <c r="Z162" s="15"/>
      <c r="AA162" s="16">
        <f t="shared" si="17"/>
        <v>0.46630732030661948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8"/>
        <v>3108.3393141390825</v>
      </c>
      <c r="AH162" s="17">
        <v>2472.7955357904307</v>
      </c>
      <c r="AI162" s="15">
        <f>'Global Only'!AI162</f>
        <v>5.3369999999999997</v>
      </c>
      <c r="AJ162" s="17">
        <f t="shared" si="19"/>
        <v>1.3295951150332381</v>
      </c>
      <c r="AK162" s="15">
        <f t="shared" si="20"/>
        <v>0.46630732030661948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>'Global Only'!L163</f>
        <v>14491</v>
      </c>
      <c r="M163" s="15"/>
      <c r="N163" s="15"/>
      <c r="O163" s="15"/>
      <c r="P163" s="15">
        <f t="shared" si="14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5"/>
        <v>13.385613144683566</v>
      </c>
      <c r="W163" s="15">
        <v>4.2398699999999998</v>
      </c>
      <c r="X163" s="15"/>
      <c r="Y163" s="15">
        <f t="shared" si="16"/>
        <v>0.31674828445822606</v>
      </c>
      <c r="Z163" s="15"/>
      <c r="AA163" s="16">
        <f t="shared" si="17"/>
        <v>0.31674828445822606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8"/>
        <v>2111.3997194387107</v>
      </c>
      <c r="AH163" s="17">
        <v>1742.9541514328239</v>
      </c>
      <c r="AI163" s="15">
        <f>'Global Only'!AI163</f>
        <v>4.8289999999999997</v>
      </c>
      <c r="AJ163" s="17">
        <f t="shared" si="19"/>
        <v>1.6649091188806759</v>
      </c>
      <c r="AK163" s="15">
        <f t="shared" si="20"/>
        <v>0.31674828445822606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>'Global Only'!L164</f>
        <v>14491</v>
      </c>
      <c r="M164" s="15"/>
      <c r="N164" s="15"/>
      <c r="O164" s="15"/>
      <c r="P164" s="15">
        <f t="shared" si="14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5"/>
        <v>18.101502686002885</v>
      </c>
      <c r="W164" s="15">
        <v>3.9976600000000002</v>
      </c>
      <c r="X164" s="15"/>
      <c r="Y164" s="15">
        <f t="shared" si="16"/>
        <v>0.22084685837111298</v>
      </c>
      <c r="Z164" s="15"/>
      <c r="AA164" s="16">
        <f t="shared" si="17"/>
        <v>0.22084685837111298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8"/>
        <v>1472.1342393416674</v>
      </c>
      <c r="AH164" s="17">
        <v>1288.8714492217537</v>
      </c>
      <c r="AI164" s="15">
        <f>'Global Only'!AI164</f>
        <v>4.5663999999999998</v>
      </c>
      <c r="AJ164" s="17">
        <f t="shared" si="19"/>
        <v>1.9909957767822142</v>
      </c>
      <c r="AK164" s="15">
        <f t="shared" si="20"/>
        <v>0.22084685837111298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>'Global Only'!L165</f>
        <v>14491</v>
      </c>
      <c r="M165" s="15"/>
      <c r="N165" s="15"/>
      <c r="O165" s="15"/>
      <c r="P165" s="15">
        <f t="shared" si="14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5"/>
        <v>26.808449300758216</v>
      </c>
      <c r="W165" s="15">
        <v>3.7838099999999999</v>
      </c>
      <c r="X165" s="15"/>
      <c r="Y165" s="15">
        <f t="shared" si="16"/>
        <v>0.14114244197977477</v>
      </c>
      <c r="Z165" s="15"/>
      <c r="AA165" s="16">
        <f t="shared" si="17"/>
        <v>0.14114244197977477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8"/>
        <v>940.83575829530139</v>
      </c>
      <c r="AH165" s="17">
        <v>870.26704671575874</v>
      </c>
      <c r="AI165" s="15">
        <f>'Global Only'!AI165</f>
        <v>4.3387000000000002</v>
      </c>
      <c r="AJ165" s="17">
        <f t="shared" si="19"/>
        <v>2.4857419168738839</v>
      </c>
      <c r="AK165" s="15">
        <f t="shared" si="20"/>
        <v>0.14114244197977477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>'Global Only'!L166</f>
        <v>12200.529599999998</v>
      </c>
      <c r="M166" s="15"/>
      <c r="N166" s="15"/>
      <c r="O166" s="15"/>
      <c r="P166" s="15">
        <f t="shared" si="14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5"/>
        <v>3.7326356062671668</v>
      </c>
      <c r="W166" s="15">
        <v>3.3547799999999999</v>
      </c>
      <c r="X166" s="15"/>
      <c r="Y166" s="15">
        <f t="shared" si="16"/>
        <v>0.8987697578534749</v>
      </c>
      <c r="Z166" s="15"/>
      <c r="AA166" s="16">
        <f t="shared" si="17"/>
        <v>0.8987697578534749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8"/>
        <v>5044.1148357670299</v>
      </c>
      <c r="AH166" s="17">
        <v>5262.4618977055443</v>
      </c>
      <c r="AI166" s="15">
        <f>'Global Only'!AI166</f>
        <v>32.808</v>
      </c>
      <c r="AJ166" s="17">
        <f t="shared" si="19"/>
        <v>0.33730122553581526</v>
      </c>
      <c r="AK166" s="15">
        <f t="shared" si="20"/>
        <v>0.8987697578534749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>'Global Only'!L167</f>
        <v>12200.529599999998</v>
      </c>
      <c r="M167" s="15"/>
      <c r="N167" s="15"/>
      <c r="O167" s="15"/>
      <c r="P167" s="15">
        <f t="shared" si="14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5"/>
        <v>4.2026815556597326</v>
      </c>
      <c r="W167" s="15">
        <v>3.4217499999999998</v>
      </c>
      <c r="X167" s="15"/>
      <c r="Y167" s="15">
        <f t="shared" si="16"/>
        <v>0.81418255337284462</v>
      </c>
      <c r="Z167" s="15"/>
      <c r="AA167" s="16">
        <f t="shared" si="17"/>
        <v>0.81418255337284462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18"/>
        <v>4569.390837425326</v>
      </c>
      <c r="AH167" s="17">
        <v>4673.8855646931079</v>
      </c>
      <c r="AI167" s="15">
        <f>'Global Only'!AI167</f>
        <v>15.58</v>
      </c>
      <c r="AJ167" s="17">
        <f t="shared" si="19"/>
        <v>0.519373175307005</v>
      </c>
      <c r="AK167" s="15">
        <f t="shared" si="20"/>
        <v>0.81418255337284462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>'Global Only'!L168</f>
        <v>12200.529599999998</v>
      </c>
      <c r="M168" s="15"/>
      <c r="N168" s="15"/>
      <c r="O168" s="15"/>
      <c r="P168" s="15">
        <f t="shared" si="14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5"/>
        <v>5.1083463880322624</v>
      </c>
      <c r="W168" s="15">
        <v>3.6213000000000002</v>
      </c>
      <c r="X168" s="15"/>
      <c r="Y168" s="15">
        <f t="shared" si="16"/>
        <v>0.70889867775684001</v>
      </c>
      <c r="Z168" s="15"/>
      <c r="AA168" s="16">
        <f t="shared" si="17"/>
        <v>0.70889867775684001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3978.5120786316661</v>
      </c>
      <c r="AH168" s="17">
        <v>3845.2468105958719</v>
      </c>
      <c r="AI168" s="15">
        <f>'Global Only'!AI168</f>
        <v>8.8933</v>
      </c>
      <c r="AJ168" s="17">
        <f t="shared" si="19"/>
        <v>0.75789439944360204</v>
      </c>
      <c r="AK168" s="15">
        <f t="shared" si="20"/>
        <v>0.70889867775684001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>'Global Only'!L169</f>
        <v>12200.529599999998</v>
      </c>
      <c r="M169" s="15"/>
      <c r="N169" s="15"/>
      <c r="O169" s="15"/>
      <c r="P169" s="15">
        <f t="shared" si="14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5"/>
        <v>6.561523942217196</v>
      </c>
      <c r="W169" s="15">
        <v>4.0751900000000001</v>
      </c>
      <c r="X169" s="15"/>
      <c r="Y169" s="15">
        <f t="shared" si="16"/>
        <v>0.62107370724962374</v>
      </c>
      <c r="Z169" s="15"/>
      <c r="AA169" s="16">
        <f t="shared" si="17"/>
        <v>0.62107370724962374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3485.6169485771534</v>
      </c>
      <c r="AH169" s="17">
        <v>2993.6418473789045</v>
      </c>
      <c r="AI169" s="15">
        <f>'Global Only'!AI169</f>
        <v>6.5060000000000002</v>
      </c>
      <c r="AJ169" s="17">
        <f t="shared" si="19"/>
        <v>1.0042580680140989</v>
      </c>
      <c r="AK169" s="15">
        <f t="shared" si="20"/>
        <v>0.62107370724962374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>'Global Only'!L170</f>
        <v>12200.529599999998</v>
      </c>
      <c r="M170" s="15"/>
      <c r="N170" s="15"/>
      <c r="O170" s="15"/>
      <c r="P170" s="15">
        <f t="shared" si="14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5"/>
        <v>9.4125672044320208</v>
      </c>
      <c r="W170" s="15">
        <v>4.3462399999999999</v>
      </c>
      <c r="X170" s="15"/>
      <c r="Y170" s="15">
        <f t="shared" si="16"/>
        <v>0.46174862878572814</v>
      </c>
      <c r="Z170" s="15"/>
      <c r="AA170" s="16">
        <f t="shared" si="17"/>
        <v>0.46174862878572814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2591.4457940994562</v>
      </c>
      <c r="AH170" s="17">
        <v>2086.8751563070832</v>
      </c>
      <c r="AI170" s="15">
        <f>'Global Only'!AI170</f>
        <v>5.3364000000000003</v>
      </c>
      <c r="AJ170" s="17">
        <f t="shared" si="19"/>
        <v>1.328097188311</v>
      </c>
      <c r="AK170" s="15">
        <f t="shared" si="20"/>
        <v>0.46174862878572814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>'Global Only'!L171</f>
        <v>12200.529599999998</v>
      </c>
      <c r="M171" s="15"/>
      <c r="N171" s="15"/>
      <c r="O171" s="15"/>
      <c r="P171" s="15">
        <f t="shared" si="14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5"/>
        <v>13.353968114601885</v>
      </c>
      <c r="W171" s="15">
        <v>4.2119200000000001</v>
      </c>
      <c r="X171" s="15"/>
      <c r="Y171" s="15">
        <f t="shared" si="16"/>
        <v>0.31540587515664947</v>
      </c>
      <c r="Z171" s="15"/>
      <c r="AA171" s="16">
        <f t="shared" si="17"/>
        <v>0.31540587515664947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1770.134609296799</v>
      </c>
      <c r="AH171" s="17">
        <v>1470.9375136609424</v>
      </c>
      <c r="AI171" s="15">
        <f>'Global Only'!AI171</f>
        <v>4.8281999999999998</v>
      </c>
      <c r="AJ171" s="17">
        <f t="shared" si="19"/>
        <v>1.6630777054149786</v>
      </c>
      <c r="AK171" s="15">
        <f t="shared" si="20"/>
        <v>0.31540587515664947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>'Global Only'!L172</f>
        <v>12200.529599999998</v>
      </c>
      <c r="M172" s="15"/>
      <c r="N172" s="15"/>
      <c r="O172" s="15"/>
      <c r="P172" s="15">
        <f t="shared" si="14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5"/>
        <v>18.058708785504582</v>
      </c>
      <c r="W172" s="15">
        <v>3.9764699999999999</v>
      </c>
      <c r="X172" s="15"/>
      <c r="Y172" s="15">
        <f t="shared" si="16"/>
        <v>0.2201968062739815</v>
      </c>
      <c r="Z172" s="15"/>
      <c r="AA172" s="16">
        <f t="shared" si="17"/>
        <v>0.2201968062739815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1235.7981202747412</v>
      </c>
      <c r="AH172" s="17">
        <v>1087.7218791947616</v>
      </c>
      <c r="AI172" s="15">
        <f>'Global Only'!AI172</f>
        <v>4.5655000000000001</v>
      </c>
      <c r="AJ172" s="17">
        <f t="shared" si="19"/>
        <v>1.9888369214111419</v>
      </c>
      <c r="AK172" s="15">
        <f t="shared" si="20"/>
        <v>0.2201968062739815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>'Global Only'!L173</f>
        <v>12200.529599999998</v>
      </c>
      <c r="M173" s="15"/>
      <c r="N173" s="15"/>
      <c r="O173" s="15"/>
      <c r="P173" s="15">
        <f t="shared" si="14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5"/>
        <v>26.745071241389855</v>
      </c>
      <c r="W173" s="15">
        <v>3.7653599999999998</v>
      </c>
      <c r="X173" s="15"/>
      <c r="Y173" s="15">
        <f t="shared" si="16"/>
        <v>0.14078706188573706</v>
      </c>
      <c r="Z173" s="15"/>
      <c r="AA173" s="16">
        <f t="shared" si="17"/>
        <v>0.14078706188573706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790.1312892836246</v>
      </c>
      <c r="AH173" s="17">
        <v>734.44757274010624</v>
      </c>
      <c r="AI173" s="15">
        <f>'Global Only'!AI173</f>
        <v>4.3377999999999997</v>
      </c>
      <c r="AJ173" s="17">
        <f t="shared" si="19"/>
        <v>2.4830594480876407</v>
      </c>
      <c r="AK173" s="15">
        <f t="shared" si="20"/>
        <v>0.14078706188573706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>'Global Only'!L174</f>
        <v>9322.3935999999994</v>
      </c>
      <c r="M174" s="15"/>
      <c r="N174" s="15"/>
      <c r="O174" s="15"/>
      <c r="P174" s="15">
        <f t="shared" si="14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5"/>
        <v>3.6713216993545985</v>
      </c>
      <c r="W174" s="15">
        <v>2.8226</v>
      </c>
      <c r="X174" s="15"/>
      <c r="Y174" s="15">
        <f t="shared" si="16"/>
        <v>0.76882393621245448</v>
      </c>
      <c r="Z174" s="15"/>
      <c r="AA174" s="16">
        <f t="shared" si="17"/>
        <v>0.76882393621245448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3296.9484975379455</v>
      </c>
      <c r="AH174" s="17">
        <v>4088.1881036571986</v>
      </c>
      <c r="AI174" s="15">
        <f>'Global Only'!AI174</f>
        <v>32.468000000000004</v>
      </c>
      <c r="AJ174" s="17">
        <f t="shared" si="19"/>
        <v>0.33626638258822239</v>
      </c>
      <c r="AK174" s="15">
        <f t="shared" si="20"/>
        <v>0.76882393621245448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>'Global Only'!L175</f>
        <v>9322.3935999999994</v>
      </c>
      <c r="M175" s="15"/>
      <c r="N175" s="15"/>
      <c r="O175" s="15"/>
      <c r="P175" s="15">
        <f t="shared" si="14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5"/>
        <v>4.0765559958385209</v>
      </c>
      <c r="W175" s="15">
        <v>2.9322699999999999</v>
      </c>
      <c r="X175" s="15"/>
      <c r="Y175" s="15">
        <f t="shared" si="16"/>
        <v>0.71930080268573648</v>
      </c>
      <c r="Z175" s="15"/>
      <c r="AA175" s="16">
        <f t="shared" si="17"/>
        <v>0.71930080268573648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3084.5783917388912</v>
      </c>
      <c r="AH175" s="17">
        <v>3681.7975053750579</v>
      </c>
      <c r="AI175" s="15">
        <f>'Global Only'!AI175</f>
        <v>15.195</v>
      </c>
      <c r="AJ175" s="17">
        <f t="shared" si="19"/>
        <v>0.51796015706479059</v>
      </c>
      <c r="AK175" s="15">
        <f t="shared" si="20"/>
        <v>0.71930080268573648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>'Global Only'!L176</f>
        <v>9322.3935999999994</v>
      </c>
      <c r="M176" s="15"/>
      <c r="N176" s="15"/>
      <c r="O176" s="15"/>
      <c r="P176" s="15">
        <f t="shared" si="14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5"/>
        <v>4.8171853723260085</v>
      </c>
      <c r="W176" s="15">
        <v>3.1542699999999999</v>
      </c>
      <c r="X176" s="15"/>
      <c r="Y176" s="15">
        <f t="shared" si="16"/>
        <v>0.6547952292060002</v>
      </c>
      <c r="Z176" s="15"/>
      <c r="AA176" s="16">
        <f t="shared" si="17"/>
        <v>0.6547952292060002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2807.9590728678527</v>
      </c>
      <c r="AH176" s="17">
        <v>3115.730978970565</v>
      </c>
      <c r="AI176" s="15">
        <f>'Global Only'!AI176</f>
        <v>8.4298999999999999</v>
      </c>
      <c r="AJ176" s="17">
        <f t="shared" si="19"/>
        <v>0.75593676547737587</v>
      </c>
      <c r="AK176" s="15">
        <f t="shared" si="20"/>
        <v>0.6547952292060002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>'Global Only'!L177</f>
        <v>9322.3935999999994</v>
      </c>
      <c r="M177" s="15"/>
      <c r="N177" s="15"/>
      <c r="O177" s="15"/>
      <c r="P177" s="15">
        <f t="shared" si="14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5"/>
        <v>5.9791201751421221</v>
      </c>
      <c r="W177" s="15">
        <v>3.4764200000000001</v>
      </c>
      <c r="X177" s="15"/>
      <c r="Y177" s="15">
        <f t="shared" si="16"/>
        <v>0.58142668121190033</v>
      </c>
      <c r="Z177" s="15"/>
      <c r="AA177" s="16">
        <f t="shared" si="17"/>
        <v>0.58142668121190033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2493.3326510275674</v>
      </c>
      <c r="AH177" s="17">
        <v>2510.2445270124108</v>
      </c>
      <c r="AI177" s="15">
        <f>'Global Only'!AI177</f>
        <v>5.9522000000000004</v>
      </c>
      <c r="AJ177" s="17">
        <f t="shared" si="19"/>
        <v>1.0022588123407918</v>
      </c>
      <c r="AK177" s="15">
        <f t="shared" si="20"/>
        <v>0.58142668121190033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>'Global Only'!L178</f>
        <v>9322.3935999999994</v>
      </c>
      <c r="M178" s="15"/>
      <c r="N178" s="15"/>
      <c r="O178" s="15"/>
      <c r="P178" s="15">
        <f t="shared" si="14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5"/>
        <v>8.2936919184958953</v>
      </c>
      <c r="W178" s="15">
        <v>3.6753399999999998</v>
      </c>
      <c r="X178" s="15"/>
      <c r="Y178" s="15">
        <f t="shared" si="16"/>
        <v>0.44314884566709856</v>
      </c>
      <c r="Z178" s="15"/>
      <c r="AA178" s="16">
        <f t="shared" si="17"/>
        <v>0.44314884566709856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1900.3556628393997</v>
      </c>
      <c r="AH178" s="17">
        <v>1809.6951084628629</v>
      </c>
      <c r="AI178" s="15">
        <f>'Global Only'!AI178</f>
        <v>4.7203999999999997</v>
      </c>
      <c r="AJ178" s="17">
        <f t="shared" si="19"/>
        <v>1.3255147003838914</v>
      </c>
      <c r="AK178" s="15">
        <f t="shared" si="20"/>
        <v>0.44314884566709856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>'Global Only'!L179</f>
        <v>9322.3935999999994</v>
      </c>
      <c r="M179" s="15"/>
      <c r="N179" s="15"/>
      <c r="O179" s="15"/>
      <c r="P179" s="15">
        <f t="shared" si="14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5"/>
        <v>11.553467351822054</v>
      </c>
      <c r="W179" s="15">
        <v>3.5762</v>
      </c>
      <c r="X179" s="15"/>
      <c r="Y179" s="15">
        <f t="shared" si="16"/>
        <v>0.30953478216528746</v>
      </c>
      <c r="Z179" s="15"/>
      <c r="AA179" s="16">
        <f t="shared" si="17"/>
        <v>0.30953478216528746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1327.3783332281321</v>
      </c>
      <c r="AH179" s="17">
        <v>1299.0951754092227</v>
      </c>
      <c r="AI179" s="15">
        <f>'Global Only'!AI179</f>
        <v>4.1933999999999996</v>
      </c>
      <c r="AJ179" s="17">
        <f t="shared" si="19"/>
        <v>1.6598659853686402</v>
      </c>
      <c r="AK179" s="15">
        <f t="shared" si="20"/>
        <v>0.30953478216528746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>'Global Only'!L180</f>
        <v>9322.3935999999994</v>
      </c>
      <c r="M180" s="15"/>
      <c r="N180" s="15"/>
      <c r="O180" s="15"/>
      <c r="P180" s="15">
        <f t="shared" si="14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5"/>
        <v>15.477786505787755</v>
      </c>
      <c r="W180" s="15">
        <v>3.3670900000000001</v>
      </c>
      <c r="X180" s="15"/>
      <c r="Y180" s="15">
        <f t="shared" si="16"/>
        <v>0.21754338055644534</v>
      </c>
      <c r="Z180" s="15"/>
      <c r="AA180" s="16">
        <f t="shared" si="17"/>
        <v>0.21754338055644534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932.89150856601441</v>
      </c>
      <c r="AH180" s="17">
        <v>969.71577236754888</v>
      </c>
      <c r="AI180" s="15">
        <f>'Global Only'!AI180</f>
        <v>3.9281000000000001</v>
      </c>
      <c r="AJ180" s="17">
        <f t="shared" si="19"/>
        <v>1.9850120992672451</v>
      </c>
      <c r="AK180" s="15">
        <f t="shared" si="20"/>
        <v>0.21754338055644534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>'Global Only'!L181</f>
        <v>9322.3935999999994</v>
      </c>
      <c r="M181" s="15"/>
      <c r="N181" s="15"/>
      <c r="O181" s="15"/>
      <c r="P181" s="15">
        <f t="shared" si="14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5"/>
        <v>22.749923596995465</v>
      </c>
      <c r="W181" s="15">
        <v>3.1710699999999998</v>
      </c>
      <c r="X181" s="15"/>
      <c r="Y181" s="15">
        <f t="shared" si="16"/>
        <v>0.13938816042524188</v>
      </c>
      <c r="Z181" s="15"/>
      <c r="AA181" s="16">
        <f t="shared" si="17"/>
        <v>0.13938816042524188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597.73839554546214</v>
      </c>
      <c r="AH181" s="17">
        <v>659.7408396563676</v>
      </c>
      <c r="AI181" s="15">
        <f>'Global Only'!AI181</f>
        <v>3.7039</v>
      </c>
      <c r="AJ181" s="17">
        <f t="shared" si="19"/>
        <v>2.4783369095091596</v>
      </c>
      <c r="AK181" s="15">
        <f t="shared" si="20"/>
        <v>0.13938816042524188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>'Global Only'!L182</f>
        <v>6717.7755999999999</v>
      </c>
      <c r="M182" s="15"/>
      <c r="N182" s="15"/>
      <c r="O182" s="15"/>
      <c r="P182" s="15">
        <f t="shared" si="14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5"/>
        <v>3.6006690239228165</v>
      </c>
      <c r="W182" s="15">
        <v>2.28972</v>
      </c>
      <c r="X182" s="15"/>
      <c r="Y182" s="15">
        <f t="shared" si="16"/>
        <v>0.63591515487458539</v>
      </c>
      <c r="Z182" s="15"/>
      <c r="AA182" s="16">
        <f t="shared" si="17"/>
        <v>0.63591515487458539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1965.0902430998867</v>
      </c>
      <c r="AH182" s="17">
        <v>3003.7803097538581</v>
      </c>
      <c r="AI182" s="15">
        <f>'Global Only'!AI182</f>
        <v>39</v>
      </c>
      <c r="AJ182" s="17">
        <f t="shared" si="19"/>
        <v>0.30385003993294407</v>
      </c>
      <c r="AK182" s="15">
        <f t="shared" si="20"/>
        <v>0.63591515487458539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>'Global Only'!L183</f>
        <v>6717.7755999999999</v>
      </c>
      <c r="M183" s="15"/>
      <c r="N183" s="15"/>
      <c r="O183" s="15"/>
      <c r="P183" s="15">
        <f t="shared" si="14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5"/>
        <v>3.9352449255923623</v>
      </c>
      <c r="W183" s="15">
        <v>2.29495</v>
      </c>
      <c r="X183" s="15"/>
      <c r="Y183" s="15">
        <f t="shared" si="16"/>
        <v>0.58317844083225578</v>
      </c>
      <c r="Z183" s="15"/>
      <c r="AA183" s="16">
        <f t="shared" si="17"/>
        <v>0.58317844083225578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1802.1244741237267</v>
      </c>
      <c r="AH183" s="17">
        <v>2748.3978559153984</v>
      </c>
      <c r="AI183" s="15">
        <f>'Global Only'!AI183</f>
        <v>14.771000000000001</v>
      </c>
      <c r="AJ183" s="17">
        <f t="shared" si="19"/>
        <v>0.51615594604593384</v>
      </c>
      <c r="AK183" s="15">
        <f t="shared" si="20"/>
        <v>0.58317844083225578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>'Global Only'!L184</f>
        <v>6717.7755999999999</v>
      </c>
      <c r="M184" s="15"/>
      <c r="N184" s="15"/>
      <c r="O184" s="15"/>
      <c r="P184" s="15">
        <f t="shared" si="14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5"/>
        <v>4.5055254451011866</v>
      </c>
      <c r="W184" s="15">
        <v>2.3121700000000001</v>
      </c>
      <c r="X184" s="15"/>
      <c r="Y184" s="15">
        <f t="shared" si="16"/>
        <v>0.51318542713236692</v>
      </c>
      <c r="Z184" s="15"/>
      <c r="AA184" s="16">
        <f t="shared" si="17"/>
        <v>0.51318542713236692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1585.8336887060809</v>
      </c>
      <c r="AH184" s="17">
        <v>2400.5232792014785</v>
      </c>
      <c r="AI184" s="15">
        <f>'Global Only'!AI184</f>
        <v>7.9382999999999999</v>
      </c>
      <c r="AJ184" s="17">
        <f t="shared" si="19"/>
        <v>0.75337112316390009</v>
      </c>
      <c r="AK184" s="15">
        <f t="shared" si="20"/>
        <v>0.51318542713236692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>'Global Only'!L185</f>
        <v>6717.7755999999999</v>
      </c>
      <c r="M185" s="15"/>
      <c r="N185" s="15"/>
      <c r="O185" s="15"/>
      <c r="P185" s="15">
        <f t="shared" si="14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5"/>
        <v>5.3597659123036951</v>
      </c>
      <c r="W185" s="15">
        <v>2.4452400000000001</v>
      </c>
      <c r="X185" s="15"/>
      <c r="Y185" s="15">
        <f t="shared" si="16"/>
        <v>0.45622141713069797</v>
      </c>
      <c r="Z185" s="15"/>
      <c r="AA185" s="16">
        <f t="shared" si="17"/>
        <v>0.45622141713069797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1409.8048279310915</v>
      </c>
      <c r="AH185" s="17">
        <v>2017.9274417884624</v>
      </c>
      <c r="AI185" s="15">
        <f>'Global Only'!AI185</f>
        <v>5.3654999999999999</v>
      </c>
      <c r="AJ185" s="17">
        <f t="shared" si="19"/>
        <v>0.99946550922426292</v>
      </c>
      <c r="AK185" s="15">
        <f t="shared" si="20"/>
        <v>0.45622141713069797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>'Global Only'!L186</f>
        <v>6717.7755999999999</v>
      </c>
      <c r="M186" s="15"/>
      <c r="N186" s="15"/>
      <c r="O186" s="15"/>
      <c r="P186" s="15">
        <f t="shared" si="14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5"/>
        <v>7.0726056165501285</v>
      </c>
      <c r="W186" s="15">
        <v>2.59483</v>
      </c>
      <c r="X186" s="15"/>
      <c r="Y186" s="15">
        <f t="shared" si="16"/>
        <v>0.36688458832315107</v>
      </c>
      <c r="Z186" s="15"/>
      <c r="AA186" s="16">
        <f t="shared" si="17"/>
        <v>0.36688458832315107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1133.7382343085224</v>
      </c>
      <c r="AH186" s="17">
        <v>1529.2268935074082</v>
      </c>
      <c r="AI186" s="15">
        <f>'Global Only'!AI186</f>
        <v>4.0476999999999999</v>
      </c>
      <c r="AJ186" s="17">
        <f t="shared" si="19"/>
        <v>1.3218603090413346</v>
      </c>
      <c r="AK186" s="15">
        <f t="shared" si="20"/>
        <v>0.36688458832315107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>'Global Only'!L187</f>
        <v>6717.7755999999999</v>
      </c>
      <c r="M187" s="15"/>
      <c r="N187" s="15"/>
      <c r="O187" s="15"/>
      <c r="P187" s="15">
        <f t="shared" si="14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5"/>
        <v>9.5518900091456018</v>
      </c>
      <c r="W187" s="15">
        <v>2.6198299999999999</v>
      </c>
      <c r="X187" s="15"/>
      <c r="Y187" s="15">
        <f t="shared" si="16"/>
        <v>0.27427346812951198</v>
      </c>
      <c r="Z187" s="15"/>
      <c r="AA187" s="16">
        <f t="shared" si="17"/>
        <v>0.27427346812951198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847.55350148679383</v>
      </c>
      <c r="AH187" s="17">
        <v>1132.3014299415529</v>
      </c>
      <c r="AI187" s="15">
        <f>'Global Only'!AI187</f>
        <v>3.4861</v>
      </c>
      <c r="AJ187" s="17">
        <f t="shared" si="19"/>
        <v>1.6552924569813499</v>
      </c>
      <c r="AK187" s="15">
        <f t="shared" si="20"/>
        <v>0.27427346812951198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>'Global Only'!L188</f>
        <v>6717.7755999999999</v>
      </c>
      <c r="M188" s="15"/>
      <c r="N188" s="15"/>
      <c r="O188" s="15"/>
      <c r="P188" s="15">
        <f t="shared" si="14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5"/>
        <v>12.586265108141232</v>
      </c>
      <c r="W188" s="15">
        <v>2.54535</v>
      </c>
      <c r="X188" s="15"/>
      <c r="Y188" s="15">
        <f t="shared" si="16"/>
        <v>0.20223235234045558</v>
      </c>
      <c r="Z188" s="15"/>
      <c r="AA188" s="16">
        <f t="shared" si="17"/>
        <v>0.20223235234045558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624.93371855832504</v>
      </c>
      <c r="AH188" s="17">
        <v>859.31915648305255</v>
      </c>
      <c r="AI188" s="15">
        <f>'Global Only'!AI188</f>
        <v>3.2118000000000002</v>
      </c>
      <c r="AJ188" s="17">
        <f t="shared" si="19"/>
        <v>1.9795851657045125</v>
      </c>
      <c r="AK188" s="15">
        <f t="shared" si="20"/>
        <v>0.20223235234045558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>'Global Only'!L189</f>
        <v>6717.7755999999999</v>
      </c>
      <c r="M189" s="15"/>
      <c r="N189" s="15"/>
      <c r="O189" s="15"/>
      <c r="P189" s="15">
        <f t="shared" si="14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5"/>
        <v>18.25571419009334</v>
      </c>
      <c r="W189" s="15">
        <v>2.4163100000000002</v>
      </c>
      <c r="X189" s="15"/>
      <c r="Y189" s="15">
        <f t="shared" si="16"/>
        <v>0.13235910547456078</v>
      </c>
      <c r="Z189" s="15"/>
      <c r="AA189" s="16">
        <f t="shared" si="17"/>
        <v>0.13235910547456078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409.0130338296222</v>
      </c>
      <c r="AH189" s="17">
        <v>592.45114178382642</v>
      </c>
      <c r="AI189" s="15">
        <f>'Global Only'!AI189</f>
        <v>2.9883999999999999</v>
      </c>
      <c r="AJ189" s="17">
        <f t="shared" si="19"/>
        <v>2.4716106054094023</v>
      </c>
      <c r="AK189" s="15">
        <f t="shared" si="20"/>
        <v>0.13235910547456078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>'Global Only'!L190</f>
        <v>4973.8396000000002</v>
      </c>
      <c r="M190" s="15"/>
      <c r="N190" s="15"/>
      <c r="O190" s="15"/>
      <c r="P190" s="15">
        <f t="shared" si="14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5"/>
        <v>3.5415234012886536</v>
      </c>
      <c r="W190" s="15">
        <v>1.9675499999999999</v>
      </c>
      <c r="X190" s="15"/>
      <c r="Y190" s="15">
        <f t="shared" si="16"/>
        <v>0.55556600283484436</v>
      </c>
      <c r="Z190" s="15"/>
      <c r="AA190" s="16">
        <f t="shared" si="17"/>
        <v>0.55556600283484436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1271.1162452442843</v>
      </c>
      <c r="AH190" s="17">
        <v>2261.1404326980228</v>
      </c>
      <c r="AI190" s="15">
        <f>'Global Only'!AI190</f>
        <v>39</v>
      </c>
      <c r="AJ190" s="17">
        <f t="shared" si="19"/>
        <v>0.30134414270188614</v>
      </c>
      <c r="AK190" s="15">
        <f t="shared" si="20"/>
        <v>0.55556600283484436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>'Global Only'!L191</f>
        <v>4973.8396000000002</v>
      </c>
      <c r="M191" s="15"/>
      <c r="N191" s="15"/>
      <c r="O191" s="15"/>
      <c r="P191" s="15">
        <f t="shared" si="14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5"/>
        <v>3.8212102698874664</v>
      </c>
      <c r="W191" s="15">
        <v>1.95489</v>
      </c>
      <c r="X191" s="15"/>
      <c r="Y191" s="15">
        <f t="shared" si="16"/>
        <v>0.511589224860314</v>
      </c>
      <c r="Z191" s="15"/>
      <c r="AA191" s="16">
        <f t="shared" si="17"/>
        <v>0.511589224860314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1170.4988629500258</v>
      </c>
      <c r="AH191" s="17">
        <v>2095.6401742937405</v>
      </c>
      <c r="AI191" s="15">
        <f>'Global Only'!AI191</f>
        <v>14.439</v>
      </c>
      <c r="AJ191" s="17">
        <f t="shared" si="19"/>
        <v>0.51443666005993438</v>
      </c>
      <c r="AK191" s="15">
        <f t="shared" si="20"/>
        <v>0.511589224860314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>'Global Only'!L192</f>
        <v>4973.8396000000002</v>
      </c>
      <c r="M192" s="15"/>
      <c r="N192" s="15"/>
      <c r="O192" s="15"/>
      <c r="P192" s="15">
        <f t="shared" si="14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5"/>
        <v>4.2689671502281747</v>
      </c>
      <c r="W192" s="15">
        <v>1.8306800000000001</v>
      </c>
      <c r="X192" s="15"/>
      <c r="Y192" s="15">
        <f t="shared" si="16"/>
        <v>0.42883440785018712</v>
      </c>
      <c r="Z192" s="15"/>
      <c r="AA192" s="16">
        <f t="shared" si="17"/>
        <v>0.42883440785018712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981.15863741959333</v>
      </c>
      <c r="AH192" s="17">
        <v>1875.8358811854484</v>
      </c>
      <c r="AI192" s="15">
        <f>'Global Only'!AI192</f>
        <v>7.5705999999999998</v>
      </c>
      <c r="AJ192" s="17">
        <f t="shared" si="19"/>
        <v>0.75092446922439027</v>
      </c>
      <c r="AK192" s="15">
        <f t="shared" si="20"/>
        <v>0.42883440785018712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>'Global Only'!L193</f>
        <v>4973.8396000000002</v>
      </c>
      <c r="M193" s="15"/>
      <c r="N193" s="15"/>
      <c r="O193" s="15"/>
      <c r="P193" s="15">
        <f t="shared" si="14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5"/>
        <v>4.9027236055217616</v>
      </c>
      <c r="W193" s="15">
        <v>1.75437</v>
      </c>
      <c r="X193" s="15"/>
      <c r="Y193" s="15">
        <f t="shared" si="16"/>
        <v>0.35783579519435199</v>
      </c>
      <c r="Z193" s="15"/>
      <c r="AA193" s="16">
        <f t="shared" si="17"/>
        <v>0.35783579519435199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818.7162102801725</v>
      </c>
      <c r="AH193" s="17">
        <v>1633.3537030276418</v>
      </c>
      <c r="AI193" s="15">
        <f>'Global Only'!AI193</f>
        <v>4.9366000000000003</v>
      </c>
      <c r="AJ193" s="17">
        <f t="shared" si="19"/>
        <v>0.99656294694919034</v>
      </c>
      <c r="AK193" s="15">
        <f t="shared" si="20"/>
        <v>0.35783579519435199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>'Global Only'!L194</f>
        <v>4973.8396000000002</v>
      </c>
      <c r="M194" s="15"/>
      <c r="N194" s="15"/>
      <c r="O194" s="15"/>
      <c r="P194" s="15">
        <f t="shared" si="14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5"/>
        <v>6.1547572996304245</v>
      </c>
      <c r="W194" s="15">
        <v>1.70068</v>
      </c>
      <c r="X194" s="15"/>
      <c r="Y194" s="15">
        <f t="shared" si="16"/>
        <v>0.27631958779302651</v>
      </c>
      <c r="Z194" s="15"/>
      <c r="AA194" s="16">
        <f t="shared" si="17"/>
        <v>0.27631958779302651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632.20988168949077</v>
      </c>
      <c r="AH194" s="17">
        <v>1301.0881446910751</v>
      </c>
      <c r="AI194" s="15">
        <f>'Global Only'!AI194</f>
        <v>3.5430000000000001</v>
      </c>
      <c r="AJ194" s="17">
        <f t="shared" si="19"/>
        <v>1.3180135948436238</v>
      </c>
      <c r="AK194" s="15">
        <f t="shared" si="20"/>
        <v>0.27631958779302651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>'Global Only'!L195</f>
        <v>4973.8396000000002</v>
      </c>
      <c r="M195" s="15"/>
      <c r="N195" s="15"/>
      <c r="O195" s="15"/>
      <c r="P195" s="15">
        <f t="shared" si="14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5"/>
        <v>8.007981479592317</v>
      </c>
      <c r="W195" s="15">
        <v>1.67387</v>
      </c>
      <c r="X195" s="15"/>
      <c r="Y195" s="15">
        <f t="shared" si="16"/>
        <v>0.20902520869531482</v>
      </c>
      <c r="Z195" s="15"/>
      <c r="AA195" s="16">
        <f t="shared" si="17"/>
        <v>0.20902520869531482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478.24261578722979</v>
      </c>
      <c r="AH195" s="17">
        <v>999.98754697515585</v>
      </c>
      <c r="AI195" s="15">
        <f>'Global Only'!AI195</f>
        <v>2.9394</v>
      </c>
      <c r="AJ195" s="17">
        <f t="shared" si="19"/>
        <v>1.6505633026418189</v>
      </c>
      <c r="AK195" s="15">
        <f t="shared" si="20"/>
        <v>0.20902520869531482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>'Global Only'!L196</f>
        <v>4973.8396000000002</v>
      </c>
      <c r="M196" s="15"/>
      <c r="N196" s="15"/>
      <c r="O196" s="15"/>
      <c r="P196" s="15">
        <f t="shared" si="14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5"/>
        <v>10.325752113568109</v>
      </c>
      <c r="W196" s="15">
        <v>1.64977</v>
      </c>
      <c r="X196" s="15"/>
      <c r="Y196" s="15">
        <f t="shared" si="16"/>
        <v>0.15977238092246965</v>
      </c>
      <c r="Z196" s="15"/>
      <c r="AA196" s="16">
        <f t="shared" si="17"/>
        <v>0.15977238092246965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365.55380980049347</v>
      </c>
      <c r="AH196" s="17">
        <v>775.52527582737423</v>
      </c>
      <c r="AI196" s="15">
        <f>'Global Only'!AI196</f>
        <v>2.6501999999999999</v>
      </c>
      <c r="AJ196" s="17">
        <f t="shared" si="19"/>
        <v>1.9738835268282688</v>
      </c>
      <c r="AK196" s="15">
        <f t="shared" si="20"/>
        <v>0.15977238092246965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>'Global Only'!L197</f>
        <v>4973.8396000000002</v>
      </c>
      <c r="M197" s="42"/>
      <c r="N197" s="42"/>
      <c r="O197" s="42"/>
      <c r="P197" s="42">
        <f t="shared" si="14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5"/>
        <v>14.714210865269832</v>
      </c>
      <c r="W197" s="42">
        <v>1.6167</v>
      </c>
      <c r="X197" s="42"/>
      <c r="Y197" s="42">
        <f t="shared" si="16"/>
        <v>0.10987337444075379</v>
      </c>
      <c r="Z197" s="42"/>
      <c r="AA197" s="41">
        <f t="shared" si="17"/>
        <v>0.10987337444075379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251.38656875836256</v>
      </c>
      <c r="AH197" s="43">
        <v>544.22774210074158</v>
      </c>
      <c r="AI197" s="42">
        <f>'Global Only'!AI197</f>
        <v>2.4226999999999999</v>
      </c>
      <c r="AJ197" s="43">
        <f t="shared" si="19"/>
        <v>2.4644423773291781</v>
      </c>
      <c r="AK197" s="42">
        <f t="shared" si="20"/>
        <v>0.10987337444075379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>'Global Only'!L198</f>
        <v>14406.55</v>
      </c>
      <c r="M198" s="49"/>
      <c r="N198" s="49"/>
      <c r="O198" s="49"/>
      <c r="P198" s="49">
        <f t="shared" si="14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5"/>
        <v>3.7748910224908725</v>
      </c>
      <c r="W198" s="49">
        <v>3.6343700000000001</v>
      </c>
      <c r="X198" s="49"/>
      <c r="Y198" s="49">
        <f t="shared" si="16"/>
        <v>0.96277481345722415</v>
      </c>
      <c r="Z198" s="49"/>
      <c r="AA198" s="51">
        <f t="shared" si="17"/>
        <v>0.96277481345722415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18"/>
        <v>4923.9435385283214</v>
      </c>
      <c r="AH198" s="52">
        <v>4741.8953999865516</v>
      </c>
      <c r="AI198" s="49">
        <f>'Global Only'!AI198</f>
        <v>40.722000000000001</v>
      </c>
      <c r="AJ198" s="52">
        <f t="shared" si="19"/>
        <v>0.30446519928076798</v>
      </c>
      <c r="AK198" s="49">
        <f t="shared" si="20"/>
        <v>0.96277481345722415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>'Global Only'!L199</f>
        <v>14406.55</v>
      </c>
      <c r="M199" s="25"/>
      <c r="N199" s="25"/>
      <c r="O199" s="25"/>
      <c r="P199" s="25">
        <f t="shared" ref="P199:P262" si="21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2">L199*T199/(S199*1000)</f>
        <v>4.2502581415155625</v>
      </c>
      <c r="W199" s="25">
        <v>3.78112</v>
      </c>
      <c r="X199" s="25"/>
      <c r="Y199" s="25">
        <f t="shared" ref="Y199:Y262" si="23">AK199</f>
        <v>0.88962125925173186</v>
      </c>
      <c r="Z199" s="25"/>
      <c r="AA199" s="46">
        <f t="shared" ref="AA199:AA262" si="24">AK199</f>
        <v>0.88962125925173186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5">W199*S199</f>
        <v>4549.8124691279272</v>
      </c>
      <c r="AH199" s="47">
        <v>4211.5414591305607</v>
      </c>
      <c r="AI199" s="25">
        <f>'Global Only'!AI199</f>
        <v>17.13</v>
      </c>
      <c r="AJ199" s="47">
        <f t="shared" ref="AJ199:AJ262" si="26">(V199/AI199)^0.5</f>
        <v>0.49811425725600589</v>
      </c>
      <c r="AK199" s="25">
        <f t="shared" ref="AK199:AK262" si="27">W199/V199</f>
        <v>0.88962125925173186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>'Global Only'!L200</f>
        <v>14406.550000000001</v>
      </c>
      <c r="M200" s="25"/>
      <c r="N200" s="25"/>
      <c r="O200" s="25"/>
      <c r="P200" s="25">
        <f t="shared" si="21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2"/>
        <v>5.1661755804877885</v>
      </c>
      <c r="W200" s="25">
        <v>4.0849599999999997</v>
      </c>
      <c r="X200" s="25"/>
      <c r="Y200" s="25">
        <f t="shared" si="23"/>
        <v>0.79071257574530585</v>
      </c>
      <c r="Z200" s="25"/>
      <c r="AA200" s="46">
        <f t="shared" si="24"/>
        <v>0.79071257574530585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5"/>
        <v>4043.9612916267556</v>
      </c>
      <c r="AH200" s="47">
        <v>3464.8722437168653</v>
      </c>
      <c r="AI200" s="25">
        <f>'Global Only'!AI200</f>
        <v>9.3148999999999997</v>
      </c>
      <c r="AJ200" s="47">
        <f t="shared" si="26"/>
        <v>0.74472422761121626</v>
      </c>
      <c r="AK200" s="25">
        <f t="shared" si="27"/>
        <v>0.79071257574530585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>'Global Only'!L201</f>
        <v>14406.550000000001</v>
      </c>
      <c r="M201" s="25"/>
      <c r="N201" s="25"/>
      <c r="O201" s="25"/>
      <c r="P201" s="25">
        <f t="shared" si="21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2"/>
        <v>6.6358038758851547</v>
      </c>
      <c r="W201" s="25">
        <v>4.40001</v>
      </c>
      <c r="X201" s="25"/>
      <c r="Y201" s="25">
        <f t="shared" si="23"/>
        <v>0.66307113385159822</v>
      </c>
      <c r="Z201" s="25"/>
      <c r="AA201" s="46">
        <f t="shared" si="24"/>
        <v>0.66307113385159822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5"/>
        <v>3391.1614424033587</v>
      </c>
      <c r="AH201" s="47">
        <v>2697.5086530284602</v>
      </c>
      <c r="AI201" s="25">
        <f>'Global Only'!AI201</f>
        <v>6.7582000000000004</v>
      </c>
      <c r="AJ201" s="47">
        <f t="shared" si="26"/>
        <v>0.99090324557390197</v>
      </c>
      <c r="AK201" s="25">
        <f t="shared" si="27"/>
        <v>0.66307113385159822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>'Global Only'!L202</f>
        <v>14406.550000000001</v>
      </c>
      <c r="M202" s="25"/>
      <c r="N202" s="25"/>
      <c r="O202" s="25"/>
      <c r="P202" s="25">
        <f t="shared" si="21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2"/>
        <v>9.5191224610686671</v>
      </c>
      <c r="W202" s="25">
        <v>4.4981200000000001</v>
      </c>
      <c r="X202" s="25"/>
      <c r="Y202" s="25">
        <f t="shared" si="23"/>
        <v>0.47253515420107511</v>
      </c>
      <c r="Z202" s="25"/>
      <c r="AA202" s="46">
        <f t="shared" si="24"/>
        <v>0.47253515420107511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5"/>
        <v>2416.6984706432022</v>
      </c>
      <c r="AH202" s="47">
        <v>1880.4399720886074</v>
      </c>
      <c r="AI202" s="25">
        <f>'Global Only'!AI202</f>
        <v>5.4934000000000003</v>
      </c>
      <c r="AJ202" s="47">
        <f t="shared" si="26"/>
        <v>1.3163696035292809</v>
      </c>
      <c r="AK202" s="25">
        <f t="shared" si="27"/>
        <v>0.47253515420107511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>'Global Only'!L203</f>
        <v>14406.550000000001</v>
      </c>
      <c r="M203" s="25"/>
      <c r="N203" s="25"/>
      <c r="O203" s="25"/>
      <c r="P203" s="25">
        <f t="shared" si="21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2"/>
        <v>13.505142121508198</v>
      </c>
      <c r="W203" s="25">
        <v>4.3133600000000003</v>
      </c>
      <c r="X203" s="25"/>
      <c r="Y203" s="25">
        <f t="shared" si="23"/>
        <v>0.31938649450645706</v>
      </c>
      <c r="Z203" s="25"/>
      <c r="AA203" s="46">
        <f t="shared" si="24"/>
        <v>0.31938649450645706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5"/>
        <v>1633.4464133633599</v>
      </c>
      <c r="AH203" s="47">
        <v>1325.4313219327296</v>
      </c>
      <c r="AI203" s="25">
        <f>'Global Only'!AI203</f>
        <v>4.9488000000000003</v>
      </c>
      <c r="AJ203" s="47">
        <f t="shared" si="26"/>
        <v>1.6519603835858643</v>
      </c>
      <c r="AK203" s="25">
        <f t="shared" si="27"/>
        <v>0.31938649450645706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>'Global Only'!L204</f>
        <v>14406.550000000001</v>
      </c>
      <c r="M204" s="25"/>
      <c r="N204" s="25"/>
      <c r="O204" s="25"/>
      <c r="P204" s="25">
        <f t="shared" si="21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2"/>
        <v>18.263142953927815</v>
      </c>
      <c r="W204" s="25">
        <v>4.1303599999999996</v>
      </c>
      <c r="X204" s="25"/>
      <c r="Y204" s="25">
        <f t="shared" si="23"/>
        <v>0.22615822536239261</v>
      </c>
      <c r="Z204" s="25"/>
      <c r="AA204" s="46">
        <f t="shared" si="24"/>
        <v>0.22615822536239261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5"/>
        <v>1156.6467224660751</v>
      </c>
      <c r="AH204" s="47">
        <v>980.12365232843217</v>
      </c>
      <c r="AI204" s="25">
        <f>'Global Only'!AI204</f>
        <v>4.6688000000000001</v>
      </c>
      <c r="AJ204" s="47">
        <f t="shared" si="26"/>
        <v>1.977812531026079</v>
      </c>
      <c r="AK204" s="25">
        <f t="shared" si="27"/>
        <v>0.22615822536239261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>'Global Only'!L205</f>
        <v>14406.550000000001</v>
      </c>
      <c r="M205" s="25"/>
      <c r="N205" s="25"/>
      <c r="O205" s="25"/>
      <c r="P205" s="25">
        <f t="shared" si="21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2"/>
        <v>27.047839643250466</v>
      </c>
      <c r="W205" s="25">
        <v>3.9554200000000002</v>
      </c>
      <c r="X205" s="25"/>
      <c r="Y205" s="25">
        <f t="shared" si="23"/>
        <v>0.14623792702745625</v>
      </c>
      <c r="Z205" s="25"/>
      <c r="AA205" s="46">
        <f t="shared" si="24"/>
        <v>0.14623792702745625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5"/>
        <v>747.90832270417695</v>
      </c>
      <c r="AH205" s="47">
        <v>661.79549313716848</v>
      </c>
      <c r="AI205" s="25">
        <f>'Global Only'!AI205</f>
        <v>4.4273999999999996</v>
      </c>
      <c r="AJ205" s="47">
        <f t="shared" si="26"/>
        <v>2.4716781088229802</v>
      </c>
      <c r="AK205" s="25">
        <f t="shared" si="27"/>
        <v>0.14623792702745625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>'Global Only'!L206</f>
        <v>11044</v>
      </c>
      <c r="M206" s="15"/>
      <c r="N206" s="15"/>
      <c r="O206" s="15"/>
      <c r="P206" s="15">
        <f t="shared" si="21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2"/>
        <v>3.761078103305771</v>
      </c>
      <c r="W206" s="15">
        <v>3.60791</v>
      </c>
      <c r="X206" s="15"/>
      <c r="Y206" s="15">
        <f t="shared" si="23"/>
        <v>0.95927547923794909</v>
      </c>
      <c r="Z206" s="15"/>
      <c r="AA206" s="16">
        <f t="shared" si="24"/>
        <v>0.95927547923794909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5"/>
        <v>3760.9546294098877</v>
      </c>
      <c r="AH206" s="17">
        <v>3648.4671743293502</v>
      </c>
      <c r="AI206" s="15">
        <f>'Global Only'!AI206</f>
        <v>39.893999999999998</v>
      </c>
      <c r="AJ206" s="17">
        <f>(V206/AI206)^0.5</f>
        <v>0.30704525084377782</v>
      </c>
      <c r="AK206" s="15">
        <f t="shared" si="27"/>
        <v>0.95927547923794909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>'Global Only'!L207</f>
        <v>11044</v>
      </c>
      <c r="M207" s="15"/>
      <c r="N207" s="15"/>
      <c r="O207" s="15"/>
      <c r="P207" s="15">
        <f t="shared" si="21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2"/>
        <v>4.2347057793745666</v>
      </c>
      <c r="W207" s="15">
        <v>3.7143999999999999</v>
      </c>
      <c r="X207" s="15"/>
      <c r="Y207" s="15">
        <f t="shared" si="23"/>
        <v>0.8771329564597492</v>
      </c>
      <c r="Z207" s="15"/>
      <c r="AA207" s="16">
        <f t="shared" si="24"/>
        <v>0.8771329564597492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5"/>
        <v>3438.9050117552215</v>
      </c>
      <c r="AH207" s="17">
        <v>3240.4069408634709</v>
      </c>
      <c r="AI207" s="15">
        <f>'Global Only'!AI207</f>
        <v>16.908999999999999</v>
      </c>
      <c r="AJ207" s="17">
        <f t="shared" si="26"/>
        <v>0.50044074130654048</v>
      </c>
      <c r="AK207" s="15">
        <f t="shared" si="27"/>
        <v>0.8771329564597492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>'Global Only'!L208</f>
        <v>11044</v>
      </c>
      <c r="M208" s="15"/>
      <c r="N208" s="15"/>
      <c r="O208" s="15"/>
      <c r="P208" s="15">
        <f t="shared" si="21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2"/>
        <v>5.1472717325716077</v>
      </c>
      <c r="W208" s="15">
        <v>3.9752900000000002</v>
      </c>
      <c r="X208" s="15"/>
      <c r="Y208" s="15">
        <f t="shared" si="23"/>
        <v>0.77231011039200015</v>
      </c>
      <c r="Z208" s="15"/>
      <c r="AA208" s="16">
        <f t="shared" si="24"/>
        <v>0.77231011039200015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5"/>
        <v>3027.9344650050839</v>
      </c>
      <c r="AH208" s="17">
        <v>2665.911324083977</v>
      </c>
      <c r="AI208" s="15">
        <f>'Global Only'!AI208</f>
        <v>9.2159999999999993</v>
      </c>
      <c r="AJ208" s="17">
        <f t="shared" si="26"/>
        <v>0.7473384293120533</v>
      </c>
      <c r="AK208" s="15">
        <f t="shared" si="27"/>
        <v>0.77231011039200015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>'Global Only'!L209</f>
        <v>11044</v>
      </c>
      <c r="M209" s="15"/>
      <c r="N209" s="15"/>
      <c r="O209" s="15"/>
      <c r="P209" s="15">
        <f t="shared" si="21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2"/>
        <v>6.6115224271970545</v>
      </c>
      <c r="W209" s="15">
        <v>4.3222399999999999</v>
      </c>
      <c r="X209" s="15"/>
      <c r="Y209" s="15">
        <f t="shared" si="23"/>
        <v>0.65374352845270578</v>
      </c>
      <c r="Z209" s="15"/>
      <c r="AA209" s="16">
        <f t="shared" si="24"/>
        <v>0.65374352845270578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5"/>
        <v>2563.0799525222474</v>
      </c>
      <c r="AH209" s="17">
        <v>2075.4932243068097</v>
      </c>
      <c r="AI209" s="15">
        <f>'Global Only'!AI209</f>
        <v>6.6924999999999999</v>
      </c>
      <c r="AJ209" s="17">
        <f t="shared" si="26"/>
        <v>0.99393171325219842</v>
      </c>
      <c r="AK209" s="15">
        <f t="shared" si="27"/>
        <v>0.65374352845270578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>'Global Only'!L210</f>
        <v>11044</v>
      </c>
      <c r="M210" s="15"/>
      <c r="N210" s="15"/>
      <c r="O210" s="15"/>
      <c r="P210" s="15">
        <f t="shared" si="21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2"/>
        <v>9.4842904967856096</v>
      </c>
      <c r="W210" s="15">
        <v>4.4654699999999998</v>
      </c>
      <c r="X210" s="15"/>
      <c r="Y210" s="15">
        <f t="shared" si="23"/>
        <v>0.47082804997521166</v>
      </c>
      <c r="Z210" s="15"/>
      <c r="AA210" s="16">
        <f t="shared" si="24"/>
        <v>0.47082804997521166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5"/>
        <v>1845.9378692938144</v>
      </c>
      <c r="AH210" s="17">
        <v>1446.8314740729086</v>
      </c>
      <c r="AI210" s="15">
        <f>'Global Only'!AI210</f>
        <v>5.4427000000000003</v>
      </c>
      <c r="AJ210" s="17">
        <f t="shared" si="26"/>
        <v>1.3200647234734655</v>
      </c>
      <c r="AK210" s="15">
        <f t="shared" si="27"/>
        <v>0.47082804997521166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>'Global Only'!L211</f>
        <v>11044</v>
      </c>
      <c r="M211" s="15"/>
      <c r="N211" s="15"/>
      <c r="O211" s="15"/>
      <c r="P211" s="15">
        <f t="shared" si="21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2"/>
        <v>13.455724685191157</v>
      </c>
      <c r="W211" s="15">
        <v>4.2757399999999999</v>
      </c>
      <c r="X211" s="15"/>
      <c r="Y211" s="15">
        <f t="shared" si="23"/>
        <v>0.31776363592707213</v>
      </c>
      <c r="Z211" s="15"/>
      <c r="AA211" s="16">
        <f t="shared" si="24"/>
        <v>0.31776363592707213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5"/>
        <v>1245.8304662883975</v>
      </c>
      <c r="AH211" s="17">
        <v>1019.8016324681555</v>
      </c>
      <c r="AI211" s="15">
        <f>'Global Only'!AI211</f>
        <v>4.9043000000000001</v>
      </c>
      <c r="AJ211" s="17">
        <f t="shared" si="26"/>
        <v>1.6563992761146846</v>
      </c>
      <c r="AK211" s="15">
        <f t="shared" si="27"/>
        <v>0.31776363592707213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>'Global Only'!L212</f>
        <v>11044</v>
      </c>
      <c r="M212" s="15"/>
      <c r="N212" s="15"/>
      <c r="O212" s="15"/>
      <c r="P212" s="15">
        <f t="shared" si="21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2"/>
        <v>18.196315245211046</v>
      </c>
      <c r="W212" s="15">
        <v>4.0779899999999998</v>
      </c>
      <c r="X212" s="15"/>
      <c r="Y212" s="15">
        <f t="shared" si="23"/>
        <v>0.22411075786748946</v>
      </c>
      <c r="Z212" s="15"/>
      <c r="AA212" s="16">
        <f t="shared" si="24"/>
        <v>0.22411075786748946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5"/>
        <v>878.65311951043645</v>
      </c>
      <c r="AH212" s="17">
        <v>754.11806264520703</v>
      </c>
      <c r="AI212" s="15">
        <f>'Global Only'!AI212</f>
        <v>4.6273999999999997</v>
      </c>
      <c r="AJ212" s="17">
        <f t="shared" si="26"/>
        <v>1.9830022409539199</v>
      </c>
      <c r="AK212" s="15">
        <f t="shared" si="27"/>
        <v>0.22411075786748946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>'Global Only'!L213</f>
        <v>11044</v>
      </c>
      <c r="M213" s="15"/>
      <c r="N213" s="15"/>
      <c r="O213" s="15"/>
      <c r="P213" s="15">
        <f t="shared" si="21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2"/>
        <v>26.948867349507996</v>
      </c>
      <c r="W213" s="15">
        <v>3.8934199999999999</v>
      </c>
      <c r="X213" s="15"/>
      <c r="Y213" s="15">
        <f t="shared" si="23"/>
        <v>0.14447434652837393</v>
      </c>
      <c r="Z213" s="15"/>
      <c r="AA213" s="16">
        <f t="shared" si="24"/>
        <v>0.14447434652837393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5"/>
        <v>566.42901248607336</v>
      </c>
      <c r="AH213" s="17">
        <v>509.19282885002309</v>
      </c>
      <c r="AI213" s="15">
        <f>'Global Only'!AI213</f>
        <v>4.3886000000000003</v>
      </c>
      <c r="AJ213" s="17">
        <f t="shared" si="26"/>
        <v>2.4780339892129897</v>
      </c>
      <c r="AK213" s="15">
        <f t="shared" si="27"/>
        <v>0.14447434652837393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>'Global Only'!L214</f>
        <v>9498</v>
      </c>
      <c r="M214" s="25"/>
      <c r="N214" s="25"/>
      <c r="O214" s="25"/>
      <c r="P214" s="25">
        <f t="shared" si="21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2"/>
        <v>3.7515049472132342</v>
      </c>
      <c r="W214" s="25">
        <v>3.5443699999999998</v>
      </c>
      <c r="X214" s="25"/>
      <c r="Y214" s="25">
        <f t="shared" si="23"/>
        <v>0.94478617244871221</v>
      </c>
      <c r="Z214" s="25"/>
      <c r="AA214" s="46">
        <f t="shared" si="24"/>
        <v>0.94478617244871221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5"/>
        <v>3185.6205684008432</v>
      </c>
      <c r="AH214" s="47">
        <v>3145.7415533375333</v>
      </c>
      <c r="AI214" s="25">
        <f>'Global Only'!AI214</f>
        <v>39.244999999999997</v>
      </c>
      <c r="AJ214" s="47">
        <f t="shared" si="26"/>
        <v>0.30917943203396603</v>
      </c>
      <c r="AK214" s="25">
        <f t="shared" si="27"/>
        <v>0.94478617244871221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>'Global Only'!L215</f>
        <v>9498</v>
      </c>
      <c r="M215" s="25"/>
      <c r="N215" s="25"/>
      <c r="O215" s="25"/>
      <c r="P215" s="25">
        <f t="shared" si="21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2"/>
        <v>4.2239270881806004</v>
      </c>
      <c r="W215" s="25">
        <v>3.6559200000000001</v>
      </c>
      <c r="X215" s="25"/>
      <c r="Y215" s="25">
        <f t="shared" si="23"/>
        <v>0.86552630376362349</v>
      </c>
      <c r="Z215" s="25"/>
      <c r="AA215" s="46">
        <f t="shared" si="24"/>
        <v>0.86552630376362349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5"/>
        <v>2918.3729357671482</v>
      </c>
      <c r="AH215" s="47">
        <v>2793.9083117751534</v>
      </c>
      <c r="AI215" s="25">
        <f>'Global Only'!AI215</f>
        <v>16.751999999999999</v>
      </c>
      <c r="AJ215" s="47">
        <f t="shared" si="26"/>
        <v>0.50214006483243423</v>
      </c>
      <c r="AK215" s="25">
        <f t="shared" si="27"/>
        <v>0.86552630376362349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>'Global Only'!L216</f>
        <v>9498</v>
      </c>
      <c r="M216" s="25"/>
      <c r="N216" s="25"/>
      <c r="O216" s="25"/>
      <c r="P216" s="25">
        <f t="shared" si="21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2"/>
        <v>5.1341702668766223</v>
      </c>
      <c r="W216" s="25">
        <v>3.8918699999999999</v>
      </c>
      <c r="X216" s="25"/>
      <c r="Y216" s="25">
        <f t="shared" si="23"/>
        <v>0.75803290457829386</v>
      </c>
      <c r="Z216" s="25"/>
      <c r="AA216" s="46">
        <f t="shared" si="24"/>
        <v>0.75803290457829386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5"/>
        <v>2555.9277673280449</v>
      </c>
      <c r="AH216" s="47">
        <v>2298.5729702297758</v>
      </c>
      <c r="AI216" s="25">
        <f>'Global Only'!AI216</f>
        <v>9.1524000000000001</v>
      </c>
      <c r="AJ216" s="47">
        <f t="shared" si="26"/>
        <v>0.74897554458221072</v>
      </c>
      <c r="AK216" s="25">
        <f t="shared" si="27"/>
        <v>0.75803290457829386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>'Global Only'!L217</f>
        <v>9498</v>
      </c>
      <c r="M217" s="25"/>
      <c r="N217" s="25"/>
      <c r="O217" s="25"/>
      <c r="P217" s="25">
        <f t="shared" si="21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2"/>
        <v>6.594693971507918</v>
      </c>
      <c r="W217" s="25">
        <v>4.2712599999999998</v>
      </c>
      <c r="X217" s="25"/>
      <c r="Y217" s="25">
        <f t="shared" si="23"/>
        <v>0.64768130537274193</v>
      </c>
      <c r="Z217" s="25"/>
      <c r="AA217" s="46">
        <f t="shared" si="24"/>
        <v>0.64768130537274193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5"/>
        <v>2183.8453486427575</v>
      </c>
      <c r="AH217" s="47">
        <v>1789.5091191474298</v>
      </c>
      <c r="AI217" s="25">
        <f>'Global Only'!AI217</f>
        <v>6.6516000000000002</v>
      </c>
      <c r="AJ217" s="47">
        <f t="shared" si="26"/>
        <v>0.99571319208183118</v>
      </c>
      <c r="AK217" s="25">
        <f t="shared" si="27"/>
        <v>0.64768130537274193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>'Global Only'!L218</f>
        <v>9498</v>
      </c>
      <c r="M218" s="25"/>
      <c r="N218" s="25"/>
      <c r="O218" s="25"/>
      <c r="P218" s="25">
        <f t="shared" si="21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2"/>
        <v>9.4601499203713928</v>
      </c>
      <c r="W218" s="25">
        <v>4.4412099999999999</v>
      </c>
      <c r="X218" s="25"/>
      <c r="Y218" s="25">
        <f t="shared" si="23"/>
        <v>0.4694650758585065</v>
      </c>
      <c r="Z218" s="25"/>
      <c r="AA218" s="46">
        <f t="shared" si="24"/>
        <v>0.4694650758585065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5"/>
        <v>1582.9376481289535</v>
      </c>
      <c r="AH218" s="47">
        <v>1247.4712451001726</v>
      </c>
      <c r="AI218" s="25">
        <f>'Global Only'!AI218</f>
        <v>5.4123000000000001</v>
      </c>
      <c r="AJ218" s="47">
        <f t="shared" si="26"/>
        <v>1.3220810455484713</v>
      </c>
      <c r="AK218" s="25">
        <f t="shared" si="27"/>
        <v>0.4694650758585065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>'Global Only'!L219</f>
        <v>9498</v>
      </c>
      <c r="M219" s="25"/>
      <c r="N219" s="25"/>
      <c r="O219" s="25"/>
      <c r="P219" s="25">
        <f t="shared" si="21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2"/>
        <v>13.421475528643111</v>
      </c>
      <c r="W219" s="25">
        <v>4.2540500000000003</v>
      </c>
      <c r="X219" s="25"/>
      <c r="Y219" s="25">
        <f t="shared" si="23"/>
        <v>0.31695844401916351</v>
      </c>
      <c r="Z219" s="25"/>
      <c r="AA219" s="46">
        <f t="shared" si="24"/>
        <v>0.31695844401916351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5"/>
        <v>1068.7173119593754</v>
      </c>
      <c r="AH219" s="47">
        <v>879.28223501317882</v>
      </c>
      <c r="AI219" s="25">
        <f>'Global Only'!AI219</f>
        <v>4.8779000000000003</v>
      </c>
      <c r="AJ219" s="47">
        <f t="shared" si="26"/>
        <v>1.6587605022145755</v>
      </c>
      <c r="AK219" s="25">
        <f t="shared" si="27"/>
        <v>0.31695844401916351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>'Global Only'!L220</f>
        <v>9498</v>
      </c>
      <c r="M220" s="25"/>
      <c r="N220" s="25"/>
      <c r="O220" s="25"/>
      <c r="P220" s="25">
        <f t="shared" si="21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2"/>
        <v>18.149999757638934</v>
      </c>
      <c r="W220" s="25">
        <v>4.0467899999999997</v>
      </c>
      <c r="X220" s="25"/>
      <c r="Y220" s="25">
        <f t="shared" si="23"/>
        <v>0.22296363934092039</v>
      </c>
      <c r="Z220" s="25"/>
      <c r="AA220" s="46">
        <f t="shared" si="24"/>
        <v>0.22296363934092039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5"/>
        <v>751.78656949332196</v>
      </c>
      <c r="AH220" s="47">
        <v>650.20744669889643</v>
      </c>
      <c r="AI220" s="25">
        <f>'Global Only'!AI220</f>
        <v>4.6031000000000004</v>
      </c>
      <c r="AJ220" s="47">
        <f t="shared" si="26"/>
        <v>1.9856975815924538</v>
      </c>
      <c r="AK220" s="25">
        <f t="shared" si="27"/>
        <v>0.22296363934092039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>'Global Only'!L221</f>
        <v>9498</v>
      </c>
      <c r="M221" s="25"/>
      <c r="N221" s="25"/>
      <c r="O221" s="25"/>
      <c r="P221" s="25">
        <f t="shared" si="21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2"/>
        <v>26.880273795593975</v>
      </c>
      <c r="W221" s="25">
        <v>3.8566199999999999</v>
      </c>
      <c r="X221" s="25"/>
      <c r="Y221" s="25">
        <f t="shared" si="23"/>
        <v>0.14347398502436942</v>
      </c>
      <c r="Z221" s="25"/>
      <c r="AA221" s="46">
        <f t="shared" si="24"/>
        <v>0.14347398502436942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5"/>
        <v>483.76414796531856</v>
      </c>
      <c r="AH221" s="47">
        <v>439.03068435018616</v>
      </c>
      <c r="AI221" s="25">
        <f>'Global Only'!AI221</f>
        <v>4.3659999999999997</v>
      </c>
      <c r="AJ221" s="47">
        <f t="shared" si="26"/>
        <v>2.4812754483473265</v>
      </c>
      <c r="AK221" s="25">
        <f t="shared" si="27"/>
        <v>0.14347398502436942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>'Global Only'!L222</f>
        <v>8067.9500000000007</v>
      </c>
      <c r="M222" s="15"/>
      <c r="N222" s="15"/>
      <c r="O222" s="15"/>
      <c r="P222" s="15">
        <f t="shared" si="21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2"/>
        <v>3.7394530393074974</v>
      </c>
      <c r="W222" s="15">
        <v>3.2892899999999998</v>
      </c>
      <c r="X222" s="15"/>
      <c r="Y222" s="15">
        <f t="shared" si="23"/>
        <v>0.87961794557236572</v>
      </c>
      <c r="Z222" s="15"/>
      <c r="AA222" s="16">
        <f t="shared" si="24"/>
        <v>0.87961794557236572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5"/>
        <v>2519.3333294131021</v>
      </c>
      <c r="AH222" s="17">
        <v>2680.7203539201037</v>
      </c>
      <c r="AI222" s="15">
        <f>'Global Only'!AI222</f>
        <v>38.238</v>
      </c>
      <c r="AJ222" s="17">
        <f t="shared" si="26"/>
        <v>0.31272057602946074</v>
      </c>
      <c r="AK222" s="15">
        <f t="shared" si="27"/>
        <v>0.87961794557236572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>'Global Only'!L223</f>
        <v>8067.9500000000007</v>
      </c>
      <c r="M223" s="15"/>
      <c r="N223" s="15"/>
      <c r="O223" s="15"/>
      <c r="P223" s="15">
        <f t="shared" si="21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2"/>
        <v>4.2103574991800281</v>
      </c>
      <c r="W223" s="15">
        <v>3.4516399999999998</v>
      </c>
      <c r="X223" s="15"/>
      <c r="Y223" s="15">
        <f t="shared" si="23"/>
        <v>0.81979736891040977</v>
      </c>
      <c r="Z223" s="15"/>
      <c r="AA223" s="16">
        <f t="shared" si="24"/>
        <v>0.81979736891040977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5"/>
        <v>2347.9998847877637</v>
      </c>
      <c r="AH223" s="17">
        <v>2380.8970798684604</v>
      </c>
      <c r="AI223" s="15">
        <f>'Global Only'!AI223</f>
        <v>16.442</v>
      </c>
      <c r="AJ223" s="17">
        <f t="shared" si="26"/>
        <v>0.50603687442836875</v>
      </c>
      <c r="AK223" s="15">
        <f t="shared" si="27"/>
        <v>0.81979736891040977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>'Global Only'!L224</f>
        <v>8067.9500000000007</v>
      </c>
      <c r="M224" s="15"/>
      <c r="N224" s="15"/>
      <c r="O224" s="15"/>
      <c r="P224" s="15">
        <f t="shared" si="21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2"/>
        <v>5.1176764735591629</v>
      </c>
      <c r="W224" s="15">
        <v>3.7345999999999999</v>
      </c>
      <c r="X224" s="15"/>
      <c r="Y224" s="15">
        <f t="shared" si="23"/>
        <v>0.72974523092561139</v>
      </c>
      <c r="Z224" s="15"/>
      <c r="AA224" s="16">
        <f t="shared" si="24"/>
        <v>0.72974523092561139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5"/>
        <v>2090.0795527254322</v>
      </c>
      <c r="AH224" s="17">
        <v>1958.7849929146394</v>
      </c>
      <c r="AI224" s="15">
        <f>'Global Only'!AI224</f>
        <v>9.0701999999999998</v>
      </c>
      <c r="AJ224" s="17">
        <f t="shared" si="26"/>
        <v>0.75115226646170019</v>
      </c>
      <c r="AK224" s="15">
        <f t="shared" si="27"/>
        <v>0.72974523092561139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>'Global Only'!L225</f>
        <v>8067.9500000000007</v>
      </c>
      <c r="M225" s="15"/>
      <c r="N225" s="15"/>
      <c r="O225" s="15"/>
      <c r="P225" s="15">
        <f t="shared" si="21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2"/>
        <v>6.5735081686022934</v>
      </c>
      <c r="W225" s="15">
        <v>4.1876300000000004</v>
      </c>
      <c r="X225" s="15"/>
      <c r="Y225" s="15">
        <f t="shared" si="23"/>
        <v>0.6370464434807882</v>
      </c>
      <c r="Z225" s="15"/>
      <c r="AA225" s="16">
        <f t="shared" si="24"/>
        <v>0.6370464434807882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5"/>
        <v>1824.5788930566932</v>
      </c>
      <c r="AH225" s="17">
        <v>1524.9738218750047</v>
      </c>
      <c r="AI225" s="15">
        <f>'Global Only'!AI225</f>
        <v>6.6022999999999996</v>
      </c>
      <c r="AJ225" s="17">
        <f t="shared" si="26"/>
        <v>0.99781717814619431</v>
      </c>
      <c r="AK225" s="15">
        <f t="shared" si="27"/>
        <v>0.6370464434807882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>'Global Only'!L226</f>
        <v>8067.9500000000007</v>
      </c>
      <c r="M226" s="15"/>
      <c r="N226" s="15"/>
      <c r="O226" s="15"/>
      <c r="P226" s="15">
        <f t="shared" si="21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2"/>
        <v>9.4297586887939211</v>
      </c>
      <c r="W226" s="15">
        <v>4.4071999999999996</v>
      </c>
      <c r="X226" s="15"/>
      <c r="Y226" s="15">
        <f t="shared" si="23"/>
        <v>0.46737145089803844</v>
      </c>
      <c r="Z226" s="15"/>
      <c r="AA226" s="16">
        <f t="shared" si="24"/>
        <v>0.46737145089803844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5"/>
        <v>1338.6089715318544</v>
      </c>
      <c r="AH226" s="17">
        <v>1063.0630333003928</v>
      </c>
      <c r="AI226" s="15">
        <f>'Global Only'!AI226</f>
        <v>5.3768000000000002</v>
      </c>
      <c r="AJ226" s="17">
        <f t="shared" si="26"/>
        <v>1.3243060050567508</v>
      </c>
      <c r="AK226" s="15">
        <f t="shared" si="27"/>
        <v>0.46737145089803844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>'Global Only'!L227</f>
        <v>8067.9500000000007</v>
      </c>
      <c r="M227" s="15"/>
      <c r="N227" s="15"/>
      <c r="O227" s="15"/>
      <c r="P227" s="15">
        <f t="shared" si="21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2"/>
        <v>13.378358329197473</v>
      </c>
      <c r="W227" s="15">
        <v>4.2296300000000002</v>
      </c>
      <c r="X227" s="15"/>
      <c r="Y227" s="15">
        <f t="shared" si="23"/>
        <v>0.31615463541360556</v>
      </c>
      <c r="Z227" s="15"/>
      <c r="AA227" s="16">
        <f t="shared" si="24"/>
        <v>0.31615463541360556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5"/>
        <v>905.50552572874562</v>
      </c>
      <c r="AH227" s="17">
        <v>749.30179236732522</v>
      </c>
      <c r="AI227" s="15">
        <f>'Global Only'!AI227</f>
        <v>4.8479000000000001</v>
      </c>
      <c r="AJ227" s="17">
        <f t="shared" si="26"/>
        <v>1.661210186723272</v>
      </c>
      <c r="AK227" s="15">
        <f t="shared" si="27"/>
        <v>0.31615463541360556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>'Global Only'!L228</f>
        <v>8067.9500000000007</v>
      </c>
      <c r="M228" s="15"/>
      <c r="N228" s="15"/>
      <c r="O228" s="15"/>
      <c r="P228" s="15">
        <f t="shared" si="21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2"/>
        <v>18.091691924210455</v>
      </c>
      <c r="W228" s="15">
        <v>4.0129400000000004</v>
      </c>
      <c r="X228" s="15"/>
      <c r="Y228" s="15">
        <f t="shared" si="23"/>
        <v>0.22181120576289773</v>
      </c>
      <c r="Z228" s="15"/>
      <c r="AA228" s="16">
        <f t="shared" si="24"/>
        <v>0.22181120576289773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5"/>
        <v>635.2944097248436</v>
      </c>
      <c r="AH228" s="17">
        <v>554.0901269485596</v>
      </c>
      <c r="AI228" s="15">
        <f>'Global Only'!AI228</f>
        <v>4.5758000000000001</v>
      </c>
      <c r="AJ228" s="17">
        <f t="shared" si="26"/>
        <v>1.9884106239273363</v>
      </c>
      <c r="AK228" s="15">
        <f t="shared" si="27"/>
        <v>0.22181120576289773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>'Global Only'!L229</f>
        <v>8067.9500000000007</v>
      </c>
      <c r="M229" s="15"/>
      <c r="N229" s="15"/>
      <c r="O229" s="15"/>
      <c r="P229" s="15">
        <f t="shared" si="21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2"/>
        <v>26.793919495433421</v>
      </c>
      <c r="W229" s="15">
        <v>3.81671</v>
      </c>
      <c r="X229" s="15"/>
      <c r="Y229" s="15">
        <f t="shared" si="23"/>
        <v>0.14244687122578295</v>
      </c>
      <c r="Z229" s="15"/>
      <c r="AA229" s="16">
        <f t="shared" si="24"/>
        <v>0.14244687122578295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5"/>
        <v>407.9852533206498</v>
      </c>
      <c r="AH229" s="17">
        <v>374.13070068783702</v>
      </c>
      <c r="AI229" s="15">
        <f>'Global Only'!AI229</f>
        <v>4.3409000000000004</v>
      </c>
      <c r="AJ229" s="17">
        <f t="shared" si="26"/>
        <v>2.4844384016483527</v>
      </c>
      <c r="AK229" s="15">
        <f t="shared" si="27"/>
        <v>0.14244687122578295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>'Global Only'!L230</f>
        <v>7101.7</v>
      </c>
      <c r="M230" s="25"/>
      <c r="N230" s="25"/>
      <c r="O230" s="25"/>
      <c r="P230" s="25">
        <f t="shared" si="21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2"/>
        <v>3.7286285471842602</v>
      </c>
      <c r="W230" s="25">
        <v>3.1785600000000001</v>
      </c>
      <c r="X230" s="25"/>
      <c r="Y230" s="25">
        <f t="shared" si="23"/>
        <v>0.8524742971247018</v>
      </c>
      <c r="Z230" s="25"/>
      <c r="AA230" s="46">
        <f t="shared" si="24"/>
        <v>0.8524742971247018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5"/>
        <v>2149.1759341411257</v>
      </c>
      <c r="AH230" s="47">
        <v>2366.5168408002178</v>
      </c>
      <c r="AI230" s="25">
        <f>'Global Only'!AI230</f>
        <v>37.015999999999998</v>
      </c>
      <c r="AJ230" s="47">
        <f t="shared" si="26"/>
        <v>0.31738019081119417</v>
      </c>
      <c r="AK230" s="25">
        <f t="shared" si="27"/>
        <v>0.8524742971247018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>'Global Only'!L231</f>
        <v>7101.7000000000007</v>
      </c>
      <c r="M231" s="25"/>
      <c r="N231" s="25"/>
      <c r="O231" s="25"/>
      <c r="P231" s="25">
        <f t="shared" si="21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2"/>
        <v>4.1981698928357778</v>
      </c>
      <c r="W231" s="25">
        <v>3.24587</v>
      </c>
      <c r="X231" s="25"/>
      <c r="Y231" s="25">
        <f t="shared" si="23"/>
        <v>0.77316308840647741</v>
      </c>
      <c r="Z231" s="25"/>
      <c r="AA231" s="46">
        <f t="shared" si="24"/>
        <v>0.77316308840647741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5"/>
        <v>1949.22416825238</v>
      </c>
      <c r="AH231" s="47">
        <v>2101.8354366882622</v>
      </c>
      <c r="AI231" s="25">
        <f>'Global Only'!AI231</f>
        <v>16.193999999999999</v>
      </c>
      <c r="AJ231" s="47">
        <f t="shared" si="26"/>
        <v>0.50915842853660875</v>
      </c>
      <c r="AK231" s="25">
        <f t="shared" si="27"/>
        <v>0.77316308840647741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>'Global Only'!L232</f>
        <v>7101.7000000000007</v>
      </c>
      <c r="M232" s="25"/>
      <c r="N232" s="25"/>
      <c r="O232" s="25"/>
      <c r="P232" s="25">
        <f t="shared" si="21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2"/>
        <v>5.1028624758715297</v>
      </c>
      <c r="W232" s="25">
        <v>3.4650099999999999</v>
      </c>
      <c r="X232" s="25"/>
      <c r="Y232" s="25">
        <f t="shared" si="23"/>
        <v>0.67903260501023066</v>
      </c>
      <c r="Z232" s="25"/>
      <c r="AA232" s="46">
        <f t="shared" si="24"/>
        <v>0.67903260501023066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5"/>
        <v>1711.9114771054103</v>
      </c>
      <c r="AH232" s="47">
        <v>1729.1985217557631</v>
      </c>
      <c r="AI232" s="25">
        <f>'Global Only'!AI232</f>
        <v>8.9864999999999995</v>
      </c>
      <c r="AJ232" s="47">
        <f t="shared" si="26"/>
        <v>0.75354925137820961</v>
      </c>
      <c r="AK232" s="25">
        <f t="shared" si="27"/>
        <v>0.67903260501023066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>'Global Only'!L233</f>
        <v>7101.7000000000007</v>
      </c>
      <c r="M233" s="25"/>
      <c r="N233" s="25"/>
      <c r="O233" s="25"/>
      <c r="P233" s="25">
        <f t="shared" si="21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2"/>
        <v>6.5544800148468862</v>
      </c>
      <c r="W233" s="25">
        <v>3.9944299999999999</v>
      </c>
      <c r="X233" s="25"/>
      <c r="Y233" s="25">
        <f t="shared" si="23"/>
        <v>0.60941981529457911</v>
      </c>
      <c r="Z233" s="25"/>
      <c r="AA233" s="46">
        <f t="shared" si="24"/>
        <v>0.60941981529457911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5"/>
        <v>1536.4104293085175</v>
      </c>
      <c r="AH233" s="47">
        <v>1346.2337561503921</v>
      </c>
      <c r="AI233" s="25">
        <f>'Global Only'!AI233</f>
        <v>6.5555000000000003</v>
      </c>
      <c r="AJ233" s="47">
        <f t="shared" si="26"/>
        <v>0.9999222008365759</v>
      </c>
      <c r="AK233" s="25">
        <f t="shared" si="27"/>
        <v>0.60941981529457911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>'Global Only'!L234</f>
        <v>7101.7000000000007</v>
      </c>
      <c r="M234" s="25"/>
      <c r="N234" s="25"/>
      <c r="O234" s="25"/>
      <c r="P234" s="25">
        <f t="shared" si="21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2"/>
        <v>9.4024626250172307</v>
      </c>
      <c r="W234" s="25">
        <v>4.3433200000000003</v>
      </c>
      <c r="X234" s="25"/>
      <c r="Y234" s="25">
        <f t="shared" si="23"/>
        <v>0.46193430096107835</v>
      </c>
      <c r="Z234" s="25"/>
      <c r="AA234" s="46">
        <f t="shared" si="24"/>
        <v>0.46193430096107835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5"/>
        <v>1164.5841829230283</v>
      </c>
      <c r="AH234" s="47">
        <v>938.46289019243318</v>
      </c>
      <c r="AI234" s="25">
        <f>'Global Only'!AI234</f>
        <v>5.3451000000000004</v>
      </c>
      <c r="AJ234" s="47">
        <f t="shared" si="26"/>
        <v>1.3263034231432058</v>
      </c>
      <c r="AK234" s="25">
        <f t="shared" si="27"/>
        <v>0.46193430096107835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>'Global Only'!L235</f>
        <v>7101.7000000000007</v>
      </c>
      <c r="M235" s="25"/>
      <c r="N235" s="25"/>
      <c r="O235" s="25"/>
      <c r="P235" s="25">
        <f t="shared" si="21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2"/>
        <v>13.339632362369162</v>
      </c>
      <c r="W235" s="25">
        <v>4.2087700000000003</v>
      </c>
      <c r="X235" s="25"/>
      <c r="Y235" s="25">
        <f t="shared" si="23"/>
        <v>0.31550869511762986</v>
      </c>
      <c r="Z235" s="25"/>
      <c r="AA235" s="46">
        <f t="shared" si="24"/>
        <v>0.31550869511762986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5"/>
        <v>795.4300755414896</v>
      </c>
      <c r="AH235" s="47">
        <v>661.47716895796475</v>
      </c>
      <c r="AI235" s="25">
        <f>'Global Only'!AI235</f>
        <v>4.8221999999999996</v>
      </c>
      <c r="AJ235" s="47">
        <f t="shared" si="26"/>
        <v>1.6632185534961623</v>
      </c>
      <c r="AK235" s="25">
        <f t="shared" si="27"/>
        <v>0.31550869511762986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>'Global Only'!L236</f>
        <v>7101.7000000000007</v>
      </c>
      <c r="M236" s="25"/>
      <c r="N236" s="25"/>
      <c r="O236" s="25"/>
      <c r="P236" s="25">
        <f t="shared" si="21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2"/>
        <v>18.039322399932132</v>
      </c>
      <c r="W236" s="25">
        <v>3.9858600000000002</v>
      </c>
      <c r="X236" s="25"/>
      <c r="Y236" s="25">
        <f t="shared" si="23"/>
        <v>0.2209539755226613</v>
      </c>
      <c r="Z236" s="25"/>
      <c r="AA236" s="46">
        <f t="shared" si="24"/>
        <v>0.2209539755226613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5"/>
        <v>557.04784102909582</v>
      </c>
      <c r="AH236" s="47">
        <v>489.14599198211556</v>
      </c>
      <c r="AI236" s="25">
        <f>'Global Only'!AI236</f>
        <v>4.5529000000000002</v>
      </c>
      <c r="AJ236" s="47">
        <f t="shared" si="26"/>
        <v>1.9905177488324695</v>
      </c>
      <c r="AK236" s="25">
        <f t="shared" si="27"/>
        <v>0.2209539755226613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>'Global Only'!L237</f>
        <v>7101.7000000000007</v>
      </c>
      <c r="M237" s="25"/>
      <c r="N237" s="25"/>
      <c r="O237" s="25"/>
      <c r="P237" s="25">
        <f t="shared" si="21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2"/>
        <v>26.716359871745063</v>
      </c>
      <c r="W237" s="25">
        <v>3.7848600000000001</v>
      </c>
      <c r="X237" s="25"/>
      <c r="Y237" s="25">
        <f t="shared" si="23"/>
        <v>0.1416682518939576</v>
      </c>
      <c r="Z237" s="25"/>
      <c r="AA237" s="46">
        <f t="shared" si="24"/>
        <v>0.1416682518939576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5"/>
        <v>357.16032568873817</v>
      </c>
      <c r="AH237" s="47">
        <v>330.2793603754389</v>
      </c>
      <c r="AI237" s="25">
        <f>'Global Only'!AI237</f>
        <v>4.3202999999999996</v>
      </c>
      <c r="AJ237" s="47">
        <f t="shared" si="26"/>
        <v>2.486747499142711</v>
      </c>
      <c r="AK237" s="25">
        <f t="shared" si="27"/>
        <v>0.1416682518939576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>'Global Only'!L238</f>
        <v>6514.22</v>
      </c>
      <c r="M238" s="15"/>
      <c r="N238" s="15"/>
      <c r="O238" s="15"/>
      <c r="P238" s="15">
        <f t="shared" si="21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2"/>
        <v>3.7205188002114653</v>
      </c>
      <c r="W238" s="15">
        <v>3.1406000000000001</v>
      </c>
      <c r="X238" s="15"/>
      <c r="Y238" s="15">
        <f t="shared" si="23"/>
        <v>0.84412958747083766</v>
      </c>
      <c r="Z238" s="15"/>
      <c r="AA238" s="16">
        <f t="shared" si="24"/>
        <v>0.84412958747083766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5"/>
        <v>1952.0902736594694</v>
      </c>
      <c r="AH238" s="17">
        <v>2175.4811048233278</v>
      </c>
      <c r="AI238" s="15">
        <f>'Global Only'!AI238</f>
        <v>35.728999999999999</v>
      </c>
      <c r="AJ238" s="17">
        <f t="shared" si="26"/>
        <v>0.32269432002556259</v>
      </c>
      <c r="AK238" s="15">
        <f t="shared" si="27"/>
        <v>0.84412958747083766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>'Global Only'!L239</f>
        <v>6514.22</v>
      </c>
      <c r="M239" s="15"/>
      <c r="N239" s="15"/>
      <c r="O239" s="15"/>
      <c r="P239" s="15">
        <f t="shared" si="21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2"/>
        <v>4.1890388959695404</v>
      </c>
      <c r="W239" s="15">
        <v>3.1678799999999998</v>
      </c>
      <c r="X239" s="15"/>
      <c r="Y239" s="15">
        <f t="shared" si="23"/>
        <v>0.75623074377465371</v>
      </c>
      <c r="Z239" s="15"/>
      <c r="AA239" s="16">
        <f t="shared" si="24"/>
        <v>0.75623074377465371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5"/>
        <v>1748.8199696776626</v>
      </c>
      <c r="AH239" s="17">
        <v>1932.165957634702</v>
      </c>
      <c r="AI239" s="15">
        <f>'Global Only'!AI239</f>
        <v>15.942</v>
      </c>
      <c r="AJ239" s="17">
        <f t="shared" si="26"/>
        <v>0.51260848905539846</v>
      </c>
      <c r="AK239" s="15">
        <f t="shared" si="27"/>
        <v>0.75623074377465371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>'Global Only'!L240</f>
        <v>6514.22</v>
      </c>
      <c r="M240" s="15"/>
      <c r="N240" s="15"/>
      <c r="O240" s="15"/>
      <c r="P240" s="15">
        <f t="shared" si="21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2"/>
        <v>5.0917637775183389</v>
      </c>
      <c r="W240" s="15">
        <v>3.3195100000000002</v>
      </c>
      <c r="X240" s="15"/>
      <c r="Y240" s="15">
        <f t="shared" si="23"/>
        <v>0.65193715675825936</v>
      </c>
      <c r="Z240" s="15"/>
      <c r="AA240" s="16">
        <f t="shared" si="24"/>
        <v>0.65193715675825936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5"/>
        <v>1507.6360331807148</v>
      </c>
      <c r="AH240" s="17">
        <v>1589.6099472911669</v>
      </c>
      <c r="AI240" s="15">
        <f>'Global Only'!AI240</f>
        <v>8.9075000000000006</v>
      </c>
      <c r="AJ240" s="17">
        <f t="shared" si="26"/>
        <v>0.7560599062343788</v>
      </c>
      <c r="AK240" s="15">
        <f t="shared" si="27"/>
        <v>0.65193715675825936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>'Global Only'!L241</f>
        <v>6514.22</v>
      </c>
      <c r="M241" s="15"/>
      <c r="N241" s="15"/>
      <c r="O241" s="15"/>
      <c r="P241" s="15">
        <f t="shared" si="21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2"/>
        <v>6.5402240561784373</v>
      </c>
      <c r="W241" s="15">
        <v>3.8447</v>
      </c>
      <c r="X241" s="15"/>
      <c r="Y241" s="15">
        <f t="shared" si="23"/>
        <v>0.58785447822203862</v>
      </c>
      <c r="Z241" s="15"/>
      <c r="AA241" s="16">
        <f t="shared" si="24"/>
        <v>0.58785447822203862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5"/>
        <v>1359.4417566888667</v>
      </c>
      <c r="AH241" s="17">
        <v>1237.5597961898284</v>
      </c>
      <c r="AI241" s="15">
        <f>'Global Only'!AI241</f>
        <v>6.5144000000000002</v>
      </c>
      <c r="AJ241" s="17">
        <f t="shared" si="26"/>
        <v>1.0019801143753875</v>
      </c>
      <c r="AK241" s="15">
        <f t="shared" si="27"/>
        <v>0.58785447822203862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>'Global Only'!L242</f>
        <v>6514.22</v>
      </c>
      <c r="M242" s="15"/>
      <c r="N242" s="15"/>
      <c r="O242" s="15"/>
      <c r="P242" s="15">
        <f t="shared" si="21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2"/>
        <v>9.3820123195375835</v>
      </c>
      <c r="W242" s="15">
        <v>4.2483199999999997</v>
      </c>
      <c r="X242" s="15"/>
      <c r="Y242" s="15">
        <f t="shared" si="23"/>
        <v>0.4528154361035191</v>
      </c>
      <c r="Z242" s="15"/>
      <c r="AA242" s="16">
        <f t="shared" si="24"/>
        <v>0.4528154361035191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5"/>
        <v>1047.1574764118645</v>
      </c>
      <c r="AH242" s="17">
        <v>862.70600318279378</v>
      </c>
      <c r="AI242" s="15">
        <f>'Global Only'!AI242</f>
        <v>5.319</v>
      </c>
      <c r="AJ242" s="17">
        <f t="shared" si="26"/>
        <v>1.3281068121084192</v>
      </c>
      <c r="AK242" s="15">
        <f t="shared" si="27"/>
        <v>0.4528154361035191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>'Global Only'!L243</f>
        <v>6514.22</v>
      </c>
      <c r="M243" s="15"/>
      <c r="N243" s="15"/>
      <c r="O243" s="15"/>
      <c r="P243" s="15">
        <f t="shared" si="21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2"/>
        <v>13.310618733953264</v>
      </c>
      <c r="W243" s="15">
        <v>4.1837099999999996</v>
      </c>
      <c r="X243" s="15"/>
      <c r="Y243" s="15">
        <f t="shared" si="23"/>
        <v>0.31431371325571988</v>
      </c>
      <c r="Z243" s="15"/>
      <c r="AA243" s="16">
        <f t="shared" si="24"/>
        <v>0.31431371325571988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5"/>
        <v>726.86558039345982</v>
      </c>
      <c r="AH243" s="17">
        <v>608.07979792507365</v>
      </c>
      <c r="AI243" s="15">
        <f>'Global Only'!AI243</f>
        <v>4.8021000000000003</v>
      </c>
      <c r="AJ243" s="17">
        <f t="shared" si="26"/>
        <v>1.6648822458909962</v>
      </c>
      <c r="AK243" s="15">
        <f t="shared" si="27"/>
        <v>0.31431371325571988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>'Global Only'!L244</f>
        <v>6514.22</v>
      </c>
      <c r="M244" s="15"/>
      <c r="N244" s="15"/>
      <c r="O244" s="15"/>
      <c r="P244" s="15">
        <f t="shared" si="21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2"/>
        <v>18.000086971041103</v>
      </c>
      <c r="W244" s="15">
        <v>3.9643999999999999</v>
      </c>
      <c r="X244" s="15"/>
      <c r="Y244" s="15">
        <f t="shared" si="23"/>
        <v>0.22024338028910667</v>
      </c>
      <c r="Z244" s="15"/>
      <c r="AA244" s="16">
        <f t="shared" si="24"/>
        <v>0.22024338028910667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5"/>
        <v>509.32341062515115</v>
      </c>
      <c r="AH244" s="17">
        <v>449.65995792251766</v>
      </c>
      <c r="AI244" s="15">
        <f>'Global Only'!AI244</f>
        <v>4.5354999999999999</v>
      </c>
      <c r="AJ244" s="17">
        <f t="shared" si="26"/>
        <v>1.9921622950614859</v>
      </c>
      <c r="AK244" s="15">
        <f t="shared" si="27"/>
        <v>0.22024338028910667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>'Global Only'!L245</f>
        <v>6514.22</v>
      </c>
      <c r="M245" s="15"/>
      <c r="N245" s="15"/>
      <c r="O245" s="15"/>
      <c r="P245" s="15">
        <f t="shared" si="21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2"/>
        <v>26.658251933168664</v>
      </c>
      <c r="W245" s="15">
        <v>3.76153</v>
      </c>
      <c r="X245" s="15"/>
      <c r="Y245" s="15">
        <f t="shared" si="23"/>
        <v>0.14110190005818943</v>
      </c>
      <c r="Z245" s="15"/>
      <c r="AA245" s="16">
        <f t="shared" si="24"/>
        <v>0.14110190005818943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5"/>
        <v>326.30493088595586</v>
      </c>
      <c r="AH245" s="17">
        <v>303.61774546550089</v>
      </c>
      <c r="AI245" s="15">
        <f>'Global Only'!AI245</f>
        <v>4.3052000000000001</v>
      </c>
      <c r="AJ245" s="17">
        <f t="shared" si="26"/>
        <v>2.4883941298426664</v>
      </c>
      <c r="AK245" s="15">
        <f t="shared" si="27"/>
        <v>0.14110190005818943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>'Global Only'!L246</f>
        <v>18473.574399999998</v>
      </c>
      <c r="M246" s="25"/>
      <c r="N246" s="25"/>
      <c r="O246" s="25"/>
      <c r="P246" s="25">
        <f t="shared" si="21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2"/>
        <v>3.7571610651837912</v>
      </c>
      <c r="W246" s="25">
        <v>3.5932300000000001</v>
      </c>
      <c r="X246" s="25"/>
      <c r="Y246" s="25">
        <f t="shared" si="23"/>
        <v>0.95636836900528988</v>
      </c>
      <c r="Z246" s="25"/>
      <c r="AA246" s="46">
        <f t="shared" si="24"/>
        <v>0.95636836900528988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5"/>
        <v>6271.9774876121855</v>
      </c>
      <c r="AH246" s="47">
        <v>6109.2446647285724</v>
      </c>
      <c r="AI246" s="25">
        <f>'Global Only'!AI246</f>
        <v>34.444000000000003</v>
      </c>
      <c r="AJ246" s="47">
        <f t="shared" si="26"/>
        <v>0.3302730342032405</v>
      </c>
      <c r="AK246" s="25">
        <f t="shared" si="27"/>
        <v>0.95636836900528988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>'Global Only'!L247</f>
        <v>18473.574399999998</v>
      </c>
      <c r="M247" s="25"/>
      <c r="N247" s="25"/>
      <c r="O247" s="25"/>
      <c r="P247" s="25">
        <f t="shared" si="21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2"/>
        <v>4.2302954737341176</v>
      </c>
      <c r="W247" s="25">
        <v>3.55952</v>
      </c>
      <c r="X247" s="25"/>
      <c r="Y247" s="25">
        <f t="shared" si="23"/>
        <v>0.84143531393989879</v>
      </c>
      <c r="Z247" s="25"/>
      <c r="AA247" s="46">
        <f t="shared" si="24"/>
        <v>0.84143531393989879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5"/>
        <v>5518.2328455739071</v>
      </c>
      <c r="AH247" s="47">
        <v>5425.9605113916132</v>
      </c>
      <c r="AI247" s="25">
        <f>'Global Only'!AI247</f>
        <v>15.881</v>
      </c>
      <c r="AJ247" s="47">
        <f t="shared" si="26"/>
        <v>0.51611493720600699</v>
      </c>
      <c r="AK247" s="25">
        <f t="shared" si="27"/>
        <v>0.84143531393989879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>'Global Only'!L248</f>
        <v>18473.574399999998</v>
      </c>
      <c r="M248" s="25"/>
      <c r="N248" s="25"/>
      <c r="O248" s="25"/>
      <c r="P248" s="25">
        <f t="shared" si="21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2"/>
        <v>5.1419110197528672</v>
      </c>
      <c r="W248" s="25">
        <v>3.6818200000000001</v>
      </c>
      <c r="X248" s="25"/>
      <c r="Y248" s="25">
        <f t="shared" si="23"/>
        <v>0.71604117338011763</v>
      </c>
      <c r="Z248" s="25"/>
      <c r="AA248" s="46">
        <f t="shared" si="24"/>
        <v>0.71604117338011763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5"/>
        <v>4695.8831609148201</v>
      </c>
      <c r="AH248" s="47">
        <v>4463.9854917410057</v>
      </c>
      <c r="AI248" s="25">
        <f>'Global Only'!AI248</f>
        <v>8.9154</v>
      </c>
      <c r="AJ248" s="47">
        <f t="shared" si="26"/>
        <v>0.75943719174952451</v>
      </c>
      <c r="AK248" s="25">
        <f t="shared" si="27"/>
        <v>0.71604117338011763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>'Global Only'!L249</f>
        <v>18473.574399999998</v>
      </c>
      <c r="M249" s="25"/>
      <c r="N249" s="25"/>
      <c r="O249" s="25"/>
      <c r="P249" s="25">
        <f t="shared" si="21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2"/>
        <v>6.6046367458364639</v>
      </c>
      <c r="W249" s="25">
        <v>4.1461300000000003</v>
      </c>
      <c r="X249" s="25"/>
      <c r="Y249" s="25">
        <f t="shared" si="23"/>
        <v>0.6277604900244822</v>
      </c>
      <c r="Z249" s="25"/>
      <c r="AA249" s="46">
        <f t="shared" si="24"/>
        <v>0.6277604900244822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5"/>
        <v>4116.9279418359438</v>
      </c>
      <c r="AH249" s="47">
        <v>3475.34877016056</v>
      </c>
      <c r="AI249" s="25">
        <f>'Global Only'!AI249</f>
        <v>6.5446</v>
      </c>
      <c r="AJ249" s="47">
        <f t="shared" si="26"/>
        <v>1.0045762680167469</v>
      </c>
      <c r="AK249" s="25">
        <f t="shared" si="27"/>
        <v>0.6277604900244822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>'Global Only'!L250</f>
        <v>18473.574399999998</v>
      </c>
      <c r="M250" s="25"/>
      <c r="N250" s="25"/>
      <c r="O250" s="25"/>
      <c r="P250" s="25">
        <f t="shared" si="21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2"/>
        <v>9.4744129227455502</v>
      </c>
      <c r="W250" s="25">
        <v>4.3860700000000001</v>
      </c>
      <c r="X250" s="25"/>
      <c r="Y250" s="25">
        <f t="shared" si="23"/>
        <v>0.46293844650471278</v>
      </c>
      <c r="Z250" s="25"/>
      <c r="AA250" s="46">
        <f t="shared" si="24"/>
        <v>0.46293844650471278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5"/>
        <v>3036.0053811144567</v>
      </c>
      <c r="AH250" s="47">
        <v>2422.6742468543816</v>
      </c>
      <c r="AI250" s="25">
        <f>'Global Only'!AI250</f>
        <v>5.3552999999999997</v>
      </c>
      <c r="AJ250" s="47">
        <f t="shared" si="26"/>
        <v>1.3300998729056543</v>
      </c>
      <c r="AK250" s="25">
        <f t="shared" si="27"/>
        <v>0.46293844650471278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>'Global Only'!L251</f>
        <v>18473.574399999998</v>
      </c>
      <c r="M251" s="25"/>
      <c r="N251" s="25"/>
      <c r="O251" s="25"/>
      <c r="P251" s="25">
        <f t="shared" si="21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2"/>
        <v>13.441710994142191</v>
      </c>
      <c r="W251" s="25">
        <v>4.2215100000000003</v>
      </c>
      <c r="X251" s="25"/>
      <c r="Y251" s="25">
        <f t="shared" si="23"/>
        <v>0.31406046461196097</v>
      </c>
      <c r="Z251" s="25"/>
      <c r="AA251" s="46">
        <f t="shared" si="24"/>
        <v>0.31406046461196097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5"/>
        <v>2059.6458724832078</v>
      </c>
      <c r="AH251" s="47">
        <v>1707.6260754306461</v>
      </c>
      <c r="AI251" s="25">
        <f>'Global Only'!AI251</f>
        <v>4.8396999999999997</v>
      </c>
      <c r="AJ251" s="47">
        <f t="shared" si="26"/>
        <v>1.6665488793587226</v>
      </c>
      <c r="AK251" s="25">
        <f t="shared" si="27"/>
        <v>0.31406046461196097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>'Global Only'!L252</f>
        <v>18473.574399999998</v>
      </c>
      <c r="M252" s="25"/>
      <c r="N252" s="25"/>
      <c r="O252" s="25"/>
      <c r="P252" s="25">
        <f t="shared" si="21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2"/>
        <v>18.177364386298432</v>
      </c>
      <c r="W252" s="25">
        <v>3.9899300000000002</v>
      </c>
      <c r="X252" s="25"/>
      <c r="Y252" s="25">
        <f t="shared" si="23"/>
        <v>0.21949991842643002</v>
      </c>
      <c r="Z252" s="25"/>
      <c r="AA252" s="46">
        <f t="shared" si="24"/>
        <v>0.21949991842643002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5"/>
        <v>1439.5065662148279</v>
      </c>
      <c r="AH252" s="47">
        <v>1262.7472115430339</v>
      </c>
      <c r="AI252" s="25">
        <f>'Global Only'!AI252</f>
        <v>4.5735999999999999</v>
      </c>
      <c r="AJ252" s="47">
        <f t="shared" si="26"/>
        <v>1.9935923892463356</v>
      </c>
      <c r="AK252" s="25">
        <f t="shared" si="27"/>
        <v>0.21949991842643002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>'Global Only'!L253</f>
        <v>18473.574399999998</v>
      </c>
      <c r="M253" s="25"/>
      <c r="N253" s="25"/>
      <c r="O253" s="25"/>
      <c r="P253" s="25">
        <f t="shared" si="21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2"/>
        <v>26.920800997825634</v>
      </c>
      <c r="W253" s="25">
        <v>3.7847900000000001</v>
      </c>
      <c r="X253" s="25"/>
      <c r="Y253" s="25">
        <f t="shared" si="23"/>
        <v>0.14058979895530202</v>
      </c>
      <c r="Z253" s="25"/>
      <c r="AA253" s="46">
        <f t="shared" si="24"/>
        <v>0.14058979895530202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5"/>
        <v>922.00461936304407</v>
      </c>
      <c r="AH253" s="47">
        <v>852.62753488850217</v>
      </c>
      <c r="AI253" s="25">
        <f>'Global Only'!AI253</f>
        <v>4.3433000000000002</v>
      </c>
      <c r="AJ253" s="47">
        <f t="shared" si="26"/>
        <v>2.489625793928484</v>
      </c>
      <c r="AK253" s="25">
        <f t="shared" si="27"/>
        <v>0.14058979895530202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>'Global Only'!L254</f>
        <v>13060.71</v>
      </c>
      <c r="M254" s="15"/>
      <c r="N254" s="15"/>
      <c r="O254" s="15"/>
      <c r="P254" s="15">
        <f t="shared" si="21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2"/>
        <v>3.7359429004006643</v>
      </c>
      <c r="W254" s="15">
        <v>3.5121699999999998</v>
      </c>
      <c r="X254" s="15"/>
      <c r="Y254" s="15">
        <f t="shared" si="23"/>
        <v>0.94010269793559587</v>
      </c>
      <c r="Z254" s="15"/>
      <c r="AA254" s="16">
        <f t="shared" si="24"/>
        <v>0.94010269793559587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5"/>
        <v>4358.8350913238182</v>
      </c>
      <c r="AH254" s="17">
        <v>4343.7313170015586</v>
      </c>
      <c r="AI254" s="15">
        <f>'Global Only'!AI254</f>
        <v>34.508000000000003</v>
      </c>
      <c r="AJ254" s="17">
        <f t="shared" si="26"/>
        <v>0.32903357811277323</v>
      </c>
      <c r="AK254" s="15">
        <f t="shared" si="27"/>
        <v>0.94010269793559587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>'Global Only'!L255</f>
        <v>13060.71</v>
      </c>
      <c r="M255" s="15"/>
      <c r="N255" s="15"/>
      <c r="O255" s="15"/>
      <c r="P255" s="15">
        <f t="shared" si="21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2"/>
        <v>4.20640533304391</v>
      </c>
      <c r="W255" s="15">
        <v>3.5030199999999998</v>
      </c>
      <c r="X255" s="15"/>
      <c r="Y255" s="15">
        <f t="shared" si="23"/>
        <v>0.83278232187507362</v>
      </c>
      <c r="Z255" s="15"/>
      <c r="AA255" s="16">
        <f t="shared" si="24"/>
        <v>0.83278232187507362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5"/>
        <v>3861.2385816936321</v>
      </c>
      <c r="AH255" s="17">
        <v>3857.9097567035624</v>
      </c>
      <c r="AI255" s="15">
        <f>'Global Only'!AI255</f>
        <v>15.89</v>
      </c>
      <c r="AJ255" s="17">
        <f t="shared" si="26"/>
        <v>0.5145097523628881</v>
      </c>
      <c r="AK255" s="15">
        <f t="shared" si="27"/>
        <v>0.83278232187507362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>'Global Only'!L256</f>
        <v>13060.71</v>
      </c>
      <c r="M256" s="15"/>
      <c r="N256" s="15"/>
      <c r="O256" s="15"/>
      <c r="P256" s="15">
        <f t="shared" si="21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2"/>
        <v>5.1128726278861185</v>
      </c>
      <c r="W256" s="15">
        <v>3.6346400000000001</v>
      </c>
      <c r="X256" s="15"/>
      <c r="Y256" s="15">
        <f t="shared" si="23"/>
        <v>0.71088021637314225</v>
      </c>
      <c r="Z256" s="15"/>
      <c r="AA256" s="16">
        <f t="shared" si="24"/>
        <v>0.71088021637314225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5"/>
        <v>3296.033124529336</v>
      </c>
      <c r="AH256" s="17">
        <v>3173.9363281790424</v>
      </c>
      <c r="AI256" s="15">
        <f>'Global Only'!AI256</f>
        <v>8.9036000000000008</v>
      </c>
      <c r="AJ256" s="17">
        <f t="shared" si="26"/>
        <v>0.75779138985860628</v>
      </c>
      <c r="AK256" s="15">
        <f t="shared" si="27"/>
        <v>0.71088021637314225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>'Global Only'!L257</f>
        <v>13060.71</v>
      </c>
      <c r="M257" s="15"/>
      <c r="N257" s="15"/>
      <c r="O257" s="15"/>
      <c r="P257" s="15">
        <f t="shared" si="21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2"/>
        <v>6.567337767066439</v>
      </c>
      <c r="W257" s="15">
        <v>4.0691899999999999</v>
      </c>
      <c r="X257" s="15"/>
      <c r="Y257" s="15">
        <f t="shared" si="23"/>
        <v>0.61961028111055483</v>
      </c>
      <c r="Z257" s="15"/>
      <c r="AA257" s="16">
        <f t="shared" si="24"/>
        <v>0.61961028111055483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5"/>
        <v>2872.8553190842194</v>
      </c>
      <c r="AH257" s="17">
        <v>2471.0061748885573</v>
      </c>
      <c r="AI257" s="15">
        <f>'Global Only'!AI257</f>
        <v>6.5339</v>
      </c>
      <c r="AJ257" s="17">
        <f t="shared" si="26"/>
        <v>1.0025555254944793</v>
      </c>
      <c r="AK257" s="15">
        <f t="shared" si="27"/>
        <v>0.61961028111055483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>'Global Only'!L258</f>
        <v>13060.71</v>
      </c>
      <c r="M258" s="15"/>
      <c r="N258" s="15"/>
      <c r="O258" s="15"/>
      <c r="P258" s="15">
        <f t="shared" si="21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2"/>
        <v>9.4209071903240513</v>
      </c>
      <c r="W258" s="15">
        <v>4.3205200000000001</v>
      </c>
      <c r="X258" s="15"/>
      <c r="Y258" s="15">
        <f t="shared" si="23"/>
        <v>0.45860976153522504</v>
      </c>
      <c r="Z258" s="15"/>
      <c r="AA258" s="16">
        <f t="shared" si="24"/>
        <v>0.45860976153522504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5"/>
        <v>2126.3680299961588</v>
      </c>
      <c r="AH258" s="17">
        <v>1722.544532830899</v>
      </c>
      <c r="AI258" s="15">
        <f>'Global Only'!AI258</f>
        <v>5.3457999999999997</v>
      </c>
      <c r="AJ258" s="17">
        <f t="shared" si="26"/>
        <v>1.3275167495185025</v>
      </c>
      <c r="AK258" s="15">
        <f t="shared" si="27"/>
        <v>0.45860976153522504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>'Global Only'!L259</f>
        <v>13060.71</v>
      </c>
      <c r="M259" s="15"/>
      <c r="N259" s="15"/>
      <c r="O259" s="15"/>
      <c r="P259" s="15">
        <f t="shared" si="21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2"/>
        <v>13.365800370697322</v>
      </c>
      <c r="W259" s="15">
        <v>4.1803600000000003</v>
      </c>
      <c r="X259" s="15"/>
      <c r="Y259" s="15">
        <f t="shared" si="23"/>
        <v>0.3127654075370499</v>
      </c>
      <c r="Z259" s="15"/>
      <c r="AA259" s="16">
        <f t="shared" si="24"/>
        <v>0.3127654075370499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5"/>
        <v>1450.1530914849939</v>
      </c>
      <c r="AH259" s="17">
        <v>1214.1384522379599</v>
      </c>
      <c r="AI259" s="15">
        <f>'Global Only'!AI259</f>
        <v>4.8308</v>
      </c>
      <c r="AJ259" s="17">
        <f t="shared" si="26"/>
        <v>1.6633665219566289</v>
      </c>
      <c r="AK259" s="15">
        <f t="shared" si="27"/>
        <v>0.3127654075370499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>'Global Only'!L260</f>
        <v>13060.71</v>
      </c>
      <c r="M260" s="15"/>
      <c r="N260" s="15"/>
      <c r="O260" s="15"/>
      <c r="P260" s="15">
        <f t="shared" si="21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2"/>
        <v>18.074709667434909</v>
      </c>
      <c r="W260" s="15">
        <v>3.95581</v>
      </c>
      <c r="X260" s="15"/>
      <c r="Y260" s="15">
        <f t="shared" si="23"/>
        <v>0.21885884048954646</v>
      </c>
      <c r="Z260" s="15"/>
      <c r="AA260" s="16">
        <f t="shared" si="24"/>
        <v>0.21885884048954646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5"/>
        <v>1014.7504055324296</v>
      </c>
      <c r="AH260" s="17">
        <v>897.82533017599519</v>
      </c>
      <c r="AI260" s="15">
        <f>'Global Only'!AI260</f>
        <v>4.5650000000000004</v>
      </c>
      <c r="AJ260" s="17">
        <f t="shared" si="26"/>
        <v>1.9898267917066068</v>
      </c>
      <c r="AK260" s="15">
        <f t="shared" si="27"/>
        <v>0.21885884048954646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>'Global Only'!L261</f>
        <v>13060.71</v>
      </c>
      <c r="M261" s="15"/>
      <c r="N261" s="15"/>
      <c r="O261" s="15"/>
      <c r="P261" s="15">
        <f t="shared" si="21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2"/>
        <v>26.768768656982214</v>
      </c>
      <c r="W261" s="15">
        <v>3.7539099999999999</v>
      </c>
      <c r="X261" s="15"/>
      <c r="Y261" s="15">
        <f t="shared" si="23"/>
        <v>0.14023469096031249</v>
      </c>
      <c r="Z261" s="15"/>
      <c r="AA261" s="16">
        <f t="shared" si="24"/>
        <v>0.14023469096031249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5"/>
        <v>650.20544385315327</v>
      </c>
      <c r="AH261" s="17">
        <v>606.22632228424141</v>
      </c>
      <c r="AI261" s="15">
        <f>'Global Only'!AI261</f>
        <v>4.335</v>
      </c>
      <c r="AJ261" s="17">
        <f t="shared" si="26"/>
        <v>2.4849613958501573</v>
      </c>
      <c r="AK261" s="15">
        <f t="shared" si="27"/>
        <v>0.14023469096031249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>'Global Only'!L262</f>
        <v>10907.4375</v>
      </c>
      <c r="M262" s="15"/>
      <c r="N262" s="15"/>
      <c r="O262" s="15"/>
      <c r="P262" s="15">
        <f t="shared" si="21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2"/>
        <v>3.7276962861014478</v>
      </c>
      <c r="W262" s="15">
        <v>3.3231799999999998</v>
      </c>
      <c r="X262" s="15"/>
      <c r="Y262" s="15">
        <f t="shared" si="23"/>
        <v>0.89148357187529759</v>
      </c>
      <c r="Z262" s="15"/>
      <c r="AA262" s="16">
        <f t="shared" si="24"/>
        <v>0.89148357187529759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5"/>
        <v>3451.9494765898312</v>
      </c>
      <c r="AH262" s="17">
        <v>3635.621052144154</v>
      </c>
      <c r="AI262" s="15">
        <f>'Global Only'!AI262</f>
        <v>34.567999999999998</v>
      </c>
      <c r="AJ262" s="17">
        <f t="shared" si="26"/>
        <v>0.32838486593001986</v>
      </c>
      <c r="AK262" s="15">
        <f t="shared" si="27"/>
        <v>0.89148357187529759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>'Global Only'!L263</f>
        <v>10907.4375</v>
      </c>
      <c r="M263" s="15"/>
      <c r="N263" s="15"/>
      <c r="O263" s="15"/>
      <c r="P263" s="15">
        <f t="shared" ref="P263:P293" si="28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9">L263*T263/(S263*1000)</f>
        <v>4.1971202333267659</v>
      </c>
      <c r="W263" s="15">
        <v>3.3917099999999998</v>
      </c>
      <c r="X263" s="15"/>
      <c r="Y263" s="15">
        <f t="shared" ref="Y263:Y293" si="30">AK263</f>
        <v>0.80810408362107533</v>
      </c>
      <c r="Z263" s="15"/>
      <c r="AA263" s="16">
        <f t="shared" ref="AA263:AA293" si="31">AK263</f>
        <v>0.80810408362107533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2">W263*S263</f>
        <v>3129.0923988850363</v>
      </c>
      <c r="AH263" s="17">
        <v>3228.9975841382748</v>
      </c>
      <c r="AI263" s="15">
        <f>'Global Only'!AI263</f>
        <v>15.907999999999999</v>
      </c>
      <c r="AJ263" s="17">
        <f t="shared" ref="AJ263:AJ293" si="33">(V263/AI263)^0.5</f>
        <v>0.51365073520842819</v>
      </c>
      <c r="AK263" s="15">
        <f t="shared" ref="AK263:AK293" si="34">W263/V263</f>
        <v>0.80810408362107533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>'Global Only'!L264</f>
        <v>10907.4375</v>
      </c>
      <c r="M264" s="15"/>
      <c r="N264" s="15"/>
      <c r="O264" s="15"/>
      <c r="P264" s="15">
        <f t="shared" si="28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9"/>
        <v>5.1015866179959044</v>
      </c>
      <c r="W264" s="15">
        <v>3.5759699999999999</v>
      </c>
      <c r="X264" s="15"/>
      <c r="Y264" s="15">
        <f t="shared" si="30"/>
        <v>0.70095252080710058</v>
      </c>
      <c r="Z264" s="15"/>
      <c r="AA264" s="16">
        <f t="shared" si="31"/>
        <v>0.70095252080710058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2"/>
        <v>2714.186512965669</v>
      </c>
      <c r="AH264" s="17">
        <v>2656.5247458395461</v>
      </c>
      <c r="AI264" s="15">
        <f>'Global Only'!AI264</f>
        <v>8.9054000000000002</v>
      </c>
      <c r="AJ264" s="17">
        <f t="shared" si="33"/>
        <v>0.75687806078890663</v>
      </c>
      <c r="AK264" s="15">
        <f t="shared" si="34"/>
        <v>0.70095252080710058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>'Global Only'!L265</f>
        <v>10907.4375</v>
      </c>
      <c r="M265" s="15"/>
      <c r="N265" s="15"/>
      <c r="O265" s="15"/>
      <c r="P265" s="15">
        <f t="shared" si="28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9"/>
        <v>6.5528412121185937</v>
      </c>
      <c r="W265" s="15">
        <v>3.9931100000000002</v>
      </c>
      <c r="X265" s="15"/>
      <c r="Y265" s="15">
        <f t="shared" si="30"/>
        <v>0.60937078600581429</v>
      </c>
      <c r="Z265" s="15"/>
      <c r="AA265" s="16">
        <f t="shared" si="31"/>
        <v>0.60937078600581429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2"/>
        <v>2359.5691857529241</v>
      </c>
      <c r="AH265" s="17">
        <v>2068.1854870352267</v>
      </c>
      <c r="AI265" s="15">
        <f>'Global Only'!AI265</f>
        <v>6.5347</v>
      </c>
      <c r="AJ265" s="17">
        <f t="shared" si="33"/>
        <v>1.001387105678117</v>
      </c>
      <c r="AK265" s="15">
        <f t="shared" si="34"/>
        <v>0.60937078600581429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>'Global Only'!L266</f>
        <v>10907.4375</v>
      </c>
      <c r="M266" s="15"/>
      <c r="N266" s="15"/>
      <c r="O266" s="15"/>
      <c r="P266" s="15">
        <f t="shared" si="28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9"/>
        <v>9.4001117472408637</v>
      </c>
      <c r="W266" s="15">
        <v>4.26206</v>
      </c>
      <c r="X266" s="15"/>
      <c r="Y266" s="15">
        <f t="shared" si="30"/>
        <v>0.4534052482143105</v>
      </c>
      <c r="Z266" s="15"/>
      <c r="AA266" s="16">
        <f t="shared" si="31"/>
        <v>0.4534052482143105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2"/>
        <v>1755.6487395097004</v>
      </c>
      <c r="AH266" s="17">
        <v>1441.7372322970468</v>
      </c>
      <c r="AI266" s="15">
        <f>'Global Only'!AI266</f>
        <v>5.3460999999999999</v>
      </c>
      <c r="AJ266" s="17">
        <f t="shared" si="33"/>
        <v>1.3260135720548878</v>
      </c>
      <c r="AK266" s="15">
        <f t="shared" si="34"/>
        <v>0.4534052482143105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>'Global Only'!L267</f>
        <v>10907.4375</v>
      </c>
      <c r="M267" s="15"/>
      <c r="N267" s="15"/>
      <c r="O267" s="15"/>
      <c r="P267" s="15">
        <f t="shared" si="28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9"/>
        <v>13.336297082398767</v>
      </c>
      <c r="W267" s="15">
        <v>4.1481199999999996</v>
      </c>
      <c r="X267" s="15"/>
      <c r="Y267" s="15">
        <f t="shared" si="30"/>
        <v>0.31103986169254466</v>
      </c>
      <c r="Z267" s="15"/>
      <c r="AA267" s="16">
        <f t="shared" si="31"/>
        <v>0.31103986169254466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2"/>
        <v>1204.3899872541267</v>
      </c>
      <c r="AH267" s="17">
        <v>1016.210947462813</v>
      </c>
      <c r="AI267" s="15">
        <f>'Global Only'!AI267</f>
        <v>4.8308999999999997</v>
      </c>
      <c r="AJ267" s="17">
        <f t="shared" si="33"/>
        <v>1.6615124767404768</v>
      </c>
      <c r="AK267" s="15">
        <f t="shared" si="34"/>
        <v>0.31103986169254466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>'Global Only'!L268</f>
        <v>10907.4375</v>
      </c>
      <c r="M268" s="15"/>
      <c r="N268" s="15"/>
      <c r="O268" s="15"/>
      <c r="P268" s="15">
        <f t="shared" si="28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9"/>
        <v>18.034812066435265</v>
      </c>
      <c r="W268" s="15">
        <v>3.9314499999999999</v>
      </c>
      <c r="X268" s="15"/>
      <c r="Y268" s="15">
        <f t="shared" si="30"/>
        <v>0.21799229099353098</v>
      </c>
      <c r="Z268" s="15"/>
      <c r="AA268" s="16">
        <f t="shared" si="31"/>
        <v>0.21799229099353098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2"/>
        <v>844.09673777028195</v>
      </c>
      <c r="AH268" s="17">
        <v>751.46283996896477</v>
      </c>
      <c r="AI268" s="15">
        <f>'Global Only'!AI268</f>
        <v>4.5650000000000004</v>
      </c>
      <c r="AJ268" s="17">
        <f t="shared" si="33"/>
        <v>1.9876294348553638</v>
      </c>
      <c r="AK268" s="15">
        <f t="shared" si="34"/>
        <v>0.21799229099353098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>'Global Only'!L269</f>
        <v>10907.4375</v>
      </c>
      <c r="M269" s="15"/>
      <c r="N269" s="15"/>
      <c r="O269" s="15"/>
      <c r="P269" s="15">
        <f t="shared" si="28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9"/>
        <v>26.709680036983386</v>
      </c>
      <c r="W269" s="15">
        <v>3.7330700000000001</v>
      </c>
      <c r="X269" s="15"/>
      <c r="Y269" s="15">
        <f t="shared" si="30"/>
        <v>0.13976468437027434</v>
      </c>
      <c r="Z269" s="15"/>
      <c r="AA269" s="16">
        <f t="shared" si="31"/>
        <v>0.13976468437027434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2"/>
        <v>541.18846861397788</v>
      </c>
      <c r="AH269" s="17">
        <v>507.39997914556182</v>
      </c>
      <c r="AI269" s="15">
        <f>'Global Only'!AI269</f>
        <v>4.3349000000000002</v>
      </c>
      <c r="AJ269" s="17">
        <f t="shared" si="33"/>
        <v>2.4822458945161583</v>
      </c>
      <c r="AK269" s="15">
        <f t="shared" si="34"/>
        <v>0.13976468437027434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>'Global Only'!L270</f>
        <v>8282.1715839999997</v>
      </c>
      <c r="M270" s="15"/>
      <c r="N270" s="15"/>
      <c r="O270" s="15"/>
      <c r="P270" s="15">
        <f t="shared" si="28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9"/>
        <v>3.6688200087247971</v>
      </c>
      <c r="W270" s="15">
        <v>2.8099500000000002</v>
      </c>
      <c r="X270" s="15"/>
      <c r="Y270" s="15">
        <f t="shared" si="30"/>
        <v>0.76590020587482521</v>
      </c>
      <c r="Z270" s="15"/>
      <c r="AA270" s="16">
        <f t="shared" si="31"/>
        <v>0.76590020587482521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2"/>
        <v>2251.877507053061</v>
      </c>
      <c r="AH270" s="17">
        <v>2804.879544008154</v>
      </c>
      <c r="AI270" s="15">
        <f>'Global Only'!AI270</f>
        <v>34.228000000000002</v>
      </c>
      <c r="AJ270" s="17">
        <f t="shared" si="33"/>
        <v>0.3273953005984418</v>
      </c>
      <c r="AK270" s="15">
        <f t="shared" si="34"/>
        <v>0.76590020587482521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>'Global Only'!L271</f>
        <v>8282.1715839999997</v>
      </c>
      <c r="M271" s="15"/>
      <c r="N271" s="15"/>
      <c r="O271" s="15"/>
      <c r="P271" s="15">
        <f t="shared" si="28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9"/>
        <v>4.0752605909145636</v>
      </c>
      <c r="W271" s="15">
        <v>2.9096099999999998</v>
      </c>
      <c r="X271" s="15"/>
      <c r="Y271" s="15">
        <f t="shared" si="30"/>
        <v>0.71396906653938164</v>
      </c>
      <c r="Z271" s="15"/>
      <c r="AA271" s="16">
        <f t="shared" si="31"/>
        <v>0.71396906653938164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2"/>
        <v>2099.1910817353523</v>
      </c>
      <c r="AH271" s="17">
        <v>2525.1386907777101</v>
      </c>
      <c r="AI271" s="15">
        <f>'Global Only'!AI271</f>
        <v>15.529</v>
      </c>
      <c r="AJ271" s="17">
        <f t="shared" si="33"/>
        <v>0.5122782855554866</v>
      </c>
      <c r="AK271" s="15">
        <f t="shared" si="34"/>
        <v>0.71396906653938164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>'Global Only'!L272</f>
        <v>8282.1715839999997</v>
      </c>
      <c r="M272" s="15"/>
      <c r="N272" s="15"/>
      <c r="O272" s="15"/>
      <c r="P272" s="15">
        <f t="shared" si="28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9"/>
        <v>4.8191986490110406</v>
      </c>
      <c r="W272" s="15">
        <v>3.1117900000000001</v>
      </c>
      <c r="X272" s="15"/>
      <c r="Y272" s="15">
        <f t="shared" si="30"/>
        <v>0.64570693732215789</v>
      </c>
      <c r="Z272" s="15"/>
      <c r="AA272" s="16">
        <f t="shared" si="31"/>
        <v>0.64570693732215789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2"/>
        <v>1898.4887549978423</v>
      </c>
      <c r="AH272" s="17">
        <v>2135.33388901322</v>
      </c>
      <c r="AI272" s="15">
        <f>'Global Only'!AI272</f>
        <v>8.4459999999999997</v>
      </c>
      <c r="AJ272" s="17">
        <f t="shared" si="33"/>
        <v>0.75537372754836418</v>
      </c>
      <c r="AK272" s="15">
        <f t="shared" si="34"/>
        <v>0.64570693732215789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>'Global Only'!L273</f>
        <v>8282.1715839999997</v>
      </c>
      <c r="M273" s="15"/>
      <c r="N273" s="15"/>
      <c r="O273" s="15"/>
      <c r="P273" s="15">
        <f t="shared" si="28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9"/>
        <v>5.987238544175101</v>
      </c>
      <c r="W273" s="15">
        <v>3.4035099999999998</v>
      </c>
      <c r="X273" s="15"/>
      <c r="Y273" s="15">
        <f t="shared" si="30"/>
        <v>0.56846073108465445</v>
      </c>
      <c r="Z273" s="15"/>
      <c r="AA273" s="16">
        <f t="shared" si="31"/>
        <v>0.56846073108465445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2"/>
        <v>1671.3717063312627</v>
      </c>
      <c r="AH273" s="17">
        <v>1718.7553355681105</v>
      </c>
      <c r="AI273" s="15">
        <f>'Global Only'!AI273</f>
        <v>5.9943999999999997</v>
      </c>
      <c r="AJ273" s="17">
        <f t="shared" si="33"/>
        <v>0.99940247597463727</v>
      </c>
      <c r="AK273" s="15">
        <f t="shared" si="34"/>
        <v>0.56846073108465445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>'Global Only'!L274</f>
        <v>8282.1715839999997</v>
      </c>
      <c r="M274" s="15"/>
      <c r="N274" s="15"/>
      <c r="O274" s="15"/>
      <c r="P274" s="15">
        <f t="shared" si="28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9"/>
        <v>8.313203443261493</v>
      </c>
      <c r="W274" s="15">
        <v>3.6015299999999999</v>
      </c>
      <c r="X274" s="15"/>
      <c r="Y274" s="15">
        <f t="shared" si="30"/>
        <v>0.433230104926558</v>
      </c>
      <c r="Z274" s="15"/>
      <c r="AA274" s="16">
        <f t="shared" si="31"/>
        <v>0.433230104926558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2"/>
        <v>1273.7705528464076</v>
      </c>
      <c r="AH274" s="17">
        <v>1237.8619461624439</v>
      </c>
      <c r="AI274" s="15">
        <f>'Global Only'!AI274</f>
        <v>4.7462</v>
      </c>
      <c r="AJ274" s="17">
        <f t="shared" si="33"/>
        <v>1.3234611187278744</v>
      </c>
      <c r="AK274" s="15">
        <f t="shared" si="34"/>
        <v>0.433230104926558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>'Global Only'!L275</f>
        <v>8282.1715839999997</v>
      </c>
      <c r="M275" s="15"/>
      <c r="N275" s="15"/>
      <c r="O275" s="15"/>
      <c r="P275" s="15">
        <f t="shared" si="28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9"/>
        <v>11.587203086976652</v>
      </c>
      <c r="W275" s="15">
        <v>3.5234399999999999</v>
      </c>
      <c r="X275" s="15"/>
      <c r="Y275" s="15">
        <f t="shared" si="30"/>
        <v>0.30408028352934829</v>
      </c>
      <c r="Z275" s="15"/>
      <c r="AA275" s="16">
        <f t="shared" si="31"/>
        <v>0.30408028352934829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2"/>
        <v>894.04800464300808</v>
      </c>
      <c r="AH275" s="17">
        <v>888.10027026159901</v>
      </c>
      <c r="AI275" s="15">
        <f>'Global Only'!AI275</f>
        <v>4.2137000000000002</v>
      </c>
      <c r="AJ275" s="17">
        <f t="shared" si="33"/>
        <v>1.6582786270929053</v>
      </c>
      <c r="AK275" s="15">
        <f t="shared" si="34"/>
        <v>0.30408028352934829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>'Global Only'!L276</f>
        <v>8282.1715839999997</v>
      </c>
      <c r="M276" s="15"/>
      <c r="N276" s="15"/>
      <c r="O276" s="15"/>
      <c r="P276" s="15">
        <f t="shared" si="28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9"/>
        <v>15.527544755216518</v>
      </c>
      <c r="W276" s="15">
        <v>3.3333499999999998</v>
      </c>
      <c r="X276" s="15"/>
      <c r="Y276" s="15">
        <f t="shared" si="30"/>
        <v>0.21467334678782057</v>
      </c>
      <c r="Z276" s="15"/>
      <c r="AA276" s="16">
        <f t="shared" si="31"/>
        <v>0.21467334678782057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2"/>
        <v>631.17632987593413</v>
      </c>
      <c r="AH276" s="17">
        <v>662.73183271056735</v>
      </c>
      <c r="AI276" s="15">
        <f>'Global Only'!AI276</f>
        <v>3.9455</v>
      </c>
      <c r="AJ276" s="17">
        <f t="shared" si="33"/>
        <v>1.9838113514632711</v>
      </c>
      <c r="AK276" s="15">
        <f t="shared" si="34"/>
        <v>0.21467334678782057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>'Global Only'!L277</f>
        <v>8282.1715839999997</v>
      </c>
      <c r="M277" s="15"/>
      <c r="N277" s="15"/>
      <c r="O277" s="15"/>
      <c r="P277" s="15">
        <f t="shared" si="28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9"/>
        <v>22.828445121022515</v>
      </c>
      <c r="W277" s="15">
        <v>3.1509800000000001</v>
      </c>
      <c r="X277" s="15"/>
      <c r="Y277" s="15">
        <f t="shared" si="30"/>
        <v>0.13802867358225332</v>
      </c>
      <c r="Z277" s="15"/>
      <c r="AA277" s="16">
        <f t="shared" si="31"/>
        <v>0.13802867358225332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2"/>
        <v>405.82789113265329</v>
      </c>
      <c r="AH277" s="17">
        <v>450.77963648270901</v>
      </c>
      <c r="AI277" s="15">
        <f>'Global Only'!AI277</f>
        <v>3.7193000000000001</v>
      </c>
      <c r="AJ277" s="17">
        <f t="shared" si="33"/>
        <v>2.4774651894008435</v>
      </c>
      <c r="AK277" s="15">
        <f t="shared" si="34"/>
        <v>0.13802867358225332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>'Global Only'!L278</f>
        <v>5991.8671000000004</v>
      </c>
      <c r="M278" s="15"/>
      <c r="N278" s="15"/>
      <c r="O278" s="15"/>
      <c r="P278" s="15">
        <f t="shared" si="28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9"/>
        <v>3.6003190838783663</v>
      </c>
      <c r="W278" s="15">
        <v>2.2943199999999999</v>
      </c>
      <c r="X278" s="15"/>
      <c r="Y278" s="15">
        <f t="shared" si="30"/>
        <v>0.63725462842268221</v>
      </c>
      <c r="Z278" s="15"/>
      <c r="AA278" s="16">
        <f t="shared" si="31"/>
        <v>0.63725462842268221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2"/>
        <v>1355.5124900408509</v>
      </c>
      <c r="AH278" s="17">
        <v>2067.8430712119402</v>
      </c>
      <c r="AI278" s="15">
        <f>'Global Only'!AI278</f>
        <v>33.853999999999999</v>
      </c>
      <c r="AJ278" s="17">
        <f t="shared" si="33"/>
        <v>0.32611103990318235</v>
      </c>
      <c r="AK278" s="15">
        <f t="shared" si="34"/>
        <v>0.63725462842268221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>'Global Only'!L279</f>
        <v>5991.8671000000004</v>
      </c>
      <c r="M279" s="15"/>
      <c r="N279" s="15"/>
      <c r="O279" s="15"/>
      <c r="P279" s="15">
        <f t="shared" si="28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9"/>
        <v>3.9370899489573925</v>
      </c>
      <c r="W279" s="15">
        <v>2.29731</v>
      </c>
      <c r="X279" s="15"/>
      <c r="Y279" s="15">
        <f t="shared" si="30"/>
        <v>0.58350457565958491</v>
      </c>
      <c r="Z279" s="15"/>
      <c r="AA279" s="16">
        <f t="shared" si="31"/>
        <v>0.58350457565958491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2"/>
        <v>1241.180063705915</v>
      </c>
      <c r="AH279" s="17">
        <v>1890.963876434048</v>
      </c>
      <c r="AI279" s="15">
        <f>'Global Only'!AI279</f>
        <v>15.103</v>
      </c>
      <c r="AJ279" s="17">
        <f t="shared" si="33"/>
        <v>0.51057089855603821</v>
      </c>
      <c r="AK279" s="15">
        <f t="shared" si="34"/>
        <v>0.58350457565958491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>'Global Only'!L280</f>
        <v>5991.8671000000004</v>
      </c>
      <c r="M280" s="15"/>
      <c r="N280" s="15"/>
      <c r="O280" s="15"/>
      <c r="P280" s="15">
        <f t="shared" si="28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9"/>
        <v>4.5126357778089092</v>
      </c>
      <c r="W280" s="15">
        <v>2.3126899999999999</v>
      </c>
      <c r="X280" s="15"/>
      <c r="Y280" s="15">
        <f t="shared" si="30"/>
        <v>0.51249205871494385</v>
      </c>
      <c r="Z280" s="15"/>
      <c r="AA280" s="16">
        <f t="shared" si="31"/>
        <v>0.51249205871494385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2"/>
        <v>1090.1284284969956</v>
      </c>
      <c r="AH280" s="17">
        <v>1649.7885578004339</v>
      </c>
      <c r="AI280" s="15">
        <f>'Global Only'!AI280</f>
        <v>7.9523000000000001</v>
      </c>
      <c r="AJ280" s="17">
        <f t="shared" si="33"/>
        <v>0.75330138071415131</v>
      </c>
      <c r="AK280" s="15">
        <f t="shared" si="34"/>
        <v>0.51249205871494385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>'Global Only'!L281</f>
        <v>5991.8671000000004</v>
      </c>
      <c r="M281" s="15"/>
      <c r="N281" s="15"/>
      <c r="O281" s="15"/>
      <c r="P281" s="15">
        <f t="shared" si="28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9"/>
        <v>5.3765668653345129</v>
      </c>
      <c r="W281" s="15">
        <v>2.4282599999999999</v>
      </c>
      <c r="X281" s="15"/>
      <c r="Y281" s="15">
        <f t="shared" si="30"/>
        <v>0.45163764551246238</v>
      </c>
      <c r="Z281" s="15"/>
      <c r="AA281" s="16">
        <f t="shared" si="31"/>
        <v>0.45163764551246238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2"/>
        <v>960.68422598999314</v>
      </c>
      <c r="AH281" s="17">
        <v>1384.6930686849744</v>
      </c>
      <c r="AI281" s="15">
        <f>'Global Only'!AI281</f>
        <v>5.4123999999999999</v>
      </c>
      <c r="AJ281" s="17">
        <f t="shared" si="33"/>
        <v>0.996684221353626</v>
      </c>
      <c r="AK281" s="15">
        <f t="shared" si="34"/>
        <v>0.45163764551246238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>'Global Only'!L282</f>
        <v>5991.8671000000004</v>
      </c>
      <c r="M282" s="15"/>
      <c r="N282" s="15"/>
      <c r="O282" s="15"/>
      <c r="P282" s="15">
        <f t="shared" si="28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9"/>
        <v>7.1090650522135572</v>
      </c>
      <c r="W282" s="15">
        <v>2.5645099999999998</v>
      </c>
      <c r="X282" s="15"/>
      <c r="Y282" s="15">
        <f t="shared" si="30"/>
        <v>0.36073801282792956</v>
      </c>
      <c r="Z282" s="15"/>
      <c r="AA282" s="16">
        <f t="shared" si="31"/>
        <v>0.36073801282792956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2"/>
        <v>767.33045192798238</v>
      </c>
      <c r="AH282" s="17">
        <v>1047.2396604996427</v>
      </c>
      <c r="AI282" s="15">
        <f>'Global Only'!AI282</f>
        <v>4.0807000000000002</v>
      </c>
      <c r="AJ282" s="17">
        <f t="shared" si="33"/>
        <v>1.319893560855026</v>
      </c>
      <c r="AK282" s="15">
        <f t="shared" si="34"/>
        <v>0.36073801282792956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>'Global Only'!L283</f>
        <v>5991.8671000000004</v>
      </c>
      <c r="M283" s="15"/>
      <c r="N283" s="15"/>
      <c r="O283" s="15"/>
      <c r="P283" s="15">
        <f t="shared" si="28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9"/>
        <v>9.6141697283052192</v>
      </c>
      <c r="W283" s="15">
        <v>2.5904600000000002</v>
      </c>
      <c r="X283" s="15"/>
      <c r="Y283" s="15">
        <f t="shared" si="30"/>
        <v>0.26944188351214443</v>
      </c>
      <c r="Z283" s="15"/>
      <c r="AA283" s="16">
        <f t="shared" si="31"/>
        <v>0.26944188351214443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2"/>
        <v>573.13328479835002</v>
      </c>
      <c r="AH283" s="17">
        <v>774.36690657034842</v>
      </c>
      <c r="AI283" s="15">
        <f>'Global Only'!AI283</f>
        <v>3.5148999999999999</v>
      </c>
      <c r="AJ283" s="17">
        <f t="shared" si="33"/>
        <v>1.6538625211345108</v>
      </c>
      <c r="AK283" s="15">
        <f t="shared" si="34"/>
        <v>0.26944188351214443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>'Global Only'!L284</f>
        <v>5991.8671000000004</v>
      </c>
      <c r="M284" s="15"/>
      <c r="N284" s="15"/>
      <c r="O284" s="15"/>
      <c r="P284" s="15">
        <f t="shared" si="28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9"/>
        <v>12.677807793826361</v>
      </c>
      <c r="W284" s="15">
        <v>2.5146299999999999</v>
      </c>
      <c r="X284" s="15"/>
      <c r="Y284" s="15">
        <f t="shared" si="30"/>
        <v>0.19834896071105723</v>
      </c>
      <c r="Z284" s="15"/>
      <c r="AA284" s="16">
        <f t="shared" si="31"/>
        <v>0.19834896071105723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2"/>
        <v>421.91061726134063</v>
      </c>
      <c r="AH284" s="17">
        <v>587.23834536877882</v>
      </c>
      <c r="AI284" s="15">
        <f>'Global Only'!AI284</f>
        <v>3.2387999999999999</v>
      </c>
      <c r="AJ284" s="17">
        <f t="shared" si="33"/>
        <v>1.9784724917442247</v>
      </c>
      <c r="AK284" s="15">
        <f t="shared" si="34"/>
        <v>0.19834896071105723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>'Global Only'!L285</f>
        <v>5991.8671000000004</v>
      </c>
      <c r="M285" s="15"/>
      <c r="N285" s="15"/>
      <c r="O285" s="15"/>
      <c r="P285" s="15">
        <f t="shared" si="28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9"/>
        <v>18.399569247723623</v>
      </c>
      <c r="W285" s="15">
        <v>2.3963399999999999</v>
      </c>
      <c r="X285" s="15"/>
      <c r="Y285" s="15">
        <f t="shared" si="30"/>
        <v>0.13023891851688174</v>
      </c>
      <c r="Z285" s="15"/>
      <c r="AA285" s="16">
        <f t="shared" si="31"/>
        <v>0.13023891851688174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2"/>
        <v>277.03287330531396</v>
      </c>
      <c r="AH285" s="17">
        <v>404.62332413956238</v>
      </c>
      <c r="AI285" s="15">
        <f>'Global Only'!AI285</f>
        <v>3.0137999999999998</v>
      </c>
      <c r="AJ285" s="17">
        <f t="shared" si="33"/>
        <v>2.4708513230146343</v>
      </c>
      <c r="AK285" s="15">
        <f t="shared" si="34"/>
        <v>0.13023891851688174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>'Global Only'!L286</f>
        <v>4391.1900000000005</v>
      </c>
      <c r="M286" s="15"/>
      <c r="N286" s="15"/>
      <c r="O286" s="15"/>
      <c r="P286" s="15">
        <f t="shared" si="28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9"/>
        <v>3.5399629697356958</v>
      </c>
      <c r="W286" s="15">
        <v>1.95895</v>
      </c>
      <c r="X286" s="15"/>
      <c r="Y286" s="15">
        <f t="shared" si="30"/>
        <v>0.5533814948765583</v>
      </c>
      <c r="Z286" s="15"/>
      <c r="AA286" s="16">
        <f t="shared" si="31"/>
        <v>0.5533814948765583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2"/>
        <v>862.65116670288296</v>
      </c>
      <c r="AH286" s="17">
        <v>1541.2741945736698</v>
      </c>
      <c r="AI286" s="15">
        <f>'Global Only'!AI286</f>
        <v>33.520000000000003</v>
      </c>
      <c r="AJ286" s="17">
        <f t="shared" si="33"/>
        <v>0.32497305605842575</v>
      </c>
      <c r="AK286" s="15">
        <f t="shared" si="34"/>
        <v>0.5533814948765583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>'Global Only'!L287</f>
        <v>4391.1900000000005</v>
      </c>
      <c r="M287" s="15"/>
      <c r="N287" s="15"/>
      <c r="O287" s="15"/>
      <c r="P287" s="15">
        <f t="shared" si="28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9"/>
        <v>3.8199587760204086</v>
      </c>
      <c r="W287" s="15">
        <v>1.9448000000000001</v>
      </c>
      <c r="X287" s="15"/>
      <c r="Y287" s="15">
        <f t="shared" si="30"/>
        <v>0.50911544182318935</v>
      </c>
      <c r="Z287" s="15"/>
      <c r="AA287" s="16">
        <f t="shared" si="31"/>
        <v>0.50911544182318935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2"/>
        <v>793.64603612774783</v>
      </c>
      <c r="AH287" s="17">
        <v>1428.3016898637995</v>
      </c>
      <c r="AI287" s="15">
        <f>'Global Only'!AI287</f>
        <v>14.753</v>
      </c>
      <c r="AJ287" s="17">
        <f t="shared" si="33"/>
        <v>0.5088492829533886</v>
      </c>
      <c r="AK287" s="15">
        <f t="shared" si="34"/>
        <v>0.50911544182318935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>'Global Only'!L288</f>
        <v>4391.1899999999996</v>
      </c>
      <c r="M288" s="15"/>
      <c r="N288" s="15"/>
      <c r="O288" s="15"/>
      <c r="P288" s="15">
        <f t="shared" si="28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9"/>
        <v>4.2684655720304043</v>
      </c>
      <c r="W288" s="15">
        <v>1.8244499999999999</v>
      </c>
      <c r="X288" s="15"/>
      <c r="Y288" s="15">
        <f t="shared" si="30"/>
        <v>0.42742525837736906</v>
      </c>
      <c r="Z288" s="15"/>
      <c r="AA288" s="16">
        <f t="shared" si="31"/>
        <v>0.42742525837736906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2"/>
        <v>666.30145971861225</v>
      </c>
      <c r="AH288" s="17">
        <v>1278.2236339801821</v>
      </c>
      <c r="AI288" s="15">
        <f>'Global Only'!AI288</f>
        <v>7.5670999999999999</v>
      </c>
      <c r="AJ288" s="17">
        <f t="shared" si="33"/>
        <v>0.75105398508946919</v>
      </c>
      <c r="AK288" s="15">
        <f t="shared" si="34"/>
        <v>0.42742525837736906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>'Global Only'!L289</f>
        <v>4391.1899999999996</v>
      </c>
      <c r="M289" s="15"/>
      <c r="N289" s="15"/>
      <c r="O289" s="15"/>
      <c r="P289" s="15">
        <f t="shared" si="28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9"/>
        <v>4.9036490092126783</v>
      </c>
      <c r="W289" s="15">
        <v>1.73878</v>
      </c>
      <c r="X289" s="15"/>
      <c r="Y289" s="15">
        <f t="shared" si="30"/>
        <v>0.35458900030024287</v>
      </c>
      <c r="Z289" s="15"/>
      <c r="AA289" s="16">
        <f t="shared" si="31"/>
        <v>0.35458900030024287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2"/>
        <v>552.75902364109027</v>
      </c>
      <c r="AH289" s="17">
        <v>1112.6517344021763</v>
      </c>
      <c r="AI289" s="15">
        <f>'Global Only'!AI289</f>
        <v>4.9654999999999996</v>
      </c>
      <c r="AJ289" s="17">
        <f t="shared" si="33"/>
        <v>0.99375241103514267</v>
      </c>
      <c r="AK289" s="15">
        <f t="shared" si="34"/>
        <v>0.35458900030024287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>'Global Only'!L290</f>
        <v>4391.1899999999996</v>
      </c>
      <c r="M290" s="15"/>
      <c r="N290" s="15"/>
      <c r="O290" s="15"/>
      <c r="P290" s="15">
        <f t="shared" si="28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9"/>
        <v>6.1588146495691714</v>
      </c>
      <c r="W290" s="15">
        <v>1.68215</v>
      </c>
      <c r="X290" s="15"/>
      <c r="Y290" s="15">
        <f t="shared" si="30"/>
        <v>0.27312885607260023</v>
      </c>
      <c r="Z290" s="15"/>
      <c r="AA290" s="16">
        <f t="shared" si="31"/>
        <v>0.27312885607260023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2"/>
        <v>425.77304903159171</v>
      </c>
      <c r="AH290" s="17">
        <v>885.89345278992414</v>
      </c>
      <c r="AI290" s="15">
        <f>'Global Only'!AI290</f>
        <v>3.5565000000000002</v>
      </c>
      <c r="AJ290" s="17">
        <f t="shared" si="33"/>
        <v>1.3159432493904302</v>
      </c>
      <c r="AK290" s="15">
        <f t="shared" si="34"/>
        <v>0.27312885607260023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>'Global Only'!L291</f>
        <v>4391.1899999999996</v>
      </c>
      <c r="M291" s="15"/>
      <c r="N291" s="15"/>
      <c r="O291" s="15"/>
      <c r="P291" s="15">
        <f t="shared" si="28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9"/>
        <v>8.0163723671627167</v>
      </c>
      <c r="W291" s="15">
        <v>1.6514800000000001</v>
      </c>
      <c r="X291" s="15"/>
      <c r="Y291" s="15">
        <f t="shared" si="30"/>
        <v>0.20601338415427406</v>
      </c>
      <c r="Z291" s="15"/>
      <c r="AA291" s="16">
        <f t="shared" si="31"/>
        <v>0.20601338415427406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2"/>
        <v>321.14858888936436</v>
      </c>
      <c r="AH291" s="17">
        <v>680.61378951775089</v>
      </c>
      <c r="AI291" s="15">
        <f>'Global Only'!AI291</f>
        <v>2.9483999999999999</v>
      </c>
      <c r="AJ291" s="17">
        <f t="shared" si="33"/>
        <v>1.6489053985654751</v>
      </c>
      <c r="AK291" s="15">
        <f t="shared" si="34"/>
        <v>0.20601338415427406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>'Global Only'!L292</f>
        <v>4391.1899999999996</v>
      </c>
      <c r="M292" s="15"/>
      <c r="N292" s="15"/>
      <c r="O292" s="15"/>
      <c r="P292" s="15">
        <f t="shared" si="28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9"/>
        <v>10.339034299308656</v>
      </c>
      <c r="W292" s="15">
        <v>1.6196900000000001</v>
      </c>
      <c r="X292" s="15"/>
      <c r="Y292" s="15">
        <f t="shared" si="30"/>
        <v>0.15665776445952059</v>
      </c>
      <c r="Z292" s="15"/>
      <c r="AA292" s="16">
        <f t="shared" si="31"/>
        <v>0.15665776445952059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2"/>
        <v>244.20947309453578</v>
      </c>
      <c r="AH292" s="17">
        <v>527.71404147143915</v>
      </c>
      <c r="AI292" s="15">
        <f>'Global Only'!AI292</f>
        <v>2.6572</v>
      </c>
      <c r="AJ292" s="17">
        <f t="shared" si="33"/>
        <v>1.9725492990945419</v>
      </c>
      <c r="AK292" s="15">
        <f t="shared" si="34"/>
        <v>0.15665776445952059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>'Global Only'!L293</f>
        <v>4391.1899999999996</v>
      </c>
      <c r="M293" s="42"/>
      <c r="N293" s="42"/>
      <c r="O293" s="42"/>
      <c r="P293" s="42">
        <f t="shared" si="28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29"/>
        <v>14.736058882959016</v>
      </c>
      <c r="W293" s="42">
        <v>1.58378</v>
      </c>
      <c r="X293" s="42"/>
      <c r="Y293" s="42">
        <f t="shared" si="30"/>
        <v>0.10747649779219498</v>
      </c>
      <c r="Z293" s="42"/>
      <c r="AA293" s="41">
        <f t="shared" si="31"/>
        <v>0.10747649779219498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2"/>
        <v>167.54215143073858</v>
      </c>
      <c r="AH293" s="43">
        <v>370.25188473625445</v>
      </c>
      <c r="AI293" s="42">
        <f>'Global Only'!AI293</f>
        <v>2.4281999999999999</v>
      </c>
      <c r="AJ293" s="43">
        <f t="shared" si="33"/>
        <v>2.4634766304028339</v>
      </c>
      <c r="AK293" s="42">
        <f t="shared" si="34"/>
        <v>0.10747649779219498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V766"/>
  <sheetViews>
    <sheetView topLeftCell="U1" zoomScale="85" zoomScaleNormal="85" workbookViewId="0">
      <pane ySplit="5" topLeftCell="A6" activePane="bottomLeft" state="frozen"/>
      <selection pane="bottomLeft" activeCell="W25" sqref="W25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1" t="s">
        <v>1</v>
      </c>
      <c r="J3" s="122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517</v>
      </c>
      <c r="AK4" s="118" t="s">
        <v>516</v>
      </c>
      <c r="AL4" s="118" t="s">
        <v>914</v>
      </c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N5" s="1" t="s">
        <v>955</v>
      </c>
      <c r="AS5" s="107"/>
      <c r="AV5" s="107"/>
    </row>
    <row r="6" spans="1:48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N6" s="5">
        <f>C6/F6</f>
        <v>13.333333333333334</v>
      </c>
      <c r="AO6" s="6"/>
      <c r="AP6" s="105"/>
      <c r="AR6" s="6"/>
      <c r="AS6"/>
      <c r="AV6" s="6"/>
    </row>
    <row r="7" spans="1:48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15">
        <v>4.1691599999999998</v>
      </c>
      <c r="X7" s="15"/>
      <c r="Y7" s="15">
        <f t="shared" ref="Y7:Y70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2">W7*S7</f>
        <v>12412.78905168444</v>
      </c>
      <c r="AH7" s="17">
        <v>10420.507171923251</v>
      </c>
      <c r="AI7" s="15">
        <v>16.951000000000001</v>
      </c>
      <c r="AJ7" s="17">
        <f t="shared" ref="AJ7:AJ70" si="3">(V7/AI7)^0.5</f>
        <v>0.5013924846573633</v>
      </c>
      <c r="AK7" s="15">
        <f t="shared" ref="AK7:AK70" si="4">W7/V7</f>
        <v>0.97835754454206947</v>
      </c>
      <c r="AL7" s="5">
        <v>26.521000000000001</v>
      </c>
      <c r="AN7" s="5">
        <f t="shared" ref="AN7:AN70" si="5">C7/F7</f>
        <v>13.333333333333334</v>
      </c>
      <c r="AO7" s="6"/>
      <c r="AR7" s="6"/>
      <c r="AS7"/>
      <c r="AV7" s="6"/>
    </row>
    <row r="8" spans="1:48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0.79508813146734081</v>
      </c>
      <c r="AL8" s="5">
        <v>26.521000000000001</v>
      </c>
      <c r="AN8" s="5">
        <f t="shared" si="5"/>
        <v>13.333333333333334</v>
      </c>
      <c r="AO8" s="6"/>
      <c r="AR8" s="6"/>
      <c r="AS8"/>
      <c r="AV8" s="6"/>
    </row>
    <row r="9" spans="1:48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0.66196927869743583</v>
      </c>
      <c r="AL9" s="5">
        <v>26.521000000000001</v>
      </c>
      <c r="AN9" s="5">
        <f t="shared" si="5"/>
        <v>13.333333333333334</v>
      </c>
      <c r="AO9" s="6"/>
      <c r="AR9" s="6"/>
      <c r="AS9"/>
      <c r="AV9" s="6"/>
    </row>
    <row r="10" spans="1:48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0.48669605182174736</v>
      </c>
      <c r="AL10" s="5">
        <v>26.521000000000001</v>
      </c>
      <c r="AN10" s="5">
        <f t="shared" si="5"/>
        <v>13.333333333333334</v>
      </c>
      <c r="AO10" s="6"/>
      <c r="AR10" s="6"/>
      <c r="AS10"/>
      <c r="AV10" s="6"/>
    </row>
    <row r="11" spans="1:48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0.32796860090803287</v>
      </c>
      <c r="AL11" s="5">
        <v>26.521000000000001</v>
      </c>
      <c r="AN11" s="5">
        <f t="shared" si="5"/>
        <v>13.333333333333334</v>
      </c>
      <c r="AO11" s="6"/>
      <c r="AR11" s="6"/>
      <c r="AS11"/>
      <c r="AV11" s="6"/>
    </row>
    <row r="12" spans="1:48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0.22377359939328265</v>
      </c>
      <c r="AL12" s="5">
        <v>26.521000000000001</v>
      </c>
      <c r="AN12" s="5">
        <f t="shared" si="5"/>
        <v>13.333333333333334</v>
      </c>
      <c r="AO12" s="6"/>
      <c r="AR12" s="6"/>
      <c r="AS12"/>
      <c r="AV12" s="6"/>
    </row>
    <row r="13" spans="1:48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0.13914588287513538</v>
      </c>
      <c r="AL13" s="5">
        <v>26.521000000000001</v>
      </c>
      <c r="AN13" s="5">
        <f t="shared" si="5"/>
        <v>13.333333333333334</v>
      </c>
      <c r="AO13" s="6"/>
      <c r="AR13" s="6"/>
      <c r="AS13"/>
      <c r="AV13" s="6"/>
    </row>
    <row r="14" spans="1:48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1.0363777253736985</v>
      </c>
      <c r="AL14" s="56">
        <v>15.672000000000001</v>
      </c>
      <c r="AN14" s="5">
        <f t="shared" si="5"/>
        <v>13.333333333333334</v>
      </c>
      <c r="AS14"/>
      <c r="AV14" s="6"/>
    </row>
    <row r="15" spans="1:48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0.97597305543362856</v>
      </c>
      <c r="AL15" s="5">
        <v>15.672000000000001</v>
      </c>
      <c r="AN15" s="5">
        <f t="shared" si="5"/>
        <v>13.333333333333334</v>
      </c>
      <c r="AS15"/>
      <c r="AV15" s="6"/>
    </row>
    <row r="16" spans="1:48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0.78488735695008094</v>
      </c>
      <c r="AL16" s="5">
        <v>15.672000000000001</v>
      </c>
      <c r="AN16" s="5">
        <f t="shared" si="5"/>
        <v>13.333333333333334</v>
      </c>
      <c r="AS16"/>
      <c r="AV16" s="6"/>
    </row>
    <row r="17" spans="1:48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0.66013570399028987</v>
      </c>
      <c r="AL17" s="5">
        <v>15.672000000000001</v>
      </c>
      <c r="AN17" s="5">
        <f t="shared" si="5"/>
        <v>13.333333333333334</v>
      </c>
      <c r="AS17"/>
      <c r="AV17" s="6"/>
    </row>
    <row r="18" spans="1:48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0.48629466145708544</v>
      </c>
      <c r="AL18" s="5">
        <v>15.672000000000001</v>
      </c>
      <c r="AN18" s="5">
        <f t="shared" si="5"/>
        <v>13.333333333333334</v>
      </c>
      <c r="AS18"/>
      <c r="AV18" s="6"/>
    </row>
    <row r="19" spans="1:48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0.32801524162530843</v>
      </c>
      <c r="AL19" s="5">
        <v>15.672000000000001</v>
      </c>
      <c r="AN19" s="5">
        <f t="shared" si="5"/>
        <v>13.333333333333334</v>
      </c>
      <c r="AS19"/>
      <c r="AV19" s="6"/>
    </row>
    <row r="20" spans="1:48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0.22416760033323899</v>
      </c>
      <c r="AL20" s="5">
        <v>15.672000000000001</v>
      </c>
      <c r="AN20" s="5">
        <f t="shared" si="5"/>
        <v>13.333333333333334</v>
      </c>
      <c r="AS20"/>
      <c r="AV20" s="6"/>
    </row>
    <row r="21" spans="1:48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0.13977170177150097</v>
      </c>
      <c r="AL21" s="5">
        <v>15.672000000000001</v>
      </c>
      <c r="AN21" s="5">
        <f t="shared" si="5"/>
        <v>13.333333333333334</v>
      </c>
      <c r="AS21"/>
      <c r="AV21" s="6"/>
    </row>
    <row r="22" spans="1:48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1.0398300255991915</v>
      </c>
      <c r="AL22" s="56">
        <v>10.936</v>
      </c>
      <c r="AN22" s="5">
        <f t="shared" si="5"/>
        <v>13.333333333333334</v>
      </c>
      <c r="AS22"/>
      <c r="AV22" s="6"/>
    </row>
    <row r="23" spans="1:48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0.97076325568075172</v>
      </c>
      <c r="AL23" s="5">
        <v>10.936</v>
      </c>
      <c r="AN23" s="5">
        <f t="shared" si="5"/>
        <v>13.333333333333334</v>
      </c>
      <c r="AS23"/>
      <c r="AV23" s="6"/>
    </row>
    <row r="24" spans="1:48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0.77864826259412312</v>
      </c>
      <c r="AL24" s="5">
        <v>10.936</v>
      </c>
      <c r="AN24" s="5">
        <f t="shared" si="5"/>
        <v>13.333333333333334</v>
      </c>
      <c r="AS24"/>
      <c r="AV24" s="6"/>
    </row>
    <row r="25" spans="1:48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0.65954715397106711</v>
      </c>
      <c r="AL25" s="5">
        <v>10.936</v>
      </c>
      <c r="AN25" s="5">
        <f t="shared" si="5"/>
        <v>13.333333333333334</v>
      </c>
      <c r="AS25"/>
      <c r="AV25" s="6"/>
    </row>
    <row r="26" spans="1:48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0.48667699018041832</v>
      </c>
      <c r="AL26" s="5">
        <v>10.936</v>
      </c>
      <c r="AN26" s="5">
        <f t="shared" si="5"/>
        <v>13.333333333333334</v>
      </c>
      <c r="AS26"/>
      <c r="AV26" s="6"/>
    </row>
    <row r="27" spans="1:48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0.32811405264483007</v>
      </c>
      <c r="AL27" s="5">
        <v>10.936</v>
      </c>
      <c r="AN27" s="5">
        <f t="shared" si="5"/>
        <v>13.333333333333334</v>
      </c>
      <c r="AS27"/>
      <c r="AV27" s="6"/>
    </row>
    <row r="28" spans="1:48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0.2244531424820263</v>
      </c>
      <c r="AL28" s="5">
        <v>10.936</v>
      </c>
      <c r="AN28" s="5">
        <f t="shared" si="5"/>
        <v>13.333333333333334</v>
      </c>
      <c r="AS28"/>
      <c r="AV28" s="6"/>
    </row>
    <row r="29" spans="1:48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0.14018097236120208</v>
      </c>
      <c r="AL29" s="5">
        <v>10.936</v>
      </c>
      <c r="AN29" s="5">
        <f t="shared" si="5"/>
        <v>13.333333333333334</v>
      </c>
      <c r="AS29"/>
      <c r="AV29" s="6"/>
    </row>
    <row r="30" spans="1:48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1.0459051510634347</v>
      </c>
      <c r="AL30" s="56">
        <v>6.1308999999999996</v>
      </c>
      <c r="AN30" s="5">
        <f t="shared" si="5"/>
        <v>13.333333333333334</v>
      </c>
      <c r="AS30"/>
      <c r="AV30" s="6"/>
    </row>
    <row r="31" spans="1:48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0.95448180444782171</v>
      </c>
      <c r="AL31" s="5">
        <v>6.1308999999999996</v>
      </c>
      <c r="AN31" s="5">
        <f t="shared" si="5"/>
        <v>13.333333333333334</v>
      </c>
      <c r="AS31"/>
      <c r="AV31" s="6"/>
    </row>
    <row r="32" spans="1:48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0.76732886646746301</v>
      </c>
      <c r="AL32" s="5">
        <v>6.1308999999999996</v>
      </c>
      <c r="AN32" s="5">
        <f t="shared" si="5"/>
        <v>13.333333333333334</v>
      </c>
      <c r="AS32"/>
      <c r="AV32" s="6"/>
    </row>
    <row r="33" spans="1:48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0.65932952227379604</v>
      </c>
      <c r="AL33" s="5">
        <v>6.1308999999999996</v>
      </c>
      <c r="AN33" s="5">
        <f t="shared" si="5"/>
        <v>13.333333333333334</v>
      </c>
      <c r="AS33"/>
      <c r="AV33" s="6"/>
    </row>
    <row r="34" spans="1:48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0.48775728525821682</v>
      </c>
      <c r="AL34" s="5">
        <v>6.1308999999999996</v>
      </c>
      <c r="AN34" s="5">
        <f t="shared" si="5"/>
        <v>13.333333333333334</v>
      </c>
      <c r="AS34"/>
      <c r="AV34" s="6"/>
    </row>
    <row r="35" spans="1:48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0.3284231928196561</v>
      </c>
      <c r="AL35" s="5">
        <v>6.1308999999999996</v>
      </c>
      <c r="AN35" s="5">
        <f t="shared" si="5"/>
        <v>13.333333333333334</v>
      </c>
      <c r="AS35"/>
      <c r="AV35" s="6"/>
    </row>
    <row r="36" spans="1:48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0.22502832935443803</v>
      </c>
      <c r="AL36" s="5">
        <v>6.1308999999999996</v>
      </c>
      <c r="AN36" s="5">
        <f t="shared" si="5"/>
        <v>13.333333333333334</v>
      </c>
      <c r="AS36"/>
      <c r="AV36" s="6"/>
    </row>
    <row r="37" spans="1:48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0.14095668293657621</v>
      </c>
      <c r="AL37" s="5">
        <v>6.1308999999999996</v>
      </c>
      <c r="AN37" s="5">
        <f t="shared" si="5"/>
        <v>13.333333333333334</v>
      </c>
      <c r="AS37"/>
      <c r="AV37" s="6"/>
    </row>
    <row r="38" spans="1:48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1.0483100097212765</v>
      </c>
      <c r="AL38" s="56">
        <v>3.2757000000000001</v>
      </c>
      <c r="AN38" s="5">
        <f t="shared" si="5"/>
        <v>13.333333333333334</v>
      </c>
      <c r="AS38"/>
      <c r="AV38" s="6"/>
    </row>
    <row r="39" spans="1:48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0.93234243441923026</v>
      </c>
      <c r="AL39" s="5">
        <v>3.2757000000000001</v>
      </c>
      <c r="AN39" s="5">
        <f t="shared" si="5"/>
        <v>13.333333333333334</v>
      </c>
      <c r="AS39"/>
      <c r="AV39" s="6"/>
    </row>
    <row r="40" spans="1:48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0.75537542815804315</v>
      </c>
      <c r="AL40" s="5">
        <v>3.2757000000000001</v>
      </c>
      <c r="AN40" s="5">
        <f t="shared" si="5"/>
        <v>13.333333333333334</v>
      </c>
      <c r="AS40"/>
      <c r="AV40" s="6"/>
    </row>
    <row r="41" spans="1:48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0.65959176483637283</v>
      </c>
      <c r="AL41" s="5">
        <v>3.2757000000000001</v>
      </c>
      <c r="AN41" s="5">
        <f t="shared" si="5"/>
        <v>13.333333333333334</v>
      </c>
      <c r="AS41"/>
      <c r="AV41" s="6"/>
    </row>
    <row r="42" spans="1:48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0.48880216586938174</v>
      </c>
      <c r="AL42" s="5">
        <v>3.2757000000000001</v>
      </c>
      <c r="AN42" s="5">
        <f t="shared" si="5"/>
        <v>13.333333333333334</v>
      </c>
      <c r="AS42"/>
      <c r="AV42" s="6"/>
    </row>
    <row r="43" spans="1:48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0.32868901345577306</v>
      </c>
      <c r="AL43" s="5">
        <v>3.2757000000000001</v>
      </c>
      <c r="AN43" s="5">
        <f t="shared" si="5"/>
        <v>13.333333333333334</v>
      </c>
      <c r="AS43"/>
      <c r="AV43" s="6"/>
    </row>
    <row r="44" spans="1:48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0.22562639734180204</v>
      </c>
      <c r="AL44" s="5">
        <v>3.2757000000000001</v>
      </c>
      <c r="AN44" s="5">
        <f t="shared" si="5"/>
        <v>13.333333333333334</v>
      </c>
      <c r="AS44"/>
      <c r="AV44" s="6"/>
    </row>
    <row r="45" spans="1:48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0.14173741335760354</v>
      </c>
      <c r="AL45" s="5">
        <v>3.2757000000000001</v>
      </c>
      <c r="AN45" s="5">
        <f t="shared" si="5"/>
        <v>13.333333333333334</v>
      </c>
      <c r="AS45"/>
      <c r="AV45" s="6"/>
    </row>
    <row r="46" spans="1:48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1.0472331092525569</v>
      </c>
      <c r="AL46" s="56">
        <v>1.7927999999999999</v>
      </c>
      <c r="AN46" s="5">
        <f t="shared" si="5"/>
        <v>13.333333333333334</v>
      </c>
      <c r="AS46"/>
      <c r="AV46" s="6"/>
    </row>
    <row r="47" spans="1:48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0.9194150782694489</v>
      </c>
      <c r="AL47" s="5">
        <v>1.7927999999999999</v>
      </c>
      <c r="AN47" s="5">
        <f t="shared" si="5"/>
        <v>13.333333333333334</v>
      </c>
      <c r="AS47"/>
      <c r="AV47" s="6"/>
    </row>
    <row r="48" spans="1:48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0.74593259917376176</v>
      </c>
      <c r="AL48" s="5">
        <v>1.7927999999999999</v>
      </c>
      <c r="AN48" s="5">
        <f t="shared" si="5"/>
        <v>13.333333333333334</v>
      </c>
      <c r="AS48"/>
      <c r="AV48" s="6"/>
    </row>
    <row r="49" spans="1:48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0.65991655415807093</v>
      </c>
      <c r="AL49" s="5">
        <v>1.7927999999999999</v>
      </c>
      <c r="AN49" s="5">
        <f t="shared" si="5"/>
        <v>13.333333333333334</v>
      </c>
      <c r="AS49"/>
      <c r="AV49" s="6"/>
    </row>
    <row r="50" spans="1:48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0.48922111519865197</v>
      </c>
      <c r="AL50" s="5">
        <v>1.7927999999999999</v>
      </c>
      <c r="AN50" s="5">
        <f t="shared" si="5"/>
        <v>13.333333333333334</v>
      </c>
      <c r="AS50"/>
      <c r="AV50" s="6"/>
    </row>
    <row r="51" spans="1:48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0.32871945800637981</v>
      </c>
      <c r="AL51" s="5">
        <v>1.7927999999999999</v>
      </c>
      <c r="AN51" s="5">
        <f t="shared" si="5"/>
        <v>13.333333333333334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0.22596561838142323</v>
      </c>
      <c r="AL52" s="5">
        <v>1.7927999999999999</v>
      </c>
      <c r="AN52" s="5">
        <f t="shared" si="5"/>
        <v>13.333333333333334</v>
      </c>
      <c r="AS52"/>
      <c r="AV52" s="6"/>
    </row>
    <row r="53" spans="1:48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0.14223359712001191</v>
      </c>
      <c r="AL53" s="5">
        <v>1.7927999999999999</v>
      </c>
      <c r="AN53" s="5">
        <f t="shared" si="5"/>
        <v>13.333333333333334</v>
      </c>
      <c r="AS53"/>
      <c r="AV53" s="6"/>
    </row>
    <row r="54" spans="1:48" ht="1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0"/>
        <v>3.7858155601206209</v>
      </c>
      <c r="W54" s="100">
        <v>3.8914</v>
      </c>
      <c r="X54" s="15"/>
      <c r="Y54" s="15">
        <f t="shared" si="1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02">
        <f t="shared" si="2"/>
        <v>18088.413705740204</v>
      </c>
      <c r="AH54" s="17">
        <v>16269.067166081799</v>
      </c>
      <c r="AI54" s="15">
        <v>29.218</v>
      </c>
      <c r="AJ54" s="17">
        <f t="shared" si="3"/>
        <v>0.35996019927957579</v>
      </c>
      <c r="AK54" s="100">
        <f t="shared" si="4"/>
        <v>1.0278894833101735</v>
      </c>
      <c r="AL54" s="56">
        <v>29.24</v>
      </c>
      <c r="AN54" s="5">
        <f t="shared" si="5"/>
        <v>8.870490833826139</v>
      </c>
      <c r="AS54"/>
      <c r="AV54" s="6"/>
    </row>
    <row r="55" spans="1:48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4.2625583919668983</v>
      </c>
      <c r="W55" s="15">
        <v>3.7964500000000001</v>
      </c>
      <c r="X55" s="15"/>
      <c r="Y55" s="15">
        <f t="shared" si="1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2"/>
        <v>15673.334515212196</v>
      </c>
      <c r="AH55" s="17">
        <v>14449.464843009309</v>
      </c>
      <c r="AI55" s="15">
        <v>14.803000000000001</v>
      </c>
      <c r="AJ55" s="17">
        <f t="shared" si="3"/>
        <v>0.53661190207046938</v>
      </c>
      <c r="AK55" s="15">
        <f t="shared" si="4"/>
        <v>0.89065055558058437</v>
      </c>
      <c r="AL55" s="5">
        <v>29.24</v>
      </c>
      <c r="AN55" s="5">
        <f t="shared" si="5"/>
        <v>8.870490833826139</v>
      </c>
      <c r="AS55"/>
      <c r="AV55" s="6"/>
    </row>
    <row r="56" spans="1:48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5.1811264967379964</v>
      </c>
      <c r="W56" s="15">
        <v>3.7616900000000002</v>
      </c>
      <c r="X56" s="15"/>
      <c r="Y56" s="15">
        <f t="shared" si="1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2"/>
        <v>12776.528456378725</v>
      </c>
      <c r="AH56" s="17">
        <v>11887.701963034044</v>
      </c>
      <c r="AI56" s="15">
        <v>8.6748999999999992</v>
      </c>
      <c r="AJ56" s="17">
        <f t="shared" si="3"/>
        <v>0.77282268078390148</v>
      </c>
      <c r="AK56" s="15">
        <f t="shared" si="4"/>
        <v>0.72603708910954712</v>
      </c>
      <c r="AL56" s="5">
        <v>29.24</v>
      </c>
      <c r="AN56" s="5">
        <f t="shared" si="5"/>
        <v>8.870490833826139</v>
      </c>
      <c r="AS56"/>
      <c r="AV56" s="6"/>
    </row>
    <row r="57" spans="1:48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6.6550078975943459</v>
      </c>
      <c r="W57" s="15">
        <v>4.3575999999999997</v>
      </c>
      <c r="X57" s="15"/>
      <c r="Y57" s="15">
        <f t="shared" si="1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2"/>
        <v>11522.662637950152</v>
      </c>
      <c r="AH57" s="17">
        <v>9254.938322201564</v>
      </c>
      <c r="AI57" s="15">
        <v>6.4608999999999996</v>
      </c>
      <c r="AJ57" s="17">
        <f t="shared" si="3"/>
        <v>1.0149105756383863</v>
      </c>
      <c r="AK57" s="15">
        <f t="shared" si="4"/>
        <v>0.6547850982378528</v>
      </c>
      <c r="AL57" s="5">
        <v>29.24</v>
      </c>
      <c r="AN57" s="5">
        <f t="shared" si="5"/>
        <v>8.870490833826139</v>
      </c>
      <c r="AS57"/>
      <c r="AV57" s="6"/>
    </row>
    <row r="58" spans="1:48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9.5466708090629631</v>
      </c>
      <c r="W58" s="15">
        <v>4.6214500000000003</v>
      </c>
      <c r="X58" s="15"/>
      <c r="Y58" s="15">
        <f t="shared" si="1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2"/>
        <v>8518.8382263496769</v>
      </c>
      <c r="AH58" s="17">
        <v>6451.6404574806329</v>
      </c>
      <c r="AI58" s="15">
        <v>5.3316999999999997</v>
      </c>
      <c r="AJ58" s="17">
        <f t="shared" si="3"/>
        <v>1.338114020691471</v>
      </c>
      <c r="AK58" s="15">
        <f t="shared" si="4"/>
        <v>0.48409022290919557</v>
      </c>
      <c r="AL58" s="5">
        <v>29.24</v>
      </c>
      <c r="AN58" s="5">
        <f t="shared" si="5"/>
        <v>8.870490833826139</v>
      </c>
      <c r="AS58"/>
      <c r="AV58" s="6"/>
    </row>
    <row r="59" spans="1:48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13.544226013578854</v>
      </c>
      <c r="W59" s="15">
        <v>4.4180400000000004</v>
      </c>
      <c r="X59" s="15"/>
      <c r="Y59" s="15">
        <f t="shared" si="1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2"/>
        <v>5740.2328664704537</v>
      </c>
      <c r="AH59" s="17">
        <v>4547.4497814973574</v>
      </c>
      <c r="AI59" s="15">
        <v>4.8384999999999998</v>
      </c>
      <c r="AJ59" s="17">
        <f t="shared" si="3"/>
        <v>1.6730993228530124</v>
      </c>
      <c r="AK59" s="15">
        <f t="shared" si="4"/>
        <v>0.3261936116224482</v>
      </c>
      <c r="AL59" s="5">
        <v>29.24</v>
      </c>
      <c r="AN59" s="5">
        <f t="shared" si="5"/>
        <v>8.870490833826139</v>
      </c>
      <c r="AS59"/>
      <c r="AV59" s="6"/>
    </row>
    <row r="60" spans="1:48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18.315996504202236</v>
      </c>
      <c r="W60" s="15">
        <v>4.1217499999999996</v>
      </c>
      <c r="X60" s="15"/>
      <c r="Y60" s="15">
        <f t="shared" si="1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2"/>
        <v>3960.0908951632377</v>
      </c>
      <c r="AH60" s="17">
        <v>3362.7265440823276</v>
      </c>
      <c r="AI60" s="15">
        <v>4.5826000000000002</v>
      </c>
      <c r="AJ60" s="17">
        <f t="shared" si="3"/>
        <v>1.9992140746316445</v>
      </c>
      <c r="AK60" s="15">
        <f t="shared" si="4"/>
        <v>0.22503553104819315</v>
      </c>
      <c r="AL60" s="5">
        <v>29.24</v>
      </c>
      <c r="AN60" s="5">
        <f t="shared" si="5"/>
        <v>8.870490833826139</v>
      </c>
      <c r="AS60"/>
      <c r="AV60" s="6"/>
    </row>
    <row r="61" spans="1:48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27.126116112750015</v>
      </c>
      <c r="W61" s="15">
        <v>3.8528799999999999</v>
      </c>
      <c r="X61" s="15"/>
      <c r="Y61" s="15">
        <f t="shared" si="1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2"/>
        <v>2499.4930076567462</v>
      </c>
      <c r="AH61" s="17">
        <v>2270.5678678802901</v>
      </c>
      <c r="AI61" s="15">
        <v>4.3598999999999997</v>
      </c>
      <c r="AJ61" s="17">
        <f t="shared" si="3"/>
        <v>2.494339384405782</v>
      </c>
      <c r="AK61" s="15">
        <f t="shared" si="4"/>
        <v>0.14203581463654655</v>
      </c>
      <c r="AL61" s="5">
        <v>29.24</v>
      </c>
      <c r="AN61" s="5">
        <f t="shared" si="5"/>
        <v>8.870490833826139</v>
      </c>
      <c r="AS61"/>
      <c r="AV61" s="6"/>
    </row>
    <row r="62" spans="1:48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15">
        <v>3.9069699999999998</v>
      </c>
      <c r="X62" s="15"/>
      <c r="Y62" s="15">
        <f t="shared" si="1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2"/>
        <v>12955.811924925156</v>
      </c>
      <c r="AH62" s="17">
        <v>11606.268217375113</v>
      </c>
      <c r="AI62" s="15">
        <v>29.218</v>
      </c>
      <c r="AJ62" s="17">
        <f t="shared" si="3"/>
        <v>0.35851458541726411</v>
      </c>
      <c r="AK62" s="15">
        <f t="shared" si="4"/>
        <v>1.0403415266075338</v>
      </c>
      <c r="AL62" s="56">
        <v>14.43</v>
      </c>
      <c r="AN62" s="5">
        <f t="shared" si="5"/>
        <v>12.631578947368421</v>
      </c>
      <c r="AS62"/>
      <c r="AV62" s="6"/>
    </row>
    <row r="63" spans="1:48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15">
        <v>3.8093400000000002</v>
      </c>
      <c r="X63" s="15"/>
      <c r="Y63" s="15">
        <f t="shared" si="1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2"/>
        <v>11219.239160906562</v>
      </c>
      <c r="AH63" s="17">
        <v>10308.173348446966</v>
      </c>
      <c r="AI63" s="15">
        <v>14.784000000000001</v>
      </c>
      <c r="AJ63" s="17">
        <f t="shared" si="3"/>
        <v>0.5348001727713132</v>
      </c>
      <c r="AK63" s="15">
        <f t="shared" si="4"/>
        <v>0.90089609695379913</v>
      </c>
      <c r="AL63" s="5">
        <v>14.43</v>
      </c>
      <c r="AN63" s="5">
        <f t="shared" si="5"/>
        <v>12.631578947368421</v>
      </c>
      <c r="AS63"/>
      <c r="AV63" s="6"/>
    </row>
    <row r="64" spans="1:48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15">
        <v>3.7607699999999999</v>
      </c>
      <c r="X64" s="15"/>
      <c r="Y64" s="15">
        <f t="shared" si="1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2"/>
        <v>9112.4800057674111</v>
      </c>
      <c r="AH64" s="17">
        <v>8480.6249837628839</v>
      </c>
      <c r="AI64" s="15">
        <v>8.6549999999999994</v>
      </c>
      <c r="AJ64" s="17">
        <f t="shared" si="3"/>
        <v>0.77060337523077538</v>
      </c>
      <c r="AK64" s="15">
        <f t="shared" si="4"/>
        <v>0.73172499070801866</v>
      </c>
      <c r="AL64" s="5">
        <v>14.43</v>
      </c>
      <c r="AN64" s="5">
        <f t="shared" si="5"/>
        <v>12.631578947368421</v>
      </c>
      <c r="AS64"/>
      <c r="AV64" s="6"/>
    </row>
    <row r="65" spans="1:48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15">
        <v>4.34877</v>
      </c>
      <c r="X65" s="15"/>
      <c r="Y65" s="15">
        <f t="shared" si="1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2"/>
        <v>8203.5508455329364</v>
      </c>
      <c r="AH65" s="17">
        <v>6602.4250441769227</v>
      </c>
      <c r="AI65" s="15">
        <v>6.4428000000000001</v>
      </c>
      <c r="AJ65" s="17">
        <f t="shared" si="3"/>
        <v>1.0122535481766948</v>
      </c>
      <c r="AK65" s="15">
        <f t="shared" si="4"/>
        <v>0.65873869269629448</v>
      </c>
      <c r="AL65" s="5">
        <v>14.43</v>
      </c>
      <c r="AN65" s="5">
        <f t="shared" si="5"/>
        <v>12.631578947368421</v>
      </c>
      <c r="AS65"/>
      <c r="AV65" s="6"/>
    </row>
    <row r="66" spans="1:48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15">
        <v>4.6168300000000002</v>
      </c>
      <c r="X66" s="15"/>
      <c r="Y66" s="15">
        <f t="shared" si="1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2"/>
        <v>6071.219661659914</v>
      </c>
      <c r="AH66" s="17">
        <v>4602.566872899738</v>
      </c>
      <c r="AI66" s="15">
        <v>5.3148999999999997</v>
      </c>
      <c r="AJ66" s="17">
        <f t="shared" si="3"/>
        <v>1.3348447876948879</v>
      </c>
      <c r="AK66" s="15">
        <f t="shared" si="4"/>
        <v>0.48751417261851282</v>
      </c>
      <c r="AL66" s="5">
        <v>14.43</v>
      </c>
      <c r="AN66" s="5">
        <f t="shared" si="5"/>
        <v>12.631578947368421</v>
      </c>
      <c r="AS66"/>
      <c r="AV66" s="6"/>
    </row>
    <row r="67" spans="1:48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15">
        <v>4.4056699999999998</v>
      </c>
      <c r="X67" s="15"/>
      <c r="Y67" s="15">
        <f t="shared" si="1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2"/>
        <v>4083.586711558889</v>
      </c>
      <c r="AH67" s="17">
        <v>3244.127111303414</v>
      </c>
      <c r="AI67" s="15">
        <v>4.8224</v>
      </c>
      <c r="AJ67" s="17">
        <f t="shared" si="3"/>
        <v>1.6691594515553019</v>
      </c>
      <c r="AK67" s="15">
        <f t="shared" si="4"/>
        <v>0.32790880711723164</v>
      </c>
      <c r="AL67" s="5">
        <v>14.43</v>
      </c>
      <c r="AN67" s="5">
        <f t="shared" si="5"/>
        <v>12.631578947368421</v>
      </c>
      <c r="AS67"/>
      <c r="AV67" s="6"/>
    </row>
    <row r="68" spans="1:48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15">
        <v>4.1086200000000002</v>
      </c>
      <c r="X68" s="15"/>
      <c r="Y68" s="15">
        <f t="shared" si="1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2"/>
        <v>2816.1088292988461</v>
      </c>
      <c r="AH68" s="17">
        <v>2398.9516924285917</v>
      </c>
      <c r="AI68" s="15">
        <v>4.5669000000000004</v>
      </c>
      <c r="AJ68" s="17">
        <f t="shared" si="3"/>
        <v>1.9946048470905522</v>
      </c>
      <c r="AK68" s="15">
        <f t="shared" si="4"/>
        <v>0.22613132820563397</v>
      </c>
      <c r="AL68" s="5">
        <v>14.43</v>
      </c>
      <c r="AN68" s="5">
        <f t="shared" si="5"/>
        <v>12.631578947368421</v>
      </c>
      <c r="AS68"/>
      <c r="AV68" s="6"/>
    </row>
    <row r="69" spans="1:48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15">
        <v>3.8407</v>
      </c>
      <c r="X69" s="15"/>
      <c r="Y69" s="15">
        <f t="shared" si="1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2"/>
        <v>1777.4884169216127</v>
      </c>
      <c r="AH69" s="17">
        <v>1619.8113518956557</v>
      </c>
      <c r="AI69" s="15">
        <v>4.3445</v>
      </c>
      <c r="AJ69" s="17">
        <f t="shared" si="3"/>
        <v>2.4887212301334571</v>
      </c>
      <c r="AK69" s="15">
        <f t="shared" si="4"/>
        <v>0.14273092446100183</v>
      </c>
      <c r="AL69" s="5">
        <v>14.43</v>
      </c>
      <c r="AN69" s="5">
        <f t="shared" si="5"/>
        <v>12.631578947368421</v>
      </c>
      <c r="AS69"/>
      <c r="AV69" s="6"/>
    </row>
    <row r="70" spans="1:48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15">
        <v>3.9214000000000002</v>
      </c>
      <c r="X70" s="15"/>
      <c r="Y70" s="15">
        <f t="shared" si="1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2"/>
        <v>10987.486594577485</v>
      </c>
      <c r="AH70" s="17">
        <v>9806.7534760598755</v>
      </c>
      <c r="AI70" s="15">
        <v>29.25</v>
      </c>
      <c r="AJ70" s="17">
        <f t="shared" si="3"/>
        <v>0.35778339569721102</v>
      </c>
      <c r="AK70" s="15">
        <f t="shared" si="4"/>
        <v>1.0473091814178783</v>
      </c>
      <c r="AL70" s="56">
        <v>10.167</v>
      </c>
      <c r="AN70" s="5">
        <f t="shared" si="5"/>
        <v>15.037593984962406</v>
      </c>
      <c r="AS70"/>
      <c r="AV70" s="6"/>
    </row>
    <row r="71" spans="1:48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6">L71*T71/(S71*1000)</f>
        <v>4.2157720780411907</v>
      </c>
      <c r="W71" s="15">
        <v>3.8251900000000001</v>
      </c>
      <c r="X71" s="15"/>
      <c r="Y71" s="15">
        <f t="shared" ref="Y71:Y134" si="7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8">W71*S71</f>
        <v>9519.1755493649689</v>
      </c>
      <c r="AH71" s="17">
        <v>8709.9240620145374</v>
      </c>
      <c r="AI71" s="15">
        <v>14.788</v>
      </c>
      <c r="AJ71" s="17">
        <f t="shared" ref="AJ71:AJ134" si="9">(V71/AI71)^0.5</f>
        <v>0.53392940654547705</v>
      </c>
      <c r="AK71" s="15">
        <f t="shared" ref="AK71:AK134" si="10">W71/V71</f>
        <v>0.90735218346465496</v>
      </c>
      <c r="AL71" s="5">
        <v>10.167</v>
      </c>
      <c r="AN71" s="5">
        <f t="shared" ref="AN71:AN134" si="11">C71/F71</f>
        <v>15.037593984962406</v>
      </c>
      <c r="AS71"/>
      <c r="AV71" s="6"/>
    </row>
    <row r="72" spans="1:48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6"/>
        <v>5.1242578773609564</v>
      </c>
      <c r="W72" s="15">
        <v>3.7673299999999998</v>
      </c>
      <c r="X72" s="15"/>
      <c r="Y72" s="15">
        <f t="shared" si="7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8"/>
        <v>7713.049772970603</v>
      </c>
      <c r="AH72" s="17">
        <v>7165.7312222176215</v>
      </c>
      <c r="AI72" s="15">
        <v>8.6529000000000007</v>
      </c>
      <c r="AJ72" s="17">
        <f t="shared" si="9"/>
        <v>0.76954610853477523</v>
      </c>
      <c r="AK72" s="15">
        <f t="shared" si="10"/>
        <v>0.7351952400061903</v>
      </c>
      <c r="AL72" s="5">
        <v>10.167</v>
      </c>
      <c r="AN72" s="5">
        <f t="shared" si="11"/>
        <v>15.037593984962406</v>
      </c>
      <c r="AS72"/>
      <c r="AV72" s="6"/>
    </row>
    <row r="73" spans="1:48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6"/>
        <v>6.5819617924051022</v>
      </c>
      <c r="W73" s="15">
        <v>4.3503800000000004</v>
      </c>
      <c r="X73" s="15"/>
      <c r="Y73" s="15">
        <f t="shared" si="7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8"/>
        <v>6934.1827628253495</v>
      </c>
      <c r="AH73" s="17">
        <v>5578.7401720973157</v>
      </c>
      <c r="AI73" s="15">
        <v>6.4398999999999997</v>
      </c>
      <c r="AJ73" s="17">
        <f t="shared" si="9"/>
        <v>1.0109696469606528</v>
      </c>
      <c r="AK73" s="15">
        <f t="shared" si="10"/>
        <v>0.66095491545087448</v>
      </c>
      <c r="AL73" s="5">
        <v>10.167</v>
      </c>
      <c r="AN73" s="5">
        <f t="shared" si="11"/>
        <v>15.037593984962406</v>
      </c>
      <c r="AS73"/>
      <c r="AV73" s="6"/>
    </row>
    <row r="74" spans="1:48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6"/>
        <v>9.44188549087003</v>
      </c>
      <c r="W74" s="15">
        <v>4.6177599999999996</v>
      </c>
      <c r="X74" s="15"/>
      <c r="Y74" s="15">
        <f t="shared" si="7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8"/>
        <v>5130.929834550654</v>
      </c>
      <c r="AH74" s="17">
        <v>3888.9536097430987</v>
      </c>
      <c r="AI74" s="15">
        <v>5.3117999999999999</v>
      </c>
      <c r="AJ74" s="17">
        <f t="shared" si="9"/>
        <v>1.3332405289959182</v>
      </c>
      <c r="AK74" s="15">
        <f t="shared" si="10"/>
        <v>0.48907180715813708</v>
      </c>
      <c r="AL74" s="5">
        <v>10.167</v>
      </c>
      <c r="AN74" s="5">
        <f t="shared" si="11"/>
        <v>15.037593984962406</v>
      </c>
      <c r="AS74"/>
      <c r="AV74" s="6"/>
    </row>
    <row r="75" spans="1:48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6"/>
        <v>13.395563085853036</v>
      </c>
      <c r="W75" s="15">
        <v>4.4035200000000003</v>
      </c>
      <c r="X75" s="15"/>
      <c r="Y75" s="15">
        <f t="shared" si="7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8"/>
        <v>3448.7558209942981</v>
      </c>
      <c r="AH75" s="17">
        <v>2741.1355855043321</v>
      </c>
      <c r="AI75" s="15">
        <v>4.8193000000000001</v>
      </c>
      <c r="AJ75" s="17">
        <f t="shared" si="9"/>
        <v>1.6672030882215136</v>
      </c>
      <c r="AK75" s="15">
        <f t="shared" si="10"/>
        <v>0.32872974221222012</v>
      </c>
      <c r="AL75" s="5">
        <v>10.167</v>
      </c>
      <c r="AN75" s="5">
        <f t="shared" si="11"/>
        <v>15.037593984962406</v>
      </c>
      <c r="AS75"/>
      <c r="AV75" s="6"/>
    </row>
    <row r="76" spans="1:48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6"/>
        <v>18.114958094048667</v>
      </c>
      <c r="W76" s="15">
        <v>4.1062399999999997</v>
      </c>
      <c r="X76" s="15"/>
      <c r="Y76" s="15">
        <f t="shared" si="7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8"/>
        <v>2378.101806955704</v>
      </c>
      <c r="AH76" s="17">
        <v>2027.001910347414</v>
      </c>
      <c r="AI76" s="15">
        <v>4.5636000000000001</v>
      </c>
      <c r="AJ76" s="17">
        <f t="shared" si="9"/>
        <v>1.9923465454633851</v>
      </c>
      <c r="AK76" s="15">
        <f t="shared" si="10"/>
        <v>0.22667675954210617</v>
      </c>
      <c r="AL76" s="5">
        <v>10.167</v>
      </c>
      <c r="AN76" s="5">
        <f t="shared" si="11"/>
        <v>15.037593984962406</v>
      </c>
      <c r="AS76"/>
      <c r="AV76" s="6"/>
    </row>
    <row r="77" spans="1:48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6"/>
        <v>26.828376852115351</v>
      </c>
      <c r="W77" s="15">
        <v>3.8389099999999998</v>
      </c>
      <c r="X77" s="15"/>
      <c r="Y77" s="15">
        <f t="shared" si="7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8"/>
        <v>1501.1945524422099</v>
      </c>
      <c r="AH77" s="17">
        <v>1368.6647859803263</v>
      </c>
      <c r="AI77" s="15">
        <v>4.3414000000000001</v>
      </c>
      <c r="AJ77" s="17">
        <f t="shared" si="9"/>
        <v>2.4858922369609067</v>
      </c>
      <c r="AK77" s="15">
        <f t="shared" si="10"/>
        <v>0.14309139986966118</v>
      </c>
      <c r="AL77" s="5">
        <v>10.167</v>
      </c>
      <c r="AN77" s="5">
        <f t="shared" si="11"/>
        <v>15.037593984962406</v>
      </c>
      <c r="AS77"/>
      <c r="AV77" s="6"/>
    </row>
    <row r="78" spans="1:48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6"/>
        <v>3.681841251474721</v>
      </c>
      <c r="W78" s="15">
        <v>3.9003399999999999</v>
      </c>
      <c r="X78" s="15"/>
      <c r="Y78" s="15">
        <f t="shared" si="7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8"/>
        <v>8393.156847548953</v>
      </c>
      <c r="AH78" s="17">
        <v>7531.6636412264916</v>
      </c>
      <c r="AI78" s="15">
        <v>28.952999999999999</v>
      </c>
      <c r="AJ78" s="17">
        <f t="shared" si="9"/>
        <v>0.35660361748289937</v>
      </c>
      <c r="AK78" s="15">
        <f t="shared" si="10"/>
        <v>1.0593449672599984</v>
      </c>
      <c r="AL78" s="56">
        <v>5.66</v>
      </c>
      <c r="AN78" s="5">
        <f t="shared" si="11"/>
        <v>19.986675549633574</v>
      </c>
      <c r="AS78"/>
      <c r="AV78" s="6"/>
    </row>
    <row r="79" spans="1:48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6"/>
        <v>4.0909083399290154</v>
      </c>
      <c r="W79" s="15">
        <v>3.7533599999999998</v>
      </c>
      <c r="X79" s="15"/>
      <c r="Y79" s="15">
        <f t="shared" si="7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8"/>
        <v>7269.2298933436969</v>
      </c>
      <c r="AH79" s="17">
        <v>6778.5409943898112</v>
      </c>
      <c r="AI79" s="15">
        <v>14.425000000000001</v>
      </c>
      <c r="AJ79" s="17">
        <f t="shared" si="9"/>
        <v>0.53253966841474543</v>
      </c>
      <c r="AK79" s="15">
        <f t="shared" si="10"/>
        <v>0.91748816842597047</v>
      </c>
      <c r="AL79" s="5">
        <v>5.66</v>
      </c>
      <c r="AN79" s="5">
        <f t="shared" si="11"/>
        <v>19.986675549633574</v>
      </c>
      <c r="AS79"/>
      <c r="AV79" s="6"/>
    </row>
    <row r="80" spans="1:48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6"/>
        <v>4.8405361429467515</v>
      </c>
      <c r="W80" s="15">
        <v>3.5911900000000001</v>
      </c>
      <c r="X80" s="15"/>
      <c r="Y80" s="15">
        <f t="shared" si="7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8"/>
        <v>5878.0441974450941</v>
      </c>
      <c r="AH80" s="17">
        <v>5728.7848014329038</v>
      </c>
      <c r="AI80" s="15">
        <v>8.2118000000000002</v>
      </c>
      <c r="AJ80" s="17">
        <f t="shared" si="9"/>
        <v>0.76776365954373815</v>
      </c>
      <c r="AK80" s="15">
        <f t="shared" si="10"/>
        <v>0.74189922230676852</v>
      </c>
      <c r="AL80" s="5">
        <v>5.66</v>
      </c>
      <c r="AN80" s="5">
        <f t="shared" si="11"/>
        <v>19.986675549633574</v>
      </c>
      <c r="AS80"/>
      <c r="AV80" s="6"/>
    </row>
    <row r="81" spans="1:48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6"/>
        <v>6.0182332307823714</v>
      </c>
      <c r="W81" s="15">
        <v>4.0015200000000002</v>
      </c>
      <c r="X81" s="15"/>
      <c r="Y81" s="15">
        <f t="shared" si="7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8"/>
        <v>5267.9774698691372</v>
      </c>
      <c r="AH81" s="17">
        <v>4607.7293489828817</v>
      </c>
      <c r="AI81" s="15">
        <v>5.9137000000000004</v>
      </c>
      <c r="AJ81" s="17">
        <f t="shared" si="9"/>
        <v>1.0087995100233584</v>
      </c>
      <c r="AK81" s="15">
        <f t="shared" si="10"/>
        <v>0.66489945579590004</v>
      </c>
      <c r="AL81" s="5">
        <v>5.66</v>
      </c>
      <c r="AN81" s="5">
        <f t="shared" si="11"/>
        <v>19.986675549633574</v>
      </c>
      <c r="AS81"/>
      <c r="AV81" s="6"/>
    </row>
    <row r="82" spans="1:48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6"/>
        <v>8.362804083987287</v>
      </c>
      <c r="W82" s="15">
        <v>4.1113099999999996</v>
      </c>
      <c r="X82" s="15"/>
      <c r="Y82" s="15">
        <f t="shared" si="7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8"/>
        <v>3895.0786670283078</v>
      </c>
      <c r="AH82" s="17">
        <v>3315.9200679586502</v>
      </c>
      <c r="AI82" s="15">
        <v>4.7247000000000003</v>
      </c>
      <c r="AJ82" s="17">
        <f t="shared" si="9"/>
        <v>1.3304202374950791</v>
      </c>
      <c r="AK82" s="15">
        <f t="shared" si="10"/>
        <v>0.49161859571386435</v>
      </c>
      <c r="AL82" s="5">
        <v>5.66</v>
      </c>
      <c r="AN82" s="5">
        <f t="shared" si="11"/>
        <v>19.986675549633574</v>
      </c>
      <c r="AS82"/>
      <c r="AV82" s="6"/>
    </row>
    <row r="83" spans="1:48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6"/>
        <v>11.661542066942829</v>
      </c>
      <c r="W83" s="15">
        <v>3.8502200000000002</v>
      </c>
      <c r="X83" s="15"/>
      <c r="Y83" s="15">
        <f t="shared" si="7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8"/>
        <v>2615.8780505283353</v>
      </c>
      <c r="AH83" s="17">
        <v>2377.9350730215865</v>
      </c>
      <c r="AI83" s="15">
        <v>4.2129000000000003</v>
      </c>
      <c r="AJ83" s="17">
        <f t="shared" si="9"/>
        <v>1.6637475017171801</v>
      </c>
      <c r="AK83" s="15">
        <f t="shared" si="10"/>
        <v>0.33016388209191339</v>
      </c>
      <c r="AL83" s="5">
        <v>5.66</v>
      </c>
      <c r="AN83" s="5">
        <f t="shared" si="11"/>
        <v>19.986675549633574</v>
      </c>
      <c r="AS83"/>
      <c r="AV83" s="6"/>
    </row>
    <row r="84" spans="1:48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6"/>
        <v>15.630784471990504</v>
      </c>
      <c r="W84" s="15">
        <v>3.5587800000000001</v>
      </c>
      <c r="X84" s="15"/>
      <c r="Y84" s="15">
        <f t="shared" si="7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8"/>
        <v>1803.8827179626373</v>
      </c>
      <c r="AH84" s="17">
        <v>1774.0881742814197</v>
      </c>
      <c r="AI84" s="15">
        <v>3.9540000000000002</v>
      </c>
      <c r="AJ84" s="17">
        <f t="shared" si="9"/>
        <v>1.9882548700869582</v>
      </c>
      <c r="AK84" s="15">
        <f t="shared" si="10"/>
        <v>0.2276776323272281</v>
      </c>
      <c r="AL84" s="5">
        <v>5.66</v>
      </c>
      <c r="AN84" s="5">
        <f t="shared" si="11"/>
        <v>19.986675549633574</v>
      </c>
      <c r="AS84"/>
      <c r="AV84" s="6"/>
    </row>
    <row r="85" spans="1:48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6"/>
        <v>22.984500980559634</v>
      </c>
      <c r="W85" s="15">
        <v>3.3069199999999999</v>
      </c>
      <c r="X85" s="15"/>
      <c r="Y85" s="15">
        <f t="shared" si="7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8"/>
        <v>1139.9256891916186</v>
      </c>
      <c r="AH85" s="17">
        <v>1206.4821381136119</v>
      </c>
      <c r="AI85" s="15">
        <v>3.7343999999999999</v>
      </c>
      <c r="AJ85" s="17">
        <f t="shared" si="9"/>
        <v>2.4808877941476348</v>
      </c>
      <c r="AK85" s="15">
        <f t="shared" si="10"/>
        <v>0.14387608427074416</v>
      </c>
      <c r="AL85" s="5">
        <v>5.66</v>
      </c>
      <c r="AN85" s="5">
        <f t="shared" si="11"/>
        <v>19.986675549633574</v>
      </c>
      <c r="AS85"/>
      <c r="AV85" s="6"/>
    </row>
    <row r="86" spans="1:48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6"/>
        <v>3.6092611684523135</v>
      </c>
      <c r="W86" s="15">
        <v>3.8780299999999999</v>
      </c>
      <c r="X86" s="15"/>
      <c r="Y86" s="15">
        <f t="shared" si="7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8"/>
        <v>6161.6956027483875</v>
      </c>
      <c r="AH86" s="17">
        <v>5561.0540943776496</v>
      </c>
      <c r="AI86" s="15">
        <v>28.628</v>
      </c>
      <c r="AJ86" s="17">
        <f t="shared" si="9"/>
        <v>0.35506973027756022</v>
      </c>
      <c r="AK86" s="15">
        <f t="shared" si="10"/>
        <v>1.074466440360961</v>
      </c>
      <c r="AL86" s="56">
        <v>2.8845000000000001</v>
      </c>
      <c r="AN86" s="5">
        <f t="shared" si="11"/>
        <v>27.700831024930753</v>
      </c>
      <c r="AS86"/>
      <c r="AV86" s="6"/>
    </row>
    <row r="87" spans="1:48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6"/>
        <v>3.9474305174373816</v>
      </c>
      <c r="W87" s="15">
        <v>3.67381</v>
      </c>
      <c r="X87" s="15"/>
      <c r="Y87" s="15">
        <f t="shared" si="7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8"/>
        <v>5337.1521283314678</v>
      </c>
      <c r="AH87" s="17">
        <v>5084.6484845868827</v>
      </c>
      <c r="AI87" s="15">
        <v>14.007</v>
      </c>
      <c r="AJ87" s="17">
        <f t="shared" si="9"/>
        <v>0.53086572074995109</v>
      </c>
      <c r="AK87" s="15">
        <f t="shared" si="10"/>
        <v>0.93068389266671314</v>
      </c>
      <c r="AL87" s="5">
        <v>2.8845000000000001</v>
      </c>
      <c r="AN87" s="5">
        <f t="shared" si="11"/>
        <v>27.700831024930753</v>
      </c>
      <c r="AS87"/>
      <c r="AV87" s="6"/>
    </row>
    <row r="88" spans="1:48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6"/>
        <v>4.5257510831742502</v>
      </c>
      <c r="W88" s="15">
        <v>3.39784</v>
      </c>
      <c r="X88" s="15"/>
      <c r="Y88" s="15">
        <f t="shared" si="7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8"/>
        <v>4305.4608541139714</v>
      </c>
      <c r="AH88" s="17">
        <v>4434.9095276407661</v>
      </c>
      <c r="AI88" s="15">
        <v>7.7222999999999997</v>
      </c>
      <c r="AJ88" s="17">
        <f t="shared" si="9"/>
        <v>0.76554724400412177</v>
      </c>
      <c r="AK88" s="15">
        <f t="shared" si="10"/>
        <v>0.7507792491355576</v>
      </c>
      <c r="AL88" s="5">
        <v>2.8845000000000001</v>
      </c>
      <c r="AN88" s="5">
        <f t="shared" si="11"/>
        <v>27.700831024930753</v>
      </c>
      <c r="AS88"/>
      <c r="AV88" s="6"/>
    </row>
    <row r="89" spans="1:48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6"/>
        <v>5.3942991480692353</v>
      </c>
      <c r="W89" s="15">
        <v>3.6152700000000002</v>
      </c>
      <c r="X89" s="15"/>
      <c r="Y89" s="15">
        <f t="shared" si="7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8"/>
        <v>3843.3779525838549</v>
      </c>
      <c r="AH89" s="17">
        <v>3720.8349124805318</v>
      </c>
      <c r="AI89" s="15">
        <v>5.3303000000000003</v>
      </c>
      <c r="AJ89" s="17">
        <f t="shared" si="9"/>
        <v>1.0059854218904005</v>
      </c>
      <c r="AK89" s="15">
        <f t="shared" si="10"/>
        <v>0.67020198560808453</v>
      </c>
      <c r="AL89" s="5">
        <v>2.8845000000000001</v>
      </c>
      <c r="AN89" s="5">
        <f t="shared" si="11"/>
        <v>27.700831024930753</v>
      </c>
      <c r="AS89"/>
      <c r="AV89" s="6"/>
    </row>
    <row r="90" spans="1:48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6"/>
        <v>7.1361039810195708</v>
      </c>
      <c r="W90" s="15">
        <v>3.5316900000000002</v>
      </c>
      <c r="X90" s="15"/>
      <c r="Y90" s="15">
        <f t="shared" si="7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8"/>
        <v>2838.1071669397588</v>
      </c>
      <c r="AH90" s="17">
        <v>2812.640714300846</v>
      </c>
      <c r="AI90" s="15">
        <v>4.0538999999999996</v>
      </c>
      <c r="AJ90" s="17">
        <f t="shared" si="9"/>
        <v>1.3267651915874281</v>
      </c>
      <c r="AK90" s="15">
        <f t="shared" si="10"/>
        <v>0.49490450382919027</v>
      </c>
      <c r="AL90" s="5">
        <v>2.8845000000000001</v>
      </c>
      <c r="AN90" s="5">
        <f t="shared" si="11"/>
        <v>27.700831024930753</v>
      </c>
      <c r="AS90"/>
      <c r="AV90" s="6"/>
    </row>
    <row r="91" spans="1:48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6"/>
        <v>9.6540001643770541</v>
      </c>
      <c r="W91" s="15">
        <v>3.2053500000000001</v>
      </c>
      <c r="X91" s="15"/>
      <c r="Y91" s="15">
        <f t="shared" si="7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8"/>
        <v>1904.0376884954153</v>
      </c>
      <c r="AH91" s="17">
        <v>2079.0652845193049</v>
      </c>
      <c r="AI91" s="15">
        <v>3.5065</v>
      </c>
      <c r="AJ91" s="17">
        <f t="shared" si="9"/>
        <v>1.6592687323600319</v>
      </c>
      <c r="AK91" s="15">
        <f t="shared" si="10"/>
        <v>0.33202298999617147</v>
      </c>
      <c r="AL91" s="5">
        <v>2.8845000000000001</v>
      </c>
      <c r="AN91" s="5">
        <f t="shared" si="11"/>
        <v>27.700831024930753</v>
      </c>
      <c r="AS91"/>
      <c r="AV91" s="6"/>
    </row>
    <row r="92" spans="1:48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6"/>
        <v>12.732697879825539</v>
      </c>
      <c r="W92" s="15">
        <v>2.9161700000000002</v>
      </c>
      <c r="X92" s="15"/>
      <c r="Y92" s="15">
        <f t="shared" si="7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8"/>
        <v>1313.4083949861385</v>
      </c>
      <c r="AH92" s="17">
        <v>1576.3585053174145</v>
      </c>
      <c r="AI92" s="15">
        <v>3.2383999999999999</v>
      </c>
      <c r="AJ92" s="17">
        <f t="shared" si="9"/>
        <v>1.9828733312224964</v>
      </c>
      <c r="AK92" s="15">
        <f t="shared" si="10"/>
        <v>0.22903001606757334</v>
      </c>
      <c r="AL92" s="5">
        <v>2.8845000000000001</v>
      </c>
      <c r="AN92" s="5">
        <f t="shared" si="11"/>
        <v>27.700831024930753</v>
      </c>
      <c r="AS92"/>
      <c r="AV92" s="6"/>
    </row>
    <row r="93" spans="1:48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6"/>
        <v>18.481998261263946</v>
      </c>
      <c r="W93" s="15">
        <v>2.6772999999999998</v>
      </c>
      <c r="X93" s="15"/>
      <c r="Y93" s="15">
        <f t="shared" si="7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8"/>
        <v>830.72158916913088</v>
      </c>
      <c r="AH93" s="17">
        <v>1085.9916939050379</v>
      </c>
      <c r="AI93" s="15">
        <v>3.0190999999999999</v>
      </c>
      <c r="AJ93" s="17">
        <f t="shared" si="9"/>
        <v>2.474205189353448</v>
      </c>
      <c r="AK93" s="15">
        <f t="shared" si="10"/>
        <v>0.14485987727914137</v>
      </c>
      <c r="AL93" s="5">
        <v>2.8845000000000001</v>
      </c>
      <c r="AN93" s="5">
        <f t="shared" si="11"/>
        <v>27.700831024930753</v>
      </c>
      <c r="AS93"/>
      <c r="AV93" s="6"/>
    </row>
    <row r="94" spans="1:48" ht="1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6"/>
        <v>3.5475365887672572</v>
      </c>
      <c r="W94" s="100">
        <v>3.8539099999999999</v>
      </c>
      <c r="X94" s="15"/>
      <c r="Y94" s="15">
        <f t="shared" si="7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02">
        <f t="shared" si="8"/>
        <v>4600.3329864944371</v>
      </c>
      <c r="AH94" s="17">
        <v>4177.8779091184097</v>
      </c>
      <c r="AI94" s="15">
        <v>28.396999999999998</v>
      </c>
      <c r="AJ94" s="17">
        <f t="shared" si="9"/>
        <v>0.35344936925187298</v>
      </c>
      <c r="AK94" s="15">
        <f t="shared" si="10"/>
        <v>1.0863622977710303</v>
      </c>
      <c r="AL94" s="56">
        <v>1.5359</v>
      </c>
      <c r="AN94" s="5">
        <f t="shared" si="11"/>
        <v>37.593984962406019</v>
      </c>
      <c r="AS94"/>
      <c r="AV94" s="6"/>
    </row>
    <row r="95" spans="1:48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6"/>
        <v>3.82942328227763</v>
      </c>
      <c r="W95" s="15">
        <v>3.60799</v>
      </c>
      <c r="X95" s="15"/>
      <c r="Y95" s="15">
        <f t="shared" si="7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8"/>
        <v>3989.7578251384239</v>
      </c>
      <c r="AH95" s="17">
        <v>3870.3412115844235</v>
      </c>
      <c r="AI95" s="15">
        <v>13.670999999999999</v>
      </c>
      <c r="AJ95" s="17">
        <f t="shared" si="9"/>
        <v>0.52925691993582002</v>
      </c>
      <c r="AK95" s="15">
        <f t="shared" si="10"/>
        <v>0.94217581448819943</v>
      </c>
      <c r="AL95" s="5">
        <v>1.5359</v>
      </c>
      <c r="AN95" s="5">
        <f t="shared" si="11"/>
        <v>37.593984962406019</v>
      </c>
      <c r="AS95"/>
      <c r="AV95" s="6"/>
    </row>
    <row r="96" spans="1:48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6"/>
        <v>4.2817257841060421</v>
      </c>
      <c r="W96" s="15">
        <v>3.2526600000000001</v>
      </c>
      <c r="X96" s="15"/>
      <c r="Y96" s="15">
        <f t="shared" si="7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8"/>
        <v>3216.8766040403293</v>
      </c>
      <c r="AH96" s="17">
        <v>3461.4955495321219</v>
      </c>
      <c r="AI96" s="15">
        <v>7.3495999999999997</v>
      </c>
      <c r="AJ96" s="17">
        <f t="shared" si="9"/>
        <v>0.76326891115238427</v>
      </c>
      <c r="AK96" s="15">
        <f t="shared" si="10"/>
        <v>0.75966097877496497</v>
      </c>
      <c r="AL96" s="5">
        <v>1.5359</v>
      </c>
      <c r="AN96" s="5">
        <f t="shared" si="11"/>
        <v>37.593984962406019</v>
      </c>
      <c r="AS96"/>
      <c r="AV96" s="6"/>
    </row>
    <row r="97" spans="1:48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6"/>
        <v>4.9233803640768867</v>
      </c>
      <c r="W97" s="15">
        <v>3.3279299999999998</v>
      </c>
      <c r="X97" s="15"/>
      <c r="Y97" s="15">
        <f t="shared" si="7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8"/>
        <v>2862.3673994595724</v>
      </c>
      <c r="AH97" s="17">
        <v>3010.3655720248034</v>
      </c>
      <c r="AI97" s="15">
        <v>4.8936999999999999</v>
      </c>
      <c r="AJ97" s="17">
        <f t="shared" si="9"/>
        <v>1.0030279233575812</v>
      </c>
      <c r="AK97" s="15">
        <f t="shared" si="10"/>
        <v>0.67594411845203284</v>
      </c>
      <c r="AL97" s="5">
        <v>1.5359</v>
      </c>
      <c r="AN97" s="5">
        <f t="shared" si="11"/>
        <v>37.593984962406019</v>
      </c>
      <c r="AS97"/>
      <c r="AV97" s="6"/>
    </row>
    <row r="98" spans="1:48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6"/>
        <v>6.1922580536058973</v>
      </c>
      <c r="W98" s="15">
        <v>3.08406</v>
      </c>
      <c r="X98" s="15"/>
      <c r="Y98" s="15">
        <f t="shared" si="7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8"/>
        <v>2109.0571849763783</v>
      </c>
      <c r="AH98" s="17">
        <v>2393.5008227522562</v>
      </c>
      <c r="AI98" s="15">
        <v>3.5379999999999998</v>
      </c>
      <c r="AJ98" s="17">
        <f t="shared" si="9"/>
        <v>1.3229566359060365</v>
      </c>
      <c r="AK98" s="15">
        <f t="shared" si="10"/>
        <v>0.49805094899171387</v>
      </c>
      <c r="AL98" s="5">
        <v>1.5359</v>
      </c>
      <c r="AN98" s="5">
        <f t="shared" si="11"/>
        <v>37.593984962406019</v>
      </c>
      <c r="AS98"/>
      <c r="AV98" s="6"/>
    </row>
    <row r="99" spans="1:48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6"/>
        <v>8.0691858549511917</v>
      </c>
      <c r="W99" s="15">
        <v>2.6955800000000001</v>
      </c>
      <c r="X99" s="15"/>
      <c r="Y99" s="15">
        <f t="shared" si="7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8"/>
        <v>1414.611193742981</v>
      </c>
      <c r="AH99" s="17">
        <v>1836.7620987321591</v>
      </c>
      <c r="AI99" s="15">
        <v>2.948</v>
      </c>
      <c r="AJ99" s="17">
        <f t="shared" si="9"/>
        <v>1.6544403734921072</v>
      </c>
      <c r="AK99" s="15">
        <f t="shared" si="10"/>
        <v>0.33405848476597083</v>
      </c>
      <c r="AL99" s="5">
        <v>1.5359</v>
      </c>
      <c r="AN99" s="5">
        <f t="shared" si="11"/>
        <v>37.593984962406019</v>
      </c>
      <c r="AS99"/>
      <c r="AV99" s="6"/>
    </row>
    <row r="100" spans="1:48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6"/>
        <v>10.414484593793627</v>
      </c>
      <c r="W100" s="31">
        <v>2.4003299999999999</v>
      </c>
      <c r="X100" s="31"/>
      <c r="Y100" s="31">
        <f t="shared" si="7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8"/>
        <v>975.99536375567459</v>
      </c>
      <c r="AH100" s="34">
        <v>1423.1308916460907</v>
      </c>
      <c r="AI100" s="31">
        <v>2.6640999999999999</v>
      </c>
      <c r="AJ100" s="34">
        <f t="shared" si="9"/>
        <v>1.9771682584463406</v>
      </c>
      <c r="AK100" s="31">
        <f t="shared" si="10"/>
        <v>0.23047996071072441</v>
      </c>
      <c r="AL100" s="5">
        <v>1.5359</v>
      </c>
      <c r="AN100" s="5">
        <f t="shared" si="11"/>
        <v>37.593984962406019</v>
      </c>
      <c r="AS100"/>
      <c r="AV100" s="6"/>
    </row>
    <row r="101" spans="1:48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6"/>
        <v>14.852293050697826</v>
      </c>
      <c r="W101" s="42">
        <v>2.1669900000000002</v>
      </c>
      <c r="X101" s="42"/>
      <c r="Y101" s="42">
        <f t="shared" si="7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8"/>
        <v>617.84278703060568</v>
      </c>
      <c r="AH101" s="43">
        <v>997.90481479246318</v>
      </c>
      <c r="AI101" s="42">
        <v>2.4401999999999999</v>
      </c>
      <c r="AJ101" s="43">
        <f t="shared" si="9"/>
        <v>2.4670846063065928</v>
      </c>
      <c r="AK101" s="42">
        <f t="shared" si="10"/>
        <v>0.14590272307468277</v>
      </c>
      <c r="AL101" s="5">
        <v>1.5359</v>
      </c>
      <c r="AN101" s="5">
        <f t="shared" si="11"/>
        <v>37.593984962406019</v>
      </c>
      <c r="AS101"/>
      <c r="AV101" s="6"/>
    </row>
    <row r="102" spans="1:4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7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8"/>
        <v>7525.1922172814839</v>
      </c>
      <c r="AH102" s="39">
        <v>6737.2255644762408</v>
      </c>
      <c r="AI102" s="36">
        <v>40.262</v>
      </c>
      <c r="AJ102" s="39">
        <f t="shared" si="9"/>
        <v>0.30640126535457296</v>
      </c>
      <c r="AK102" s="36">
        <f t="shared" si="10"/>
        <v>1.0342561228675173</v>
      </c>
      <c r="AL102" s="56">
        <v>26.521000000000001</v>
      </c>
      <c r="AN102" s="5">
        <f t="shared" si="11"/>
        <v>13.333333333333334</v>
      </c>
    </row>
    <row r="103" spans="1:4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6"/>
        <v>4.2569429804774623</v>
      </c>
      <c r="W103" s="15">
        <v>4.1340199999999996</v>
      </c>
      <c r="X103" s="15"/>
      <c r="Y103" s="15">
        <f t="shared" si="7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8"/>
        <v>7065.8471320553899</v>
      </c>
      <c r="AH103" s="17">
        <v>5982.1831926777968</v>
      </c>
      <c r="AI103" s="15">
        <v>17.076000000000001</v>
      </c>
      <c r="AJ103" s="17">
        <f t="shared" si="9"/>
        <v>0.4992934208957388</v>
      </c>
      <c r="AK103" s="15">
        <f t="shared" si="10"/>
        <v>0.97112411863602754</v>
      </c>
      <c r="AL103" s="5">
        <v>26.521000000000001</v>
      </c>
      <c r="AN103" s="5">
        <f t="shared" si="11"/>
        <v>13.333333333333334</v>
      </c>
    </row>
    <row r="104" spans="1:4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6"/>
        <v>5.1769722490471324</v>
      </c>
      <c r="W104" s="15">
        <v>4.0194900000000002</v>
      </c>
      <c r="X104" s="15"/>
      <c r="Y104" s="15">
        <f t="shared" si="7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8"/>
        <v>5649.1695899408987</v>
      </c>
      <c r="AH104" s="17">
        <v>4919.0552942769218</v>
      </c>
      <c r="AI104" s="15">
        <v>9.3122000000000007</v>
      </c>
      <c r="AJ104" s="17">
        <f t="shared" si="9"/>
        <v>0.74561008068226797</v>
      </c>
      <c r="AK104" s="15">
        <f t="shared" si="10"/>
        <v>0.77641714242138793</v>
      </c>
      <c r="AL104" s="5">
        <v>26.521000000000001</v>
      </c>
      <c r="AN104" s="5">
        <f t="shared" si="11"/>
        <v>13.333333333333334</v>
      </c>
    </row>
    <row r="105" spans="1:4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6"/>
        <v>6.6536164518933667</v>
      </c>
      <c r="W105" s="15">
        <v>4.2802100000000003</v>
      </c>
      <c r="X105" s="15"/>
      <c r="Y105" s="15">
        <f t="shared" si="7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8"/>
        <v>4680.5491711057384</v>
      </c>
      <c r="AH105" s="17">
        <v>3827.3641010301089</v>
      </c>
      <c r="AI105" s="15">
        <v>6.7670000000000003</v>
      </c>
      <c r="AJ105" s="17">
        <f t="shared" si="9"/>
        <v>0.99158692811675564</v>
      </c>
      <c r="AK105" s="15">
        <f t="shared" si="10"/>
        <v>0.64329076239163363</v>
      </c>
      <c r="AL105" s="5">
        <v>26.521000000000001</v>
      </c>
      <c r="AN105" s="5">
        <f t="shared" si="11"/>
        <v>13.333333333333334</v>
      </c>
    </row>
    <row r="106" spans="1:4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6"/>
        <v>9.5498063425264483</v>
      </c>
      <c r="W106" s="15">
        <v>4.5053700000000001</v>
      </c>
      <c r="X106" s="15"/>
      <c r="Y106" s="15">
        <f t="shared" si="7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8"/>
        <v>3432.6173648912622</v>
      </c>
      <c r="AH106" s="17">
        <v>2666.6313259775375</v>
      </c>
      <c r="AI106" s="15">
        <v>5.5064000000000002</v>
      </c>
      <c r="AJ106" s="17">
        <f t="shared" si="9"/>
        <v>1.3169321620191612</v>
      </c>
      <c r="AK106" s="15">
        <f t="shared" si="10"/>
        <v>0.47177605894865532</v>
      </c>
      <c r="AL106" s="5">
        <v>26.521000000000001</v>
      </c>
      <c r="AN106" s="5">
        <f t="shared" si="11"/>
        <v>13.333333333333334</v>
      </c>
    </row>
    <row r="107" spans="1:4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6"/>
        <v>13.552456822799824</v>
      </c>
      <c r="W107" s="15">
        <v>4.3157500000000004</v>
      </c>
      <c r="X107" s="15"/>
      <c r="Y107" s="15">
        <f t="shared" si="7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8"/>
        <v>2317.00912372933</v>
      </c>
      <c r="AH107" s="17">
        <v>1879.0550734061646</v>
      </c>
      <c r="AI107" s="15">
        <v>4.9631999999999996</v>
      </c>
      <c r="AJ107" s="17">
        <f t="shared" si="9"/>
        <v>1.6524492415471386</v>
      </c>
      <c r="AK107" s="15">
        <f t="shared" si="10"/>
        <v>0.31844779558636532</v>
      </c>
      <c r="AL107" s="5">
        <v>26.521000000000001</v>
      </c>
      <c r="AN107" s="5">
        <f t="shared" si="11"/>
        <v>13.333333333333334</v>
      </c>
    </row>
    <row r="108" spans="1:4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6"/>
        <v>18.329733510740407</v>
      </c>
      <c r="W108" s="15">
        <v>3.9782099999999998</v>
      </c>
      <c r="X108" s="15"/>
      <c r="Y108" s="15">
        <f t="shared" si="7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8"/>
        <v>1579.1415139125934</v>
      </c>
      <c r="AH108" s="17">
        <v>1389.3171297377658</v>
      </c>
      <c r="AI108" s="15">
        <v>4.6836000000000002</v>
      </c>
      <c r="AJ108" s="17">
        <f t="shared" si="9"/>
        <v>1.9782818968855838</v>
      </c>
      <c r="AK108" s="15">
        <f t="shared" si="10"/>
        <v>0.21703588858337444</v>
      </c>
      <c r="AL108" s="5">
        <v>26.521000000000001</v>
      </c>
      <c r="AN108" s="5">
        <f t="shared" si="11"/>
        <v>13.333333333333334</v>
      </c>
    </row>
    <row r="109" spans="1:4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6"/>
        <v>27.149586506439533</v>
      </c>
      <c r="W109" s="15">
        <v>3.6792699999999998</v>
      </c>
      <c r="X109" s="15"/>
      <c r="Y109" s="15">
        <f t="shared" si="7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8"/>
        <v>986.02502372201718</v>
      </c>
      <c r="AH109" s="17">
        <v>937.98160586938718</v>
      </c>
      <c r="AI109" s="15">
        <v>4.4425999999999997</v>
      </c>
      <c r="AJ109" s="17">
        <f t="shared" si="9"/>
        <v>2.4720827472172462</v>
      </c>
      <c r="AK109" s="15">
        <f t="shared" si="10"/>
        <v>0.13551845436494306</v>
      </c>
      <c r="AL109" s="5">
        <v>26.521000000000001</v>
      </c>
      <c r="AN109" s="5">
        <f t="shared" si="11"/>
        <v>13.333333333333334</v>
      </c>
    </row>
    <row r="110" spans="1:4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6"/>
        <v>3.766175492855834</v>
      </c>
      <c r="W110" s="15">
        <v>3.92814</v>
      </c>
      <c r="X110" s="15"/>
      <c r="Y110" s="15">
        <f t="shared" si="7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8"/>
        <v>5799.3927324023589</v>
      </c>
      <c r="AH110" s="17">
        <v>5167.2991704491842</v>
      </c>
      <c r="AI110" s="15">
        <v>39.533999999999999</v>
      </c>
      <c r="AJ110" s="17">
        <f t="shared" si="9"/>
        <v>0.3086490165724961</v>
      </c>
      <c r="AK110" s="15">
        <f t="shared" si="10"/>
        <v>1.0430050345373978</v>
      </c>
      <c r="AL110" s="56">
        <v>15.672000000000001</v>
      </c>
      <c r="AN110" s="5">
        <f t="shared" si="11"/>
        <v>13.333333333333334</v>
      </c>
    </row>
    <row r="111" spans="1:4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6"/>
        <v>4.2404450765639563</v>
      </c>
      <c r="W111" s="15">
        <v>4.0760199999999998</v>
      </c>
      <c r="X111" s="15"/>
      <c r="Y111" s="15">
        <f t="shared" si="7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8"/>
        <v>5344.671029632701</v>
      </c>
      <c r="AH111" s="17">
        <v>4589.3662454341384</v>
      </c>
      <c r="AI111" s="15">
        <v>16.896000000000001</v>
      </c>
      <c r="AJ111" s="17">
        <f t="shared" si="9"/>
        <v>0.50097236632687714</v>
      </c>
      <c r="AK111" s="15">
        <f t="shared" si="10"/>
        <v>0.96122457110158099</v>
      </c>
      <c r="AL111" s="5">
        <v>15.672000000000001</v>
      </c>
      <c r="AN111" s="5">
        <f t="shared" si="11"/>
        <v>13.333333333333334</v>
      </c>
    </row>
    <row r="112" spans="1:4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6"/>
        <v>5.1542478304936079</v>
      </c>
      <c r="W112" s="15">
        <v>3.94414</v>
      </c>
      <c r="X112" s="15"/>
      <c r="Y112" s="15">
        <f t="shared" si="7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8"/>
        <v>4254.8390902887149</v>
      </c>
      <c r="AH112" s="17">
        <v>3775.7120223953771</v>
      </c>
      <c r="AI112" s="15">
        <v>9.2317999999999998</v>
      </c>
      <c r="AJ112" s="17">
        <f t="shared" si="9"/>
        <v>0.7472044587554012</v>
      </c>
      <c r="AK112" s="15">
        <f t="shared" si="10"/>
        <v>0.76522125627441562</v>
      </c>
      <c r="AL112" s="5">
        <v>15.672000000000001</v>
      </c>
      <c r="AN112" s="5">
        <f t="shared" si="11"/>
        <v>13.333333333333334</v>
      </c>
    </row>
    <row r="113" spans="1:40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6"/>
        <v>6.6204830242399071</v>
      </c>
      <c r="W113" s="15">
        <v>4.25</v>
      </c>
      <c r="X113" s="15"/>
      <c r="Y113" s="15">
        <f t="shared" si="7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8"/>
        <v>3569.4012300126824</v>
      </c>
      <c r="AH113" s="17">
        <v>2939.506895304562</v>
      </c>
      <c r="AI113" s="15">
        <v>6.7108999999999996</v>
      </c>
      <c r="AJ113" s="17">
        <f t="shared" si="9"/>
        <v>0.99324057911440033</v>
      </c>
      <c r="AK113" s="15">
        <f t="shared" si="10"/>
        <v>0.64194711842614227</v>
      </c>
      <c r="AL113" s="5">
        <v>15.672000000000001</v>
      </c>
      <c r="AN113" s="5">
        <f t="shared" si="11"/>
        <v>13.333333333333334</v>
      </c>
    </row>
    <row r="114" spans="1:40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6"/>
        <v>9.4971445566961439</v>
      </c>
      <c r="W114" s="15">
        <v>4.4921699999999998</v>
      </c>
      <c r="X114" s="15"/>
      <c r="Y114" s="15">
        <f t="shared" si="7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8"/>
        <v>2630.0212040890751</v>
      </c>
      <c r="AH114" s="17">
        <v>2049.137546956541</v>
      </c>
      <c r="AI114" s="15">
        <v>5.4607999999999999</v>
      </c>
      <c r="AJ114" s="17">
        <f t="shared" si="9"/>
        <v>1.318767964656588</v>
      </c>
      <c r="AK114" s="15">
        <f t="shared" si="10"/>
        <v>0.47300217167198</v>
      </c>
      <c r="AL114" s="5">
        <v>15.672000000000001</v>
      </c>
      <c r="AN114" s="5">
        <f t="shared" si="11"/>
        <v>13.333333333333334</v>
      </c>
    </row>
    <row r="115" spans="1:40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6"/>
        <v>13.473961230276082</v>
      </c>
      <c r="W115" s="15">
        <v>4.31379</v>
      </c>
      <c r="X115" s="15"/>
      <c r="Y115" s="15">
        <f t="shared" si="7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8"/>
        <v>1780.1632092256311</v>
      </c>
      <c r="AH115" s="17">
        <v>1444.3380953383705</v>
      </c>
      <c r="AI115" s="15">
        <v>4.9218999999999999</v>
      </c>
      <c r="AJ115" s="17">
        <f t="shared" si="9"/>
        <v>1.6545551731873822</v>
      </c>
      <c r="AK115" s="15">
        <f t="shared" si="10"/>
        <v>0.32015751910484086</v>
      </c>
      <c r="AL115" s="5">
        <v>15.672000000000001</v>
      </c>
      <c r="AN115" s="5">
        <f t="shared" si="11"/>
        <v>13.333333333333334</v>
      </c>
    </row>
    <row r="116" spans="1:40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6"/>
        <v>18.220976713181919</v>
      </c>
      <c r="W116" s="15">
        <v>3.98692</v>
      </c>
      <c r="X116" s="15"/>
      <c r="Y116" s="15">
        <f t="shared" si="7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8"/>
        <v>1216.639699293527</v>
      </c>
      <c r="AH116" s="17">
        <v>1068.0522677975339</v>
      </c>
      <c r="AI116" s="15">
        <v>4.6445999999999996</v>
      </c>
      <c r="AJ116" s="17">
        <f t="shared" si="9"/>
        <v>1.9806679202754305</v>
      </c>
      <c r="AK116" s="15">
        <f t="shared" si="10"/>
        <v>0.21880934610468344</v>
      </c>
      <c r="AL116" s="5">
        <v>15.672000000000001</v>
      </c>
      <c r="AN116" s="5">
        <f t="shared" si="11"/>
        <v>13.333333333333334</v>
      </c>
    </row>
    <row r="117" spans="1:40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6"/>
        <v>26.985391152268885</v>
      </c>
      <c r="W117" s="15">
        <v>3.7035</v>
      </c>
      <c r="X117" s="15"/>
      <c r="Y117" s="15">
        <f t="shared" si="7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8"/>
        <v>763.09700086628629</v>
      </c>
      <c r="AH117" s="17">
        <v>721.16632996678868</v>
      </c>
      <c r="AI117" s="15">
        <v>4.4055</v>
      </c>
      <c r="AJ117" s="17">
        <f t="shared" si="9"/>
        <v>2.4749518602004335</v>
      </c>
      <c r="AK117" s="15">
        <f t="shared" si="10"/>
        <v>0.13724092339823712</v>
      </c>
      <c r="AL117" s="5">
        <v>15.672000000000001</v>
      </c>
      <c r="AN117" s="5">
        <f t="shared" si="11"/>
        <v>13.333333333333334</v>
      </c>
    </row>
    <row r="118" spans="1:40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6"/>
        <v>3.7582697701932641</v>
      </c>
      <c r="W118" s="15">
        <v>3.9329299999999998</v>
      </c>
      <c r="X118" s="15"/>
      <c r="Y118" s="15">
        <f t="shared" si="7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8"/>
        <v>5074.4686138135548</v>
      </c>
      <c r="AH118" s="17">
        <v>4515.8800559245765</v>
      </c>
      <c r="AI118" s="15">
        <v>38.959000000000003</v>
      </c>
      <c r="AJ118" s="17">
        <f t="shared" si="9"/>
        <v>0.31059186385131754</v>
      </c>
      <c r="AK118" s="15">
        <f t="shared" si="10"/>
        <v>1.0464735744070213</v>
      </c>
      <c r="AL118" s="56">
        <v>10.936</v>
      </c>
      <c r="AN118" s="5">
        <f t="shared" si="11"/>
        <v>13.333333333333334</v>
      </c>
    </row>
    <row r="119" spans="1:40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6"/>
        <v>4.2315437965240932</v>
      </c>
      <c r="W119" s="15">
        <v>4.0304200000000003</v>
      </c>
      <c r="X119" s="15"/>
      <c r="Y119" s="15">
        <f t="shared" si="7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8"/>
        <v>4618.6363552502871</v>
      </c>
      <c r="AH119" s="17">
        <v>4010.8046415450513</v>
      </c>
      <c r="AI119" s="15">
        <v>16.759</v>
      </c>
      <c r="AJ119" s="17">
        <f t="shared" si="9"/>
        <v>0.50248762380039136</v>
      </c>
      <c r="AK119" s="15">
        <f t="shared" si="10"/>
        <v>0.95247034978361766</v>
      </c>
      <c r="AL119" s="5">
        <v>10.936</v>
      </c>
      <c r="AN119" s="5">
        <f t="shared" si="11"/>
        <v>13.333333333333334</v>
      </c>
    </row>
    <row r="120" spans="1:40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6"/>
        <v>5.1434283522299582</v>
      </c>
      <c r="W120" s="15">
        <v>3.9003899999999998</v>
      </c>
      <c r="X120" s="15"/>
      <c r="Y120" s="15">
        <f t="shared" si="7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8"/>
        <v>3677.2033279845327</v>
      </c>
      <c r="AH120" s="17">
        <v>3299.7242962744403</v>
      </c>
      <c r="AI120" s="15">
        <v>9.1747999999999994</v>
      </c>
      <c r="AJ120" s="17">
        <f t="shared" si="9"/>
        <v>0.74873484376472021</v>
      </c>
      <c r="AK120" s="15">
        <f t="shared" si="10"/>
        <v>0.75832494066121614</v>
      </c>
      <c r="AL120" s="5">
        <v>10.936</v>
      </c>
      <c r="AN120" s="5">
        <f t="shared" si="11"/>
        <v>13.333333333333334</v>
      </c>
    </row>
    <row r="121" spans="1:40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6"/>
        <v>6.6065857157418861</v>
      </c>
      <c r="W121" s="15">
        <v>4.2372500000000004</v>
      </c>
      <c r="X121" s="15"/>
      <c r="Y121" s="15">
        <f t="shared" si="7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8"/>
        <v>3110.0639488097058</v>
      </c>
      <c r="AH121" s="17">
        <v>2568.935942140296</v>
      </c>
      <c r="AI121" s="15">
        <v>6.6744000000000003</v>
      </c>
      <c r="AJ121" s="17">
        <f t="shared" si="9"/>
        <v>0.99490685160720849</v>
      </c>
      <c r="AK121" s="15">
        <f t="shared" si="10"/>
        <v>0.64136759626135853</v>
      </c>
      <c r="AL121" s="5">
        <v>10.936</v>
      </c>
      <c r="AN121" s="5">
        <f t="shared" si="11"/>
        <v>13.333333333333334</v>
      </c>
    </row>
    <row r="122" spans="1:40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6"/>
        <v>9.4772087382261851</v>
      </c>
      <c r="W122" s="15">
        <v>4.48956</v>
      </c>
      <c r="X122" s="15"/>
      <c r="Y122" s="15">
        <f t="shared" si="7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8"/>
        <v>2297.1303430797589</v>
      </c>
      <c r="AH122" s="17">
        <v>1790.8116164566586</v>
      </c>
      <c r="AI122" s="15">
        <v>5.4335000000000004</v>
      </c>
      <c r="AJ122" s="17">
        <f t="shared" si="9"/>
        <v>1.320688473218357</v>
      </c>
      <c r="AK122" s="15">
        <f t="shared" si="10"/>
        <v>0.47372175964547708</v>
      </c>
      <c r="AL122" s="5">
        <v>10.936</v>
      </c>
      <c r="AN122" s="5">
        <f t="shared" si="11"/>
        <v>13.333333333333334</v>
      </c>
    </row>
    <row r="123" spans="1:40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6"/>
        <v>13.445677524204797</v>
      </c>
      <c r="W123" s="15">
        <v>4.3111699999999997</v>
      </c>
      <c r="X123" s="15"/>
      <c r="Y123" s="15">
        <f t="shared" si="7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8"/>
        <v>1554.8008238763991</v>
      </c>
      <c r="AH123" s="17">
        <v>1262.2566225798096</v>
      </c>
      <c r="AI123" s="15">
        <v>4.8982999999999999</v>
      </c>
      <c r="AJ123" s="17">
        <f t="shared" si="9"/>
        <v>1.6567945428318938</v>
      </c>
      <c r="AK123" s="15">
        <f t="shared" si="10"/>
        <v>0.32063612950995346</v>
      </c>
      <c r="AL123" s="5">
        <v>10.936</v>
      </c>
      <c r="AN123" s="5">
        <f t="shared" si="11"/>
        <v>13.333333333333334</v>
      </c>
    </row>
    <row r="124" spans="1:40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6"/>
        <v>18.182728365804365</v>
      </c>
      <c r="W124" s="15">
        <v>3.9908899999999998</v>
      </c>
      <c r="X124" s="15"/>
      <c r="Y124" s="15">
        <f t="shared" si="7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8"/>
        <v>1064.3219318485319</v>
      </c>
      <c r="AH124" s="17">
        <v>933.4075260079486</v>
      </c>
      <c r="AI124" s="15">
        <v>4.6228999999999996</v>
      </c>
      <c r="AJ124" s="17">
        <f t="shared" si="9"/>
        <v>1.9832263126193577</v>
      </c>
      <c r="AK124" s="15">
        <f t="shared" si="10"/>
        <v>0.21948796240643015</v>
      </c>
      <c r="AL124" s="5">
        <v>10.936</v>
      </c>
      <c r="AN124" s="5">
        <f t="shared" si="11"/>
        <v>13.333333333333334</v>
      </c>
    </row>
    <row r="125" spans="1:40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6"/>
        <v>26.928745088166053</v>
      </c>
      <c r="W125" s="15">
        <v>3.7139000000000002</v>
      </c>
      <c r="X125" s="15"/>
      <c r="Y125" s="15">
        <f t="shared" si="7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8"/>
        <v>668.76940279754012</v>
      </c>
      <c r="AH125" s="17">
        <v>630.25200188249289</v>
      </c>
      <c r="AI125" s="15">
        <v>4.3853999999999997</v>
      </c>
      <c r="AJ125" s="17">
        <f t="shared" si="9"/>
        <v>2.4780122643501619</v>
      </c>
      <c r="AK125" s="15">
        <f t="shared" si="10"/>
        <v>0.13791582147034726</v>
      </c>
      <c r="AL125" s="5">
        <v>10.936</v>
      </c>
      <c r="AN125" s="5">
        <f t="shared" si="11"/>
        <v>13.333333333333334</v>
      </c>
    </row>
    <row r="126" spans="1:40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6"/>
        <v>3.744809786235066</v>
      </c>
      <c r="W126" s="15">
        <v>3.9327299999999998</v>
      </c>
      <c r="X126" s="15"/>
      <c r="Y126" s="15">
        <f t="shared" si="7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8"/>
        <v>4177.5611405321188</v>
      </c>
      <c r="AH126" s="17">
        <v>3717.8916406319318</v>
      </c>
      <c r="AI126" s="15">
        <v>37.793999999999997</v>
      </c>
      <c r="AJ126" s="17">
        <f t="shared" si="9"/>
        <v>0.314777333531361</v>
      </c>
      <c r="AK126" s="15">
        <f t="shared" si="10"/>
        <v>1.0501815110758572</v>
      </c>
      <c r="AL126" s="56">
        <v>6.1308999999999996</v>
      </c>
      <c r="AN126" s="5">
        <f t="shared" si="11"/>
        <v>13.333333333333334</v>
      </c>
    </row>
    <row r="127" spans="1:40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6"/>
        <v>4.2163888142843007</v>
      </c>
      <c r="W127" s="15">
        <v>3.9345500000000002</v>
      </c>
      <c r="X127" s="15"/>
      <c r="Y127" s="15">
        <f t="shared" si="7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8"/>
        <v>3712.041840893819</v>
      </c>
      <c r="AH127" s="17">
        <v>3302.0666767809194</v>
      </c>
      <c r="AI127" s="15">
        <v>16.497</v>
      </c>
      <c r="AJ127" s="17">
        <f t="shared" si="9"/>
        <v>0.50555433540921968</v>
      </c>
      <c r="AK127" s="15">
        <f t="shared" si="10"/>
        <v>0.93315635092060634</v>
      </c>
      <c r="AL127" s="5">
        <v>6.1308999999999996</v>
      </c>
      <c r="AN127" s="5">
        <f t="shared" si="11"/>
        <v>13.333333333333334</v>
      </c>
    </row>
    <row r="128" spans="1:40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6"/>
        <v>5.1250075183504347</v>
      </c>
      <c r="W128" s="15">
        <v>3.82883</v>
      </c>
      <c r="X128" s="15"/>
      <c r="Y128" s="15">
        <f t="shared" si="7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8"/>
        <v>2971.8714779100064</v>
      </c>
      <c r="AH128" s="17">
        <v>2716.6393317762927</v>
      </c>
      <c r="AI128" s="15">
        <v>9.0775000000000006</v>
      </c>
      <c r="AJ128" s="17">
        <f t="shared" si="9"/>
        <v>0.75138777459482819</v>
      </c>
      <c r="AK128" s="15">
        <f t="shared" si="10"/>
        <v>0.74708768451375263</v>
      </c>
      <c r="AL128" s="5">
        <v>6.1308999999999996</v>
      </c>
      <c r="AN128" s="5">
        <f t="shared" si="11"/>
        <v>13.333333333333334</v>
      </c>
    </row>
    <row r="129" spans="1:40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6"/>
        <v>6.5829246846850893</v>
      </c>
      <c r="W129" s="15">
        <v>4.2215699999999998</v>
      </c>
      <c r="X129" s="15"/>
      <c r="Y129" s="15">
        <f t="shared" si="7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8"/>
        <v>2551.0181892265327</v>
      </c>
      <c r="AH129" s="17">
        <v>2114.9865245140704</v>
      </c>
      <c r="AI129" s="15">
        <v>6.6154000000000002</v>
      </c>
      <c r="AJ129" s="17">
        <f t="shared" si="9"/>
        <v>0.9975424563017864</v>
      </c>
      <c r="AK129" s="15">
        <f t="shared" si="10"/>
        <v>0.64129094622961635</v>
      </c>
      <c r="AL129" s="5">
        <v>6.1308999999999996</v>
      </c>
      <c r="AN129" s="5">
        <f t="shared" si="11"/>
        <v>13.333333333333334</v>
      </c>
    </row>
    <row r="130" spans="1:40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6"/>
        <v>9.4432667688133609</v>
      </c>
      <c r="W130" s="15">
        <v>4.4881500000000001</v>
      </c>
      <c r="X130" s="15"/>
      <c r="Y130" s="15">
        <f t="shared" si="7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8"/>
        <v>1890.6169680879916</v>
      </c>
      <c r="AH130" s="17">
        <v>1474.3623515943029</v>
      </c>
      <c r="AI130" s="15">
        <v>5.391</v>
      </c>
      <c r="AJ130" s="17">
        <f t="shared" si="9"/>
        <v>1.3235076726645034</v>
      </c>
      <c r="AK130" s="15">
        <f t="shared" si="10"/>
        <v>0.47527514681913197</v>
      </c>
      <c r="AL130" s="5">
        <v>6.1308999999999996</v>
      </c>
      <c r="AN130" s="5">
        <f t="shared" si="11"/>
        <v>13.333333333333334</v>
      </c>
    </row>
    <row r="131" spans="1:40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6"/>
        <v>13.397522757557056</v>
      </c>
      <c r="W131" s="15">
        <v>4.3066500000000003</v>
      </c>
      <c r="X131" s="15"/>
      <c r="Y131" s="15">
        <f t="shared" si="7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8"/>
        <v>1278.7142984800446</v>
      </c>
      <c r="AH131" s="17">
        <v>1039.206818450572</v>
      </c>
      <c r="AI131" s="15">
        <v>4.8624000000000001</v>
      </c>
      <c r="AJ131" s="17">
        <f t="shared" si="9"/>
        <v>1.6599190546550644</v>
      </c>
      <c r="AK131" s="15">
        <f t="shared" si="10"/>
        <v>0.32145121735813253</v>
      </c>
      <c r="AL131" s="5">
        <v>6.1308999999999996</v>
      </c>
      <c r="AN131" s="5">
        <f t="shared" si="11"/>
        <v>13.333333333333334</v>
      </c>
    </row>
    <row r="132" spans="1:40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6"/>
        <v>18.117608178301847</v>
      </c>
      <c r="W132" s="15">
        <v>3.9973100000000001</v>
      </c>
      <c r="X132" s="15"/>
      <c r="Y132" s="15">
        <f t="shared" si="7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8"/>
        <v>877.65819745807096</v>
      </c>
      <c r="AH132" s="17">
        <v>768.46771731570686</v>
      </c>
      <c r="AI132" s="15">
        <v>4.5902000000000003</v>
      </c>
      <c r="AJ132" s="17">
        <f t="shared" si="9"/>
        <v>1.9867106837270554</v>
      </c>
      <c r="AK132" s="15">
        <f t="shared" si="10"/>
        <v>0.22063122022846759</v>
      </c>
      <c r="AL132" s="5">
        <v>6.1308999999999996</v>
      </c>
      <c r="AN132" s="5">
        <f t="shared" si="11"/>
        <v>13.333333333333334</v>
      </c>
    </row>
    <row r="133" spans="1:40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6"/>
        <v>26.832301645022127</v>
      </c>
      <c r="W133" s="15">
        <v>3.7271399999999999</v>
      </c>
      <c r="X133" s="15"/>
      <c r="Y133" s="15">
        <f t="shared" si="7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8"/>
        <v>552.55590601302561</v>
      </c>
      <c r="AH133" s="17">
        <v>518.88194997923063</v>
      </c>
      <c r="AI133" s="15">
        <v>4.3552</v>
      </c>
      <c r="AJ133" s="17">
        <f t="shared" si="9"/>
        <v>2.4821322196192268</v>
      </c>
      <c r="AK133" s="15">
        <f t="shared" si="10"/>
        <v>0.13890496794901122</v>
      </c>
      <c r="AL133" s="5">
        <v>6.1308999999999996</v>
      </c>
      <c r="AN133" s="5">
        <f t="shared" si="11"/>
        <v>13.333333333333334</v>
      </c>
    </row>
    <row r="134" spans="1:40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6"/>
        <v>3.7332858711193238</v>
      </c>
      <c r="W134" s="15">
        <v>3.9230499999999999</v>
      </c>
      <c r="X134" s="15"/>
      <c r="Y134" s="15">
        <f t="shared" si="7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8"/>
        <v>3619.660709386937</v>
      </c>
      <c r="AH134" s="17">
        <v>3229.3273047384764</v>
      </c>
      <c r="AI134" s="15">
        <v>36.466000000000001</v>
      </c>
      <c r="AJ134" s="17">
        <f t="shared" si="9"/>
        <v>0.31996432570368077</v>
      </c>
      <c r="AK134" s="15">
        <f t="shared" si="10"/>
        <v>1.0508303235893854</v>
      </c>
      <c r="AL134" s="56">
        <v>3.2757000000000001</v>
      </c>
      <c r="AN134" s="5">
        <f t="shared" si="11"/>
        <v>13.333333333333334</v>
      </c>
    </row>
    <row r="135" spans="1:40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2">L135*T135/(S135*1000)</f>
        <v>4.2034137075193652</v>
      </c>
      <c r="W135" s="15">
        <v>3.8734999999999999</v>
      </c>
      <c r="X135" s="15"/>
      <c r="Y135" s="15">
        <f t="shared" ref="Y135:Y198" si="13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14">W135*S135</f>
        <v>3174.2175694321736</v>
      </c>
      <c r="AH135" s="17">
        <v>2868.1454738641041</v>
      </c>
      <c r="AI135" s="15">
        <v>16.218</v>
      </c>
      <c r="AJ135" s="17">
        <f t="shared" ref="AJ135:AJ198" si="15">(V135/AI135)^0.5</f>
        <v>0.50909920638661421</v>
      </c>
      <c r="AK135" s="15">
        <f t="shared" ref="AK135:AK166" si="16">W135/V135</f>
        <v>0.92151291058284557</v>
      </c>
      <c r="AL135" s="5">
        <v>3.2757000000000001</v>
      </c>
      <c r="AN135" s="5">
        <f t="shared" ref="AN135:AN198" si="17">C135/F135</f>
        <v>13.333333333333334</v>
      </c>
    </row>
    <row r="136" spans="1:40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2"/>
        <v>5.109236316345438</v>
      </c>
      <c r="W136" s="15">
        <v>3.7668200000000001</v>
      </c>
      <c r="X136" s="15"/>
      <c r="Y136" s="15">
        <f t="shared" si="13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4"/>
        <v>2539.5346579546917</v>
      </c>
      <c r="AH136" s="17">
        <v>2359.6485371855892</v>
      </c>
      <c r="AI136" s="15">
        <v>8.9835999999999991</v>
      </c>
      <c r="AJ136" s="17">
        <f t="shared" si="15"/>
        <v>0.75414141589095252</v>
      </c>
      <c r="AK136" s="15">
        <f t="shared" si="16"/>
        <v>0.73725695324548057</v>
      </c>
      <c r="AL136" s="5">
        <v>3.2757000000000001</v>
      </c>
      <c r="AN136" s="5">
        <f t="shared" si="17"/>
        <v>13.333333333333334</v>
      </c>
    </row>
    <row r="137" spans="1:40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2"/>
        <v>6.5626670295276854</v>
      </c>
      <c r="W137" s="15">
        <v>4.2110700000000003</v>
      </c>
      <c r="X137" s="15"/>
      <c r="Y137" s="15">
        <f t="shared" si="13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4"/>
        <v>2210.2803245655373</v>
      </c>
      <c r="AH137" s="17">
        <v>1837.0583096408704</v>
      </c>
      <c r="AI137" s="15">
        <v>6.5628000000000002</v>
      </c>
      <c r="AJ137" s="17">
        <f t="shared" si="15"/>
        <v>0.99998986932819389</v>
      </c>
      <c r="AK137" s="15">
        <f t="shared" si="16"/>
        <v>0.64167052526860724</v>
      </c>
      <c r="AL137" s="5">
        <v>3.2757000000000001</v>
      </c>
      <c r="AN137" s="5">
        <f t="shared" si="17"/>
        <v>13.333333333333334</v>
      </c>
    </row>
    <row r="138" spans="1:40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2"/>
        <v>9.4142069738248093</v>
      </c>
      <c r="W138" s="15">
        <v>4.4859799999999996</v>
      </c>
      <c r="X138" s="15"/>
      <c r="Y138" s="15">
        <f t="shared" si="13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4"/>
        <v>1641.3789439220325</v>
      </c>
      <c r="AH138" s="17">
        <v>1280.6179037193911</v>
      </c>
      <c r="AI138" s="15">
        <v>5.3555999999999999</v>
      </c>
      <c r="AJ138" s="17">
        <f t="shared" si="15"/>
        <v>1.3258298867810701</v>
      </c>
      <c r="AK138" s="15">
        <f t="shared" si="16"/>
        <v>0.47651172451092111</v>
      </c>
      <c r="AL138" s="5">
        <v>3.2757000000000001</v>
      </c>
      <c r="AN138" s="5">
        <f t="shared" si="17"/>
        <v>13.333333333333334</v>
      </c>
    </row>
    <row r="139" spans="1:40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2"/>
        <v>13.35629451798483</v>
      </c>
      <c r="W139" s="15">
        <v>4.3013500000000002</v>
      </c>
      <c r="X139" s="15"/>
      <c r="Y139" s="15">
        <f t="shared" si="13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4"/>
        <v>1109.3128975442401</v>
      </c>
      <c r="AH139" s="17">
        <v>902.64571388165109</v>
      </c>
      <c r="AI139" s="15">
        <v>4.8334999999999999</v>
      </c>
      <c r="AJ139" s="17">
        <f t="shared" si="15"/>
        <v>1.6623104385775715</v>
      </c>
      <c r="AK139" s="15">
        <f t="shared" si="16"/>
        <v>0.32204665704309271</v>
      </c>
      <c r="AL139" s="5">
        <v>3.2757000000000001</v>
      </c>
      <c r="AN139" s="5">
        <f t="shared" si="17"/>
        <v>13.333333333333334</v>
      </c>
    </row>
    <row r="140" spans="1:40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2"/>
        <v>18.061854804788869</v>
      </c>
      <c r="W140" s="15">
        <v>4.0011200000000002</v>
      </c>
      <c r="X140" s="15"/>
      <c r="Y140" s="15">
        <f t="shared" si="13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4"/>
        <v>763.05263604410345</v>
      </c>
      <c r="AH140" s="17">
        <v>667.48416097351787</v>
      </c>
      <c r="AI140" s="15">
        <v>4.5646000000000004</v>
      </c>
      <c r="AJ140" s="17">
        <f t="shared" si="15"/>
        <v>1.9892062285729404</v>
      </c>
      <c r="AK140" s="15">
        <f t="shared" si="16"/>
        <v>0.2215232069598497</v>
      </c>
      <c r="AL140" s="5">
        <v>3.2757000000000001</v>
      </c>
      <c r="AN140" s="5">
        <f t="shared" si="17"/>
        <v>13.333333333333334</v>
      </c>
    </row>
    <row r="141" spans="1:40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2"/>
        <v>26.74973051747013</v>
      </c>
      <c r="W141" s="15">
        <v>3.7345899999999999</v>
      </c>
      <c r="X141" s="15"/>
      <c r="Y141" s="15">
        <f t="shared" si="13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4"/>
        <v>480.90443890933926</v>
      </c>
      <c r="AH141" s="17">
        <v>450.69620391600881</v>
      </c>
      <c r="AI141" s="15">
        <v>4.3320999999999996</v>
      </c>
      <c r="AJ141" s="17">
        <f t="shared" si="15"/>
        <v>2.4849088856448769</v>
      </c>
      <c r="AK141" s="15">
        <f t="shared" si="16"/>
        <v>0.13961224759109089</v>
      </c>
      <c r="AL141" s="5">
        <v>3.2757000000000001</v>
      </c>
      <c r="AN141" s="5">
        <f t="shared" si="17"/>
        <v>13.333333333333334</v>
      </c>
    </row>
    <row r="142" spans="1:40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2"/>
        <v>3.7239927699098634</v>
      </c>
      <c r="W142" s="15">
        <v>3.90699</v>
      </c>
      <c r="X142" s="15"/>
      <c r="Y142" s="15">
        <f t="shared" si="13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4"/>
        <v>3259.4379149623842</v>
      </c>
      <c r="AH142" s="17">
        <v>2919.9032253392879</v>
      </c>
      <c r="AI142" s="15">
        <v>34.979999999999997</v>
      </c>
      <c r="AJ142" s="17">
        <f t="shared" si="15"/>
        <v>0.32628304900899752</v>
      </c>
      <c r="AK142" s="15">
        <f t="shared" si="16"/>
        <v>1.0491400605201944</v>
      </c>
      <c r="AL142" s="56">
        <v>1.7927999999999999</v>
      </c>
      <c r="AN142" s="5">
        <f t="shared" si="17"/>
        <v>13.333333333333334</v>
      </c>
    </row>
    <row r="143" spans="1:40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2"/>
        <v>4.192950338155824</v>
      </c>
      <c r="W143" s="15">
        <v>3.8288000000000002</v>
      </c>
      <c r="X143" s="15"/>
      <c r="Y143" s="15">
        <f t="shared" si="13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4"/>
        <v>2836.9534207342508</v>
      </c>
      <c r="AH143" s="17">
        <v>2593.3287120167879</v>
      </c>
      <c r="AI143" s="15">
        <v>15.913</v>
      </c>
      <c r="AJ143" s="17">
        <f t="shared" si="15"/>
        <v>0.51331484940211636</v>
      </c>
      <c r="AK143" s="15">
        <f t="shared" si="16"/>
        <v>0.91315176456013381</v>
      </c>
      <c r="AL143" s="5">
        <v>1.7927999999999999</v>
      </c>
      <c r="AN143" s="5">
        <f t="shared" si="17"/>
        <v>13.333333333333334</v>
      </c>
    </row>
    <row r="144" spans="1:40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2"/>
        <v>5.0965181233567458</v>
      </c>
      <c r="W144" s="15">
        <v>3.7160000000000002</v>
      </c>
      <c r="X144" s="15"/>
      <c r="Y144" s="15">
        <f t="shared" si="13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4"/>
        <v>2265.2251510873102</v>
      </c>
      <c r="AH144" s="17">
        <v>2133.5543672781446</v>
      </c>
      <c r="AI144" s="15">
        <v>8.8896999999999995</v>
      </c>
      <c r="AJ144" s="17">
        <f t="shared" si="15"/>
        <v>0.75716971327928984</v>
      </c>
      <c r="AK144" s="15">
        <f t="shared" si="16"/>
        <v>0.72912524002809043</v>
      </c>
      <c r="AL144" s="5">
        <v>1.7927999999999999</v>
      </c>
      <c r="AN144" s="5">
        <f t="shared" si="17"/>
        <v>13.333333333333334</v>
      </c>
    </row>
    <row r="145" spans="1:40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2"/>
        <v>6.5463308766010666</v>
      </c>
      <c r="W145" s="15">
        <v>4.20336</v>
      </c>
      <c r="X145" s="15"/>
      <c r="Y145" s="15">
        <f t="shared" si="13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4"/>
        <v>1994.8391238880254</v>
      </c>
      <c r="AH145" s="17">
        <v>1661.0371068878442</v>
      </c>
      <c r="AI145" s="15">
        <v>5.8484999999999996</v>
      </c>
      <c r="AJ145" s="17">
        <f t="shared" si="15"/>
        <v>1.0579782245740785</v>
      </c>
      <c r="AK145" s="15">
        <f t="shared" si="16"/>
        <v>0.64209403393041364</v>
      </c>
      <c r="AL145" s="5">
        <v>1.7927999999999999</v>
      </c>
      <c r="AN145" s="5">
        <f t="shared" si="17"/>
        <v>13.333333333333334</v>
      </c>
    </row>
    <row r="146" spans="1:40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2"/>
        <v>9.3907726103083835</v>
      </c>
      <c r="W146" s="15">
        <v>4.4811899999999998</v>
      </c>
      <c r="X146" s="15"/>
      <c r="Y146" s="15">
        <f t="shared" si="13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4"/>
        <v>1482.5224414663803</v>
      </c>
      <c r="AH146" s="17">
        <v>1157.9130867319466</v>
      </c>
      <c r="AI146" s="15">
        <v>5.3243999999999998</v>
      </c>
      <c r="AJ146" s="17">
        <f t="shared" si="15"/>
        <v>1.3280527483139295</v>
      </c>
      <c r="AK146" s="15">
        <f t="shared" si="16"/>
        <v>0.47719076863611143</v>
      </c>
      <c r="AL146" s="5">
        <v>1.7927999999999999</v>
      </c>
      <c r="AN146" s="5">
        <f t="shared" si="17"/>
        <v>13.333333333333334</v>
      </c>
    </row>
    <row r="147" spans="1:40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2"/>
        <v>13.32304729261182</v>
      </c>
      <c r="W147" s="15">
        <v>4.2947300000000004</v>
      </c>
      <c r="X147" s="15"/>
      <c r="Y147" s="15">
        <f t="shared" si="13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4"/>
        <v>1001.4782897475042</v>
      </c>
      <c r="AH147" s="17">
        <v>816.15701432133437</v>
      </c>
      <c r="AI147" s="15">
        <v>4.8095999999999997</v>
      </c>
      <c r="AJ147" s="17">
        <f t="shared" si="15"/>
        <v>1.6643601362988905</v>
      </c>
      <c r="AK147" s="15">
        <f t="shared" si="16"/>
        <v>0.32235343053849291</v>
      </c>
      <c r="AL147" s="5">
        <v>1.7927999999999999</v>
      </c>
      <c r="AN147" s="5">
        <f t="shared" si="17"/>
        <v>13.333333333333334</v>
      </c>
    </row>
    <row r="148" spans="1:40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2"/>
        <v>18.01689423907651</v>
      </c>
      <c r="W148" s="15">
        <v>4.0008400000000002</v>
      </c>
      <c r="X148" s="15"/>
      <c r="Y148" s="15">
        <f t="shared" si="13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4"/>
        <v>689.89102798202953</v>
      </c>
      <c r="AH148" s="17">
        <v>603.5279086234649</v>
      </c>
      <c r="AI148" s="15">
        <v>4.5438999999999998</v>
      </c>
      <c r="AJ148" s="17">
        <f t="shared" si="15"/>
        <v>1.9912490521002526</v>
      </c>
      <c r="AK148" s="15">
        <f t="shared" si="16"/>
        <v>0.22206046985182673</v>
      </c>
      <c r="AL148" s="5">
        <v>1.7927999999999999</v>
      </c>
      <c r="AN148" s="5">
        <f t="shared" si="17"/>
        <v>13.333333333333334</v>
      </c>
    </row>
    <row r="149" spans="1:40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2"/>
        <v>26.683143612098721</v>
      </c>
      <c r="W149" s="15">
        <v>3.7379699999999998</v>
      </c>
      <c r="X149" s="15"/>
      <c r="Y149" s="15">
        <f t="shared" si="13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4"/>
        <v>435.21921418600778</v>
      </c>
      <c r="AH149" s="17">
        <v>407.5118980759683</v>
      </c>
      <c r="AI149" s="15">
        <v>4.3140999999999998</v>
      </c>
      <c r="AJ149" s="17">
        <f t="shared" si="15"/>
        <v>2.4869863003521537</v>
      </c>
      <c r="AK149" s="15">
        <f t="shared" si="16"/>
        <v>0.14008731708452532</v>
      </c>
      <c r="AL149" s="5">
        <v>1.7927999999999999</v>
      </c>
      <c r="AN149" s="5">
        <f t="shared" si="17"/>
        <v>13.333333333333334</v>
      </c>
    </row>
    <row r="150" spans="1:40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2"/>
        <v>3.7673787525939808</v>
      </c>
      <c r="W150" s="15">
        <v>3.9081800000000002</v>
      </c>
      <c r="X150" s="15"/>
      <c r="Y150" s="15">
        <f t="shared" si="13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4"/>
        <v>10028.902443118812</v>
      </c>
      <c r="AH150" s="17">
        <v>8981.4590297570321</v>
      </c>
      <c r="AI150" s="15">
        <v>32.689</v>
      </c>
      <c r="AJ150" s="17">
        <f t="shared" si="15"/>
        <v>0.3394836199677923</v>
      </c>
      <c r="AK150" s="15">
        <f t="shared" si="16"/>
        <v>1.0373737966508072</v>
      </c>
      <c r="AL150" s="56">
        <v>29.24</v>
      </c>
      <c r="AN150" s="5">
        <f t="shared" si="17"/>
        <v>10.814708002883922</v>
      </c>
    </row>
    <row r="151" spans="1:40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2"/>
        <v>4.2417998612366627</v>
      </c>
      <c r="W151" s="15">
        <v>3.8073199999999998</v>
      </c>
      <c r="X151" s="15"/>
      <c r="Y151" s="15">
        <f t="shared" si="13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4"/>
        <v>8677.3544855681484</v>
      </c>
      <c r="AH151" s="17">
        <v>7976.9340899867948</v>
      </c>
      <c r="AI151" s="15">
        <v>15.558999999999999</v>
      </c>
      <c r="AJ151" s="17">
        <f t="shared" si="15"/>
        <v>0.52213673169121644</v>
      </c>
      <c r="AK151" s="15">
        <f t="shared" si="16"/>
        <v>0.89757181492528182</v>
      </c>
      <c r="AL151" s="5">
        <v>29.24</v>
      </c>
      <c r="AN151" s="5">
        <f t="shared" si="17"/>
        <v>10.814708002883922</v>
      </c>
    </row>
    <row r="152" spans="1:40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2"/>
        <v>5.1558945670587555</v>
      </c>
      <c r="W152" s="15">
        <v>3.74648</v>
      </c>
      <c r="X152" s="15"/>
      <c r="Y152" s="15">
        <f t="shared" si="13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4"/>
        <v>7024.8575740341985</v>
      </c>
      <c r="AH152" s="17">
        <v>6562.6939177894164</v>
      </c>
      <c r="AI152" s="15">
        <v>8.8907000000000007</v>
      </c>
      <c r="AJ152" s="17">
        <f t="shared" si="15"/>
        <v>0.76152477313490263</v>
      </c>
      <c r="AK152" s="15">
        <f t="shared" si="16"/>
        <v>0.72664014969127388</v>
      </c>
      <c r="AL152" s="5">
        <v>29.24</v>
      </c>
      <c r="AN152" s="5">
        <f t="shared" si="17"/>
        <v>10.814708002883922</v>
      </c>
    </row>
    <row r="153" spans="1:40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2"/>
        <v>6.6225982099728187</v>
      </c>
      <c r="W153" s="15">
        <v>4.2373599999999998</v>
      </c>
      <c r="X153" s="15"/>
      <c r="Y153" s="15">
        <f t="shared" si="13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4"/>
        <v>6185.6463712829545</v>
      </c>
      <c r="AH153" s="17">
        <v>5109.2572496767662</v>
      </c>
      <c r="AI153" s="15">
        <v>6.5205000000000002</v>
      </c>
      <c r="AJ153" s="17">
        <f t="shared" si="15"/>
        <v>1.0077986078026393</v>
      </c>
      <c r="AK153" s="15">
        <f t="shared" si="16"/>
        <v>0.63983347104147981</v>
      </c>
      <c r="AL153" s="5">
        <v>29.24</v>
      </c>
      <c r="AN153" s="5">
        <f t="shared" si="17"/>
        <v>10.814708002883922</v>
      </c>
    </row>
    <row r="154" spans="1:40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2"/>
        <v>9.5001788103293254</v>
      </c>
      <c r="W154" s="15">
        <v>4.5139399999999998</v>
      </c>
      <c r="X154" s="15"/>
      <c r="Y154" s="15">
        <f t="shared" si="13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4"/>
        <v>4593.4832322248349</v>
      </c>
      <c r="AH154" s="17">
        <v>3561.6759001641408</v>
      </c>
      <c r="AI154" s="15">
        <v>5.3498000000000001</v>
      </c>
      <c r="AJ154" s="17">
        <f t="shared" si="15"/>
        <v>1.3325917387352266</v>
      </c>
      <c r="AK154" s="15">
        <f t="shared" si="16"/>
        <v>0.47514263574619214</v>
      </c>
      <c r="AL154" s="5">
        <v>29.24</v>
      </c>
      <c r="AN154" s="5">
        <f t="shared" si="17"/>
        <v>10.814708002883922</v>
      </c>
    </row>
    <row r="155" spans="1:40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2"/>
        <v>13.478266041640412</v>
      </c>
      <c r="W155" s="15">
        <v>4.3333000000000004</v>
      </c>
      <c r="X155" s="15"/>
      <c r="Y155" s="15">
        <f t="shared" si="13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4"/>
        <v>3108.156408767707</v>
      </c>
      <c r="AH155" s="17">
        <v>2510.4533336457143</v>
      </c>
      <c r="AI155" s="15">
        <v>4.8411</v>
      </c>
      <c r="AJ155" s="17">
        <f t="shared" si="15"/>
        <v>1.6685721301739631</v>
      </c>
      <c r="AK155" s="15">
        <f t="shared" si="16"/>
        <v>0.32150277985406228</v>
      </c>
      <c r="AL155" s="5">
        <v>29.24</v>
      </c>
      <c r="AN155" s="5">
        <f t="shared" si="17"/>
        <v>10.814708002883922</v>
      </c>
    </row>
    <row r="156" spans="1:40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2"/>
        <v>18.226798153980472</v>
      </c>
      <c r="W156" s="15">
        <v>4.0460700000000003</v>
      </c>
      <c r="X156" s="15"/>
      <c r="Y156" s="15">
        <f t="shared" si="13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4"/>
        <v>2146.0564467551317</v>
      </c>
      <c r="AH156" s="17">
        <v>1856.4180954958663</v>
      </c>
      <c r="AI156" s="15">
        <v>4.5781999999999998</v>
      </c>
      <c r="AJ156" s="17">
        <f t="shared" si="15"/>
        <v>1.995298203672984</v>
      </c>
      <c r="AK156" s="15">
        <f t="shared" si="16"/>
        <v>0.22198468243400152</v>
      </c>
      <c r="AL156" s="5">
        <v>29.24</v>
      </c>
      <c r="AN156" s="5">
        <f t="shared" si="17"/>
        <v>10.814708002883922</v>
      </c>
    </row>
    <row r="157" spans="1:40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2"/>
        <v>26.994012745912951</v>
      </c>
      <c r="W157" s="15">
        <v>3.78403</v>
      </c>
      <c r="X157" s="15"/>
      <c r="Y157" s="15">
        <f t="shared" si="13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4"/>
        <v>1355.2058107537966</v>
      </c>
      <c r="AH157" s="17">
        <v>1253.4838089651214</v>
      </c>
      <c r="AI157" s="15">
        <v>4.3501000000000003</v>
      </c>
      <c r="AJ157" s="17">
        <f t="shared" si="15"/>
        <v>2.4910595173775918</v>
      </c>
      <c r="AK157" s="15">
        <f t="shared" si="16"/>
        <v>0.14018034427182094</v>
      </c>
      <c r="AL157" s="5">
        <v>29.24</v>
      </c>
      <c r="AN157" s="5">
        <f t="shared" si="17"/>
        <v>10.814708002883922</v>
      </c>
    </row>
    <row r="158" spans="1:40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2"/>
        <v>3.7414808697147515</v>
      </c>
      <c r="W158" s="15">
        <v>3.9386299999999999</v>
      </c>
      <c r="X158" s="15"/>
      <c r="Y158" s="15">
        <f t="shared" si="13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4"/>
        <v>7017.1028761137604</v>
      </c>
      <c r="AH158" s="17">
        <v>6235.6352504292518</v>
      </c>
      <c r="AI158" s="15">
        <v>32.750999999999998</v>
      </c>
      <c r="AJ158" s="17">
        <f t="shared" si="15"/>
        <v>0.3379943822430444</v>
      </c>
      <c r="AK158" s="15">
        <f t="shared" si="16"/>
        <v>1.052692807246741</v>
      </c>
      <c r="AL158" s="56">
        <v>14.43</v>
      </c>
      <c r="AN158" s="5">
        <f t="shared" si="17"/>
        <v>15.789473684210526</v>
      </c>
    </row>
    <row r="159" spans="1:40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2"/>
        <v>4.2126406916342445</v>
      </c>
      <c r="W159" s="15">
        <v>3.8375499999999998</v>
      </c>
      <c r="X159" s="15"/>
      <c r="Y159" s="15">
        <f t="shared" si="13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4"/>
        <v>6072.3363124226762</v>
      </c>
      <c r="AH159" s="17">
        <v>5538.2150313297197</v>
      </c>
      <c r="AI159" s="15">
        <v>15.564</v>
      </c>
      <c r="AJ159" s="17">
        <f t="shared" si="15"/>
        <v>0.52025540178971752</v>
      </c>
      <c r="AK159" s="15">
        <f t="shared" si="16"/>
        <v>0.91096067310484707</v>
      </c>
      <c r="AL159" s="5">
        <v>14.43</v>
      </c>
      <c r="AN159" s="5">
        <f t="shared" si="17"/>
        <v>15.789473684210526</v>
      </c>
    </row>
    <row r="160" spans="1:40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2"/>
        <v>5.1204516869014585</v>
      </c>
      <c r="W160" s="15">
        <v>3.7694800000000002</v>
      </c>
      <c r="X160" s="15"/>
      <c r="Y160" s="15">
        <f t="shared" si="13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4"/>
        <v>4907.1502846275289</v>
      </c>
      <c r="AH160" s="17">
        <v>4556.3382737662359</v>
      </c>
      <c r="AI160" s="15">
        <v>8.8865999999999996</v>
      </c>
      <c r="AJ160" s="17">
        <f t="shared" si="15"/>
        <v>0.75907785244125403</v>
      </c>
      <c r="AK160" s="15">
        <f t="shared" si="16"/>
        <v>0.73616161824993753</v>
      </c>
      <c r="AL160" s="5">
        <v>14.43</v>
      </c>
      <c r="AN160" s="5">
        <f t="shared" si="17"/>
        <v>15.789473684210526</v>
      </c>
    </row>
    <row r="161" spans="1:40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2"/>
        <v>6.5770728502834128</v>
      </c>
      <c r="W161" s="15">
        <v>4.2344200000000001</v>
      </c>
      <c r="X161" s="15"/>
      <c r="Y161" s="15">
        <f t="shared" si="13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4"/>
        <v>4291.5825236729297</v>
      </c>
      <c r="AH161" s="17">
        <v>3547.2482259330095</v>
      </c>
      <c r="AI161" s="15">
        <v>6.5063000000000004</v>
      </c>
      <c r="AJ161" s="17">
        <f t="shared" si="15"/>
        <v>1.005424083618413</v>
      </c>
      <c r="AK161" s="15">
        <f t="shared" si="16"/>
        <v>0.64381528019984369</v>
      </c>
      <c r="AL161" s="5">
        <v>14.43</v>
      </c>
      <c r="AN161" s="5">
        <f t="shared" si="17"/>
        <v>15.789473684210526</v>
      </c>
    </row>
    <row r="162" spans="1:40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2"/>
        <v>9.434872257864372</v>
      </c>
      <c r="W162" s="15">
        <v>4.5104199999999999</v>
      </c>
      <c r="X162" s="15"/>
      <c r="Y162" s="15">
        <f t="shared" si="13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4"/>
        <v>3186.6704115828211</v>
      </c>
      <c r="AH162" s="17">
        <v>2472.7955357904307</v>
      </c>
      <c r="AI162" s="15">
        <v>5.3369999999999997</v>
      </c>
      <c r="AJ162" s="17">
        <f t="shared" si="15"/>
        <v>1.3295951150332381</v>
      </c>
      <c r="AK162" s="15">
        <f t="shared" si="16"/>
        <v>0.47805840680464651</v>
      </c>
      <c r="AL162" s="5">
        <v>14.43</v>
      </c>
      <c r="AN162" s="5">
        <f t="shared" si="17"/>
        <v>15.789473684210526</v>
      </c>
    </row>
    <row r="163" spans="1:40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2"/>
        <v>13.385613144683566</v>
      </c>
      <c r="W163" s="15">
        <v>4.3252899999999999</v>
      </c>
      <c r="X163" s="15"/>
      <c r="Y163" s="15">
        <f t="shared" si="13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4"/>
        <v>2153.9377604716797</v>
      </c>
      <c r="AH163" s="17">
        <v>1742.9541514328239</v>
      </c>
      <c r="AI163" s="15">
        <v>4.8289999999999997</v>
      </c>
      <c r="AJ163" s="17">
        <f t="shared" si="15"/>
        <v>1.6649091188806759</v>
      </c>
      <c r="AK163" s="15">
        <f t="shared" si="16"/>
        <v>0.32312976277204741</v>
      </c>
      <c r="AL163" s="5">
        <v>14.43</v>
      </c>
      <c r="AN163" s="5">
        <f t="shared" si="17"/>
        <v>15.789473684210526</v>
      </c>
    </row>
    <row r="164" spans="1:40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2"/>
        <v>18.101502686002885</v>
      </c>
      <c r="W164" s="15">
        <v>4.0372399999999997</v>
      </c>
      <c r="X164" s="15"/>
      <c r="Y164" s="15">
        <f t="shared" si="13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4"/>
        <v>1486.7095341874378</v>
      </c>
      <c r="AH164" s="17">
        <v>1288.8714492217537</v>
      </c>
      <c r="AI164" s="15">
        <v>4.5663999999999998</v>
      </c>
      <c r="AJ164" s="17">
        <f t="shared" si="15"/>
        <v>1.9909957767822142</v>
      </c>
      <c r="AK164" s="15">
        <f t="shared" si="16"/>
        <v>0.22303341717159339</v>
      </c>
      <c r="AL164" s="5">
        <v>14.43</v>
      </c>
      <c r="AN164" s="5">
        <f t="shared" si="17"/>
        <v>15.789473684210526</v>
      </c>
    </row>
    <row r="165" spans="1:40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2"/>
        <v>26.808449300758216</v>
      </c>
      <c r="W165" s="15">
        <v>3.7762199999999999</v>
      </c>
      <c r="X165" s="15"/>
      <c r="Y165" s="15">
        <f t="shared" si="13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4"/>
        <v>938.94852204256631</v>
      </c>
      <c r="AH165" s="17">
        <v>870.26704671575874</v>
      </c>
      <c r="AI165" s="15">
        <v>4.3387000000000002</v>
      </c>
      <c r="AJ165" s="17">
        <f t="shared" si="15"/>
        <v>2.4857419168738839</v>
      </c>
      <c r="AK165" s="15">
        <f t="shared" si="16"/>
        <v>0.14085932228438136</v>
      </c>
      <c r="AL165" s="5">
        <v>14.43</v>
      </c>
      <c r="AN165" s="5">
        <f t="shared" si="17"/>
        <v>15.789473684210526</v>
      </c>
    </row>
    <row r="166" spans="1:40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2"/>
        <v>3.7326356062671668</v>
      </c>
      <c r="W166" s="15">
        <v>3.95749</v>
      </c>
      <c r="X166" s="15"/>
      <c r="Y166" s="15">
        <f t="shared" si="13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4"/>
        <v>5950.3258101573465</v>
      </c>
      <c r="AH166" s="17">
        <v>5262.4618977055443</v>
      </c>
      <c r="AI166" s="15">
        <v>32.808</v>
      </c>
      <c r="AJ166" s="17">
        <f t="shared" si="15"/>
        <v>0.33730122553581526</v>
      </c>
      <c r="AK166" s="15">
        <f t="shared" si="16"/>
        <v>1.0602401138100108</v>
      </c>
      <c r="AL166" s="56">
        <v>10.167</v>
      </c>
      <c r="AN166" s="5">
        <f t="shared" si="17"/>
        <v>18.796992481203009</v>
      </c>
    </row>
    <row r="167" spans="1:40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2"/>
        <v>4.2026815556597326</v>
      </c>
      <c r="W167" s="15">
        <v>3.85737</v>
      </c>
      <c r="X167" s="15"/>
      <c r="Y167" s="15">
        <f t="shared" si="13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18">W167*S167</f>
        <v>5151.1159887657868</v>
      </c>
      <c r="AH167" s="17">
        <v>4673.8855646931079</v>
      </c>
      <c r="AI167" s="15">
        <v>15.58</v>
      </c>
      <c r="AJ167" s="17">
        <f t="shared" si="15"/>
        <v>0.519373175307005</v>
      </c>
      <c r="AK167" s="15">
        <f t="shared" ref="AK167:AK198" si="19">W167/V167</f>
        <v>0.91783542219735803</v>
      </c>
      <c r="AL167" s="5">
        <v>10.167</v>
      </c>
      <c r="AN167" s="5">
        <f t="shared" si="17"/>
        <v>18.796992481203009</v>
      </c>
    </row>
    <row r="168" spans="1:40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2"/>
        <v>5.1083463880322624</v>
      </c>
      <c r="W168" s="15">
        <v>3.7757499999999999</v>
      </c>
      <c r="X168" s="15"/>
      <c r="Y168" s="15">
        <f t="shared" si="13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4148.1973271735324</v>
      </c>
      <c r="AH168" s="17">
        <v>3845.2468105958719</v>
      </c>
      <c r="AI168" s="15">
        <v>8.8933</v>
      </c>
      <c r="AJ168" s="17">
        <f t="shared" si="15"/>
        <v>0.75789439944360204</v>
      </c>
      <c r="AK168" s="15">
        <f t="shared" si="19"/>
        <v>0.73913351076695888</v>
      </c>
      <c r="AL168" s="5">
        <v>10.167</v>
      </c>
      <c r="AN168" s="5">
        <f t="shared" si="17"/>
        <v>18.796992481203009</v>
      </c>
    </row>
    <row r="169" spans="1:40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2"/>
        <v>6.561523942217196</v>
      </c>
      <c r="W169" s="15">
        <v>4.2385599999999997</v>
      </c>
      <c r="X169" s="15"/>
      <c r="Y169" s="15">
        <f t="shared" si="13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3625.3515967503795</v>
      </c>
      <c r="AH169" s="17">
        <v>2993.6418473789045</v>
      </c>
      <c r="AI169" s="15">
        <v>6.5060000000000002</v>
      </c>
      <c r="AJ169" s="17">
        <f t="shared" si="15"/>
        <v>1.0042580680140989</v>
      </c>
      <c r="AK169" s="15">
        <f t="shared" si="19"/>
        <v>0.64597188661141325</v>
      </c>
      <c r="AL169" s="5">
        <v>10.167</v>
      </c>
      <c r="AN169" s="5">
        <f t="shared" si="17"/>
        <v>18.796992481203009</v>
      </c>
    </row>
    <row r="170" spans="1:40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2"/>
        <v>9.4125672044320208</v>
      </c>
      <c r="W170" s="15">
        <v>4.5130100000000004</v>
      </c>
      <c r="X170" s="15"/>
      <c r="Y170" s="15">
        <f t="shared" si="13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2690.8824140472657</v>
      </c>
      <c r="AH170" s="17">
        <v>2086.8751563070832</v>
      </c>
      <c r="AI170" s="15">
        <v>5.3364000000000003</v>
      </c>
      <c r="AJ170" s="17">
        <f t="shared" si="15"/>
        <v>1.328097188311</v>
      </c>
      <c r="AK170" s="15">
        <f t="shared" si="19"/>
        <v>0.47946643056901578</v>
      </c>
      <c r="AL170" s="5">
        <v>10.167</v>
      </c>
      <c r="AN170" s="5">
        <f t="shared" si="17"/>
        <v>18.796992481203009</v>
      </c>
    </row>
    <row r="171" spans="1:40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2"/>
        <v>13.353968114601885</v>
      </c>
      <c r="W171" s="15">
        <v>4.3257500000000002</v>
      </c>
      <c r="X171" s="15"/>
      <c r="Y171" s="15">
        <f t="shared" si="13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1817.9736999196632</v>
      </c>
      <c r="AH171" s="17">
        <v>1470.9375136609424</v>
      </c>
      <c r="AI171" s="15">
        <v>4.8281999999999998</v>
      </c>
      <c r="AJ171" s="17">
        <f t="shared" si="15"/>
        <v>1.6630777054149786</v>
      </c>
      <c r="AK171" s="15">
        <f t="shared" si="19"/>
        <v>0.32392993325107705</v>
      </c>
      <c r="AL171" s="5">
        <v>10.167</v>
      </c>
      <c r="AN171" s="5">
        <f t="shared" si="17"/>
        <v>18.796992481203009</v>
      </c>
    </row>
    <row r="172" spans="1:40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2"/>
        <v>18.058708785504582</v>
      </c>
      <c r="W172" s="15">
        <v>4.0373299999999999</v>
      </c>
      <c r="X172" s="15"/>
      <c r="Y172" s="15">
        <f t="shared" si="13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1254.7120498655393</v>
      </c>
      <c r="AH172" s="17">
        <v>1087.7218791947616</v>
      </c>
      <c r="AI172" s="15">
        <v>4.5655000000000001</v>
      </c>
      <c r="AJ172" s="17">
        <f t="shared" si="15"/>
        <v>1.9888369214111419</v>
      </c>
      <c r="AK172" s="15">
        <f t="shared" si="19"/>
        <v>0.22356692540724152</v>
      </c>
      <c r="AL172" s="5">
        <v>10.167</v>
      </c>
      <c r="AN172" s="5">
        <f t="shared" si="17"/>
        <v>18.796992481203009</v>
      </c>
    </row>
    <row r="173" spans="1:40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2"/>
        <v>26.745071241389855</v>
      </c>
      <c r="W173" s="15">
        <v>3.7766299999999999</v>
      </c>
      <c r="X173" s="15"/>
      <c r="Y173" s="15">
        <f t="shared" si="13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792.49621046784785</v>
      </c>
      <c r="AH173" s="17">
        <v>734.44757274010624</v>
      </c>
      <c r="AI173" s="15">
        <v>4.3377999999999997</v>
      </c>
      <c r="AJ173" s="17">
        <f t="shared" si="15"/>
        <v>2.4830594480876407</v>
      </c>
      <c r="AK173" s="15">
        <f t="shared" si="19"/>
        <v>0.14120844793845241</v>
      </c>
      <c r="AL173" s="5">
        <v>10.167</v>
      </c>
      <c r="AN173" s="5">
        <f t="shared" si="17"/>
        <v>18.796992481203009</v>
      </c>
    </row>
    <row r="174" spans="1:40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2"/>
        <v>3.6713216993545985</v>
      </c>
      <c r="W174" s="15">
        <v>3.9316399999999998</v>
      </c>
      <c r="X174" s="15"/>
      <c r="Y174" s="15">
        <f t="shared" si="13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4592.3668216750821</v>
      </c>
      <c r="AH174" s="17">
        <v>4088.1881036571986</v>
      </c>
      <c r="AI174" s="15">
        <v>32.468000000000004</v>
      </c>
      <c r="AJ174" s="17">
        <f t="shared" si="15"/>
        <v>0.33626638258822239</v>
      </c>
      <c r="AK174" s="15">
        <f t="shared" si="19"/>
        <v>1.0709058813045895</v>
      </c>
      <c r="AL174" s="56">
        <v>5.66</v>
      </c>
      <c r="AN174" s="5">
        <f t="shared" si="17"/>
        <v>24.671052631578949</v>
      </c>
    </row>
    <row r="175" spans="1:40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2"/>
        <v>4.0765559958385209</v>
      </c>
      <c r="W175" s="15">
        <v>3.7821799999999999</v>
      </c>
      <c r="X175" s="15"/>
      <c r="Y175" s="15">
        <f t="shared" si="13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3978.6345396798388</v>
      </c>
      <c r="AH175" s="17">
        <v>3681.7975053750579</v>
      </c>
      <c r="AI175" s="15">
        <v>15.195</v>
      </c>
      <c r="AJ175" s="17">
        <f t="shared" si="15"/>
        <v>0.51796015706479059</v>
      </c>
      <c r="AK175" s="15">
        <f t="shared" si="19"/>
        <v>0.92778806518565438</v>
      </c>
      <c r="AL175" s="5">
        <v>5.66</v>
      </c>
      <c r="AN175" s="5">
        <f t="shared" si="17"/>
        <v>24.671052631578949</v>
      </c>
    </row>
    <row r="176" spans="1:40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2"/>
        <v>4.8171853723260085</v>
      </c>
      <c r="W176" s="15">
        <v>3.60751</v>
      </c>
      <c r="X176" s="15"/>
      <c r="Y176" s="15">
        <f t="shared" si="13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3211.4373325560296</v>
      </c>
      <c r="AH176" s="17">
        <v>3115.730978970565</v>
      </c>
      <c r="AI176" s="15">
        <v>8.4298999999999999</v>
      </c>
      <c r="AJ176" s="17">
        <f t="shared" si="15"/>
        <v>0.75593676547737587</v>
      </c>
      <c r="AK176" s="15">
        <f t="shared" si="19"/>
        <v>0.74888336677359191</v>
      </c>
      <c r="AL176" s="5">
        <v>5.66</v>
      </c>
      <c r="AN176" s="5">
        <f t="shared" si="17"/>
        <v>24.671052631578949</v>
      </c>
    </row>
    <row r="177" spans="1:40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2"/>
        <v>5.9791201751421221</v>
      </c>
      <c r="W177" s="15">
        <v>3.8846799999999999</v>
      </c>
      <c r="X177" s="15"/>
      <c r="Y177" s="15">
        <f t="shared" si="13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2786.1419169127348</v>
      </c>
      <c r="AH177" s="17">
        <v>2510.2445270124108</v>
      </c>
      <c r="AI177" s="15">
        <v>5.9522000000000004</v>
      </c>
      <c r="AJ177" s="17">
        <f t="shared" si="15"/>
        <v>1.0022588123407918</v>
      </c>
      <c r="AK177" s="15">
        <f t="shared" si="19"/>
        <v>0.64970763025475764</v>
      </c>
      <c r="AL177" s="5">
        <v>5.66</v>
      </c>
      <c r="AN177" s="5">
        <f t="shared" si="17"/>
        <v>24.671052631578949</v>
      </c>
    </row>
    <row r="178" spans="1:40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2"/>
        <v>8.2936919184958953</v>
      </c>
      <c r="W178" s="15">
        <v>3.9965700000000002</v>
      </c>
      <c r="X178" s="15"/>
      <c r="Y178" s="15">
        <f t="shared" si="13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2066.4494798941214</v>
      </c>
      <c r="AH178" s="17">
        <v>1809.6951084628629</v>
      </c>
      <c r="AI178" s="15">
        <v>4.7203999999999997</v>
      </c>
      <c r="AJ178" s="17">
        <f t="shared" si="15"/>
        <v>1.3255147003838914</v>
      </c>
      <c r="AK178" s="15">
        <f t="shared" si="19"/>
        <v>0.48188069188911942</v>
      </c>
      <c r="AL178" s="5">
        <v>5.66</v>
      </c>
      <c r="AN178" s="5">
        <f t="shared" si="17"/>
        <v>24.671052631578949</v>
      </c>
    </row>
    <row r="179" spans="1:40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2"/>
        <v>11.553467351822054</v>
      </c>
      <c r="W179" s="15">
        <v>3.7583700000000002</v>
      </c>
      <c r="X179" s="15"/>
      <c r="Y179" s="15">
        <f t="shared" si="13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1394.9943812579315</v>
      </c>
      <c r="AH179" s="17">
        <v>1299.0951754092227</v>
      </c>
      <c r="AI179" s="15">
        <v>4.1933999999999996</v>
      </c>
      <c r="AJ179" s="17">
        <f t="shared" si="15"/>
        <v>1.6598659853686402</v>
      </c>
      <c r="AK179" s="15">
        <f t="shared" si="19"/>
        <v>0.32530234305870798</v>
      </c>
      <c r="AL179" s="5">
        <v>5.66</v>
      </c>
      <c r="AN179" s="5">
        <f t="shared" si="17"/>
        <v>24.671052631578949</v>
      </c>
    </row>
    <row r="180" spans="1:40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2"/>
        <v>15.477786505787755</v>
      </c>
      <c r="W180" s="15">
        <v>3.4788299999999999</v>
      </c>
      <c r="X180" s="15"/>
      <c r="Y180" s="15">
        <f t="shared" si="13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963.85037725297138</v>
      </c>
      <c r="AH180" s="17">
        <v>969.71577236754888</v>
      </c>
      <c r="AI180" s="15">
        <v>3.9281000000000001</v>
      </c>
      <c r="AJ180" s="17">
        <f t="shared" si="15"/>
        <v>1.9850120992672451</v>
      </c>
      <c r="AK180" s="15">
        <f t="shared" si="19"/>
        <v>0.22476275911281812</v>
      </c>
      <c r="AL180" s="5">
        <v>5.66</v>
      </c>
      <c r="AN180" s="5">
        <f t="shared" si="17"/>
        <v>24.671052631578949</v>
      </c>
    </row>
    <row r="181" spans="1:40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2"/>
        <v>22.749923596995465</v>
      </c>
      <c r="W181" s="15">
        <v>3.2355100000000001</v>
      </c>
      <c r="X181" s="15"/>
      <c r="Y181" s="15">
        <f t="shared" si="13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609.88516689044968</v>
      </c>
      <c r="AH181" s="17">
        <v>659.7408396563676</v>
      </c>
      <c r="AI181" s="15">
        <v>3.7039</v>
      </c>
      <c r="AJ181" s="17">
        <f t="shared" si="15"/>
        <v>2.4783369095091596</v>
      </c>
      <c r="AK181" s="15">
        <f t="shared" si="19"/>
        <v>0.14222069741048743</v>
      </c>
      <c r="AL181" s="5">
        <v>5.66</v>
      </c>
      <c r="AN181" s="5">
        <f t="shared" si="17"/>
        <v>24.671052631578949</v>
      </c>
    </row>
    <row r="182" spans="1:40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2"/>
        <v>3.6006690239228165</v>
      </c>
      <c r="W182" s="15">
        <v>3.89873</v>
      </c>
      <c r="X182" s="15"/>
      <c r="Y182" s="15">
        <f t="shared" si="13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3345.979544870474</v>
      </c>
      <c r="AH182" s="17">
        <v>3003.7803097538581</v>
      </c>
      <c r="AI182" s="100">
        <v>39</v>
      </c>
      <c r="AJ182" s="17">
        <f t="shared" si="15"/>
        <v>0.30385003993294407</v>
      </c>
      <c r="AK182" s="15">
        <f t="shared" si="19"/>
        <v>1.0827793318677359</v>
      </c>
      <c r="AL182" s="56">
        <v>2.8845000000000001</v>
      </c>
      <c r="AM182" s="5" t="s">
        <v>947</v>
      </c>
      <c r="AN182" s="5">
        <f t="shared" si="17"/>
        <v>34.324942791762012</v>
      </c>
    </row>
    <row r="183" spans="1:40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2"/>
        <v>3.9352449255923623</v>
      </c>
      <c r="W183" s="15">
        <v>3.6991200000000002</v>
      </c>
      <c r="X183" s="15"/>
      <c r="Y183" s="15">
        <f t="shared" si="13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2904.7581362210767</v>
      </c>
      <c r="AH183" s="17">
        <v>2748.3978559153984</v>
      </c>
      <c r="AI183" s="15">
        <v>14.771000000000001</v>
      </c>
      <c r="AJ183" s="17">
        <f t="shared" si="15"/>
        <v>0.51615594604593384</v>
      </c>
      <c r="AK183" s="15">
        <f t="shared" si="19"/>
        <v>0.93999740040149626</v>
      </c>
      <c r="AL183" s="5">
        <v>2.8845000000000001</v>
      </c>
      <c r="AN183" s="5">
        <f t="shared" si="17"/>
        <v>34.324942791762012</v>
      </c>
    </row>
    <row r="184" spans="1:40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2"/>
        <v>4.5055254451011866</v>
      </c>
      <c r="W184" s="15">
        <v>3.4173100000000001</v>
      </c>
      <c r="X184" s="15"/>
      <c r="Y184" s="15">
        <f t="shared" si="13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2343.8092020708586</v>
      </c>
      <c r="AH184" s="17">
        <v>2400.5232792014785</v>
      </c>
      <c r="AI184" s="15">
        <v>7.9382999999999999</v>
      </c>
      <c r="AJ184" s="17">
        <f t="shared" si="15"/>
        <v>0.75337112316390009</v>
      </c>
      <c r="AK184" s="15">
        <f t="shared" si="19"/>
        <v>0.75847091346817441</v>
      </c>
      <c r="AL184" s="5">
        <v>2.8845000000000001</v>
      </c>
      <c r="AN184" s="5">
        <f t="shared" si="17"/>
        <v>34.324942791762012</v>
      </c>
    </row>
    <row r="185" spans="1:40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2"/>
        <v>5.3597659123036951</v>
      </c>
      <c r="W185" s="15">
        <v>3.5109400000000002</v>
      </c>
      <c r="X185" s="15"/>
      <c r="Y185" s="15">
        <f t="shared" si="13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2024.2349064207958</v>
      </c>
      <c r="AH185" s="17">
        <v>2017.9274417884624</v>
      </c>
      <c r="AI185" s="15">
        <v>5.3654999999999999</v>
      </c>
      <c r="AJ185" s="17">
        <f t="shared" si="15"/>
        <v>0.99946550922426292</v>
      </c>
      <c r="AK185" s="15">
        <f t="shared" si="19"/>
        <v>0.65505472765898354</v>
      </c>
      <c r="AL185" s="5">
        <v>2.8845000000000001</v>
      </c>
      <c r="AN185" s="5">
        <f t="shared" si="17"/>
        <v>34.324942791762012</v>
      </c>
    </row>
    <row r="186" spans="1:40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2"/>
        <v>7.0726056165501285</v>
      </c>
      <c r="W186" s="15">
        <v>3.43011</v>
      </c>
      <c r="X186" s="15"/>
      <c r="Y186" s="15">
        <f t="shared" si="13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1498.6904170539131</v>
      </c>
      <c r="AH186" s="17">
        <v>1529.2268935074082</v>
      </c>
      <c r="AI186" s="15">
        <v>4.0476999999999999</v>
      </c>
      <c r="AJ186" s="17">
        <f t="shared" si="15"/>
        <v>1.3218603090413346</v>
      </c>
      <c r="AK186" s="15">
        <f t="shared" si="19"/>
        <v>0.48498533439690605</v>
      </c>
      <c r="AL186" s="5">
        <v>2.8845000000000001</v>
      </c>
      <c r="AN186" s="5">
        <f t="shared" si="17"/>
        <v>34.324942791762012</v>
      </c>
    </row>
    <row r="187" spans="1:40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2"/>
        <v>9.5518900091456018</v>
      </c>
      <c r="W187" s="15">
        <v>3.1259399999999999</v>
      </c>
      <c r="X187" s="15"/>
      <c r="Y187" s="15">
        <f t="shared" si="13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1011.2875234032851</v>
      </c>
      <c r="AH187" s="17">
        <v>1132.3014299415529</v>
      </c>
      <c r="AI187" s="15">
        <v>3.4861</v>
      </c>
      <c r="AJ187" s="17">
        <f t="shared" si="15"/>
        <v>1.6552924569813499</v>
      </c>
      <c r="AK187" s="15">
        <f t="shared" si="19"/>
        <v>0.3272587934960538</v>
      </c>
      <c r="AL187" s="5">
        <v>2.8845000000000001</v>
      </c>
      <c r="AN187" s="5">
        <f t="shared" si="17"/>
        <v>34.324942791762012</v>
      </c>
    </row>
    <row r="188" spans="1:40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2"/>
        <v>12.586265108141232</v>
      </c>
      <c r="W188" s="15">
        <v>2.8481399999999999</v>
      </c>
      <c r="X188" s="15"/>
      <c r="Y188" s="15">
        <f t="shared" si="13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699.27464638446895</v>
      </c>
      <c r="AH188" s="17">
        <v>859.31915648305255</v>
      </c>
      <c r="AI188" s="15">
        <v>3.2118000000000002</v>
      </c>
      <c r="AJ188" s="17">
        <f t="shared" si="15"/>
        <v>1.9795851657045125</v>
      </c>
      <c r="AK188" s="15">
        <f t="shared" si="19"/>
        <v>0.22628952874651626</v>
      </c>
      <c r="AL188" s="5">
        <v>2.8845000000000001</v>
      </c>
      <c r="AN188" s="5">
        <f t="shared" si="17"/>
        <v>34.324942791762012</v>
      </c>
    </row>
    <row r="189" spans="1:40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2"/>
        <v>18.25571419009334</v>
      </c>
      <c r="W189" s="15">
        <v>2.6207600000000002</v>
      </c>
      <c r="X189" s="15"/>
      <c r="Y189" s="15">
        <f t="shared" si="13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443.62064409753742</v>
      </c>
      <c r="AH189" s="17">
        <v>592.45114178382642</v>
      </c>
      <c r="AI189" s="15">
        <v>2.9883999999999999</v>
      </c>
      <c r="AJ189" s="17">
        <f t="shared" si="15"/>
        <v>2.4716106054094023</v>
      </c>
      <c r="AK189" s="15">
        <f t="shared" si="19"/>
        <v>0.14355833865005313</v>
      </c>
      <c r="AL189" s="5">
        <v>2.8845000000000001</v>
      </c>
      <c r="AN189" s="5">
        <f t="shared" si="17"/>
        <v>34.324942791762012</v>
      </c>
    </row>
    <row r="190" spans="1:40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2"/>
        <v>3.5415234012886536</v>
      </c>
      <c r="W190" s="15">
        <v>3.8762400000000001</v>
      </c>
      <c r="X190" s="15"/>
      <c r="Y190" s="15">
        <f t="shared" si="13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2504.2065688118241</v>
      </c>
      <c r="AH190" s="17">
        <v>2261.1404326980228</v>
      </c>
      <c r="AI190" s="100">
        <v>39</v>
      </c>
      <c r="AJ190" s="17">
        <f t="shared" si="15"/>
        <v>0.30134414270188614</v>
      </c>
      <c r="AK190" s="15">
        <f t="shared" si="19"/>
        <v>1.0945120392511181</v>
      </c>
      <c r="AL190" s="56">
        <v>1.5359</v>
      </c>
      <c r="AM190" s="5" t="s">
        <v>947</v>
      </c>
      <c r="AN190" s="5">
        <f t="shared" si="17"/>
        <v>46.439628482972132</v>
      </c>
    </row>
    <row r="191" spans="1:40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2"/>
        <v>3.8212102698874664</v>
      </c>
      <c r="W191" s="15">
        <v>3.6306699999999998</v>
      </c>
      <c r="X191" s="15"/>
      <c r="Y191" s="15">
        <f t="shared" si="13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2173.8794033151585</v>
      </c>
      <c r="AH191" s="17">
        <v>2095.6401742937405</v>
      </c>
      <c r="AI191" s="15">
        <v>14.439</v>
      </c>
      <c r="AJ191" s="17">
        <f t="shared" si="15"/>
        <v>0.51443666005993438</v>
      </c>
      <c r="AK191" s="15">
        <f t="shared" si="19"/>
        <v>0.95013614629140053</v>
      </c>
      <c r="AL191" s="5">
        <v>1.5359</v>
      </c>
      <c r="AN191" s="5">
        <f t="shared" si="17"/>
        <v>46.439628482972132</v>
      </c>
    </row>
    <row r="192" spans="1:40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2"/>
        <v>4.2689671502281747</v>
      </c>
      <c r="W192" s="15">
        <v>3.2729900000000001</v>
      </c>
      <c r="X192" s="15"/>
      <c r="Y192" s="15">
        <f t="shared" si="13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1754.1691659317603</v>
      </c>
      <c r="AH192" s="17">
        <v>1875.8358811854484</v>
      </c>
      <c r="AI192" s="15">
        <v>7.5705999999999998</v>
      </c>
      <c r="AJ192" s="17">
        <f t="shared" si="15"/>
        <v>0.75092446922439027</v>
      </c>
      <c r="AK192" s="15">
        <f t="shared" si="19"/>
        <v>0.76669364856205557</v>
      </c>
      <c r="AL192" s="5">
        <v>1.5359</v>
      </c>
      <c r="AN192" s="5">
        <f t="shared" si="17"/>
        <v>46.439628482972132</v>
      </c>
    </row>
    <row r="193" spans="1:40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2"/>
        <v>4.9027236055217616</v>
      </c>
      <c r="W193" s="15">
        <v>3.2385799999999998</v>
      </c>
      <c r="X193" s="15"/>
      <c r="Y193" s="15">
        <f t="shared" si="13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1511.3561815860742</v>
      </c>
      <c r="AH193" s="17">
        <v>1633.3537030276418</v>
      </c>
      <c r="AI193" s="15">
        <v>4.9366000000000003</v>
      </c>
      <c r="AJ193" s="17">
        <f t="shared" si="15"/>
        <v>0.99656294694919034</v>
      </c>
      <c r="AK193" s="15">
        <f t="shared" si="19"/>
        <v>0.66056752543678032</v>
      </c>
      <c r="AL193" s="5">
        <v>1.5359</v>
      </c>
      <c r="AN193" s="5">
        <f t="shared" si="17"/>
        <v>46.439628482972132</v>
      </c>
    </row>
    <row r="194" spans="1:40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2"/>
        <v>6.1547572996304245</v>
      </c>
      <c r="W194" s="15">
        <v>3.0058699999999998</v>
      </c>
      <c r="X194" s="15"/>
      <c r="Y194" s="15">
        <f t="shared" si="13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1117.4005204235891</v>
      </c>
      <c r="AH194" s="17">
        <v>1301.0881446910751</v>
      </c>
      <c r="AI194" s="15">
        <v>3.5430000000000001</v>
      </c>
      <c r="AJ194" s="17">
        <f t="shared" si="15"/>
        <v>1.3180135948436238</v>
      </c>
      <c r="AK194" s="15">
        <f t="shared" si="19"/>
        <v>0.48838156464439203</v>
      </c>
      <c r="AL194" s="5">
        <v>1.5359</v>
      </c>
      <c r="AN194" s="5">
        <f t="shared" si="17"/>
        <v>46.439628482972132</v>
      </c>
    </row>
    <row r="195" spans="1:40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2"/>
        <v>8.007981479592317</v>
      </c>
      <c r="W195" s="15">
        <v>2.6370300000000002</v>
      </c>
      <c r="X195" s="15"/>
      <c r="Y195" s="15">
        <f t="shared" si="13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753.42776028568449</v>
      </c>
      <c r="AH195" s="17">
        <v>999.98754697515585</v>
      </c>
      <c r="AI195" s="15">
        <v>2.9394</v>
      </c>
      <c r="AJ195" s="17">
        <f t="shared" si="15"/>
        <v>1.6505633026418189</v>
      </c>
      <c r="AK195" s="15">
        <f t="shared" si="19"/>
        <v>0.32930021213463773</v>
      </c>
      <c r="AL195" s="5">
        <v>1.5359</v>
      </c>
      <c r="AN195" s="5">
        <f t="shared" si="17"/>
        <v>46.439628482972132</v>
      </c>
    </row>
    <row r="196" spans="1:40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2"/>
        <v>10.325752113568109</v>
      </c>
      <c r="W196" s="15">
        <v>2.3524400000000001</v>
      </c>
      <c r="X196" s="15"/>
      <c r="Y196" s="15">
        <f t="shared" si="13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521.25047996209946</v>
      </c>
      <c r="AH196" s="17">
        <v>775.52527582737423</v>
      </c>
      <c r="AI196" s="15">
        <v>2.6501999999999999</v>
      </c>
      <c r="AJ196" s="17">
        <f t="shared" si="15"/>
        <v>1.9738835268282688</v>
      </c>
      <c r="AK196" s="15">
        <f t="shared" si="19"/>
        <v>0.2278226296861105</v>
      </c>
      <c r="AL196" s="5">
        <v>1.5359</v>
      </c>
      <c r="AN196" s="5">
        <f t="shared" si="17"/>
        <v>46.439628482972132</v>
      </c>
    </row>
    <row r="197" spans="1:40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2"/>
        <v>14.714210865269832</v>
      </c>
      <c r="W197" s="42">
        <v>2.1318000000000001</v>
      </c>
      <c r="X197" s="42"/>
      <c r="Y197" s="42">
        <f t="shared" si="13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331.48134303153171</v>
      </c>
      <c r="AH197" s="43">
        <v>544.22774210074158</v>
      </c>
      <c r="AI197" s="42">
        <v>2.4226999999999999</v>
      </c>
      <c r="AJ197" s="43">
        <f t="shared" si="15"/>
        <v>2.4644423773291781</v>
      </c>
      <c r="AK197" s="42">
        <f t="shared" si="19"/>
        <v>0.14488034863165641</v>
      </c>
      <c r="AL197" s="5">
        <v>1.5359</v>
      </c>
      <c r="AN197" s="5">
        <f t="shared" si="17"/>
        <v>46.439628482972132</v>
      </c>
    </row>
    <row r="198" spans="1:40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2"/>
        <v>3.7748910224908725</v>
      </c>
      <c r="W198" s="15">
        <v>3.88002</v>
      </c>
      <c r="X198" s="36"/>
      <c r="Y198" s="36">
        <f t="shared" si="13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ref="AG198:AG261" si="20">W198*S198</f>
        <v>5256.7568542445206</v>
      </c>
      <c r="AH198" s="39">
        <v>4741.8953999865516</v>
      </c>
      <c r="AI198" s="36">
        <v>40.722000000000001</v>
      </c>
      <c r="AJ198" s="39">
        <f t="shared" si="15"/>
        <v>0.30446519928076798</v>
      </c>
      <c r="AK198" s="36">
        <f t="shared" si="19"/>
        <v>1.0278495397304894</v>
      </c>
      <c r="AL198" s="56">
        <v>26.521000000000001</v>
      </c>
      <c r="AN198" s="5">
        <f t="shared" si="17"/>
        <v>13.333333333333334</v>
      </c>
    </row>
    <row r="199" spans="1:40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1">L199*T199/(S199*1000)</f>
        <v>4.2502581415155625</v>
      </c>
      <c r="W199" s="5">
        <v>4.0525799999999998</v>
      </c>
      <c r="X199" s="15"/>
      <c r="Y199" s="15">
        <f t="shared" ref="Y199:Y262" si="22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0"/>
        <v>4876.4596246980936</v>
      </c>
      <c r="AH199" s="17">
        <v>4211.5414591305607</v>
      </c>
      <c r="AI199" s="15">
        <v>17.13</v>
      </c>
      <c r="AJ199" s="17">
        <f t="shared" ref="AJ199:AJ262" si="23">(V199/AI199)^0.5</f>
        <v>0.49811425725600589</v>
      </c>
      <c r="AK199" s="15">
        <f t="shared" ref="AK199:AK230" si="24">W199/V199</f>
        <v>0.95349032107375142</v>
      </c>
      <c r="AL199" s="5">
        <v>26.521000000000001</v>
      </c>
      <c r="AN199" s="5">
        <f t="shared" ref="AN199:AN262" si="25">C199/F199</f>
        <v>13.333333333333334</v>
      </c>
    </row>
    <row r="200" spans="1:40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1"/>
        <v>5.1661755804877885</v>
      </c>
      <c r="W200" s="15">
        <v>3.95546</v>
      </c>
      <c r="X200" s="15"/>
      <c r="Y200" s="15">
        <f t="shared" si="22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0"/>
        <v>3915.761018609232</v>
      </c>
      <c r="AH200" s="17">
        <v>3464.8722437168653</v>
      </c>
      <c r="AI200" s="15">
        <v>9.3148999999999997</v>
      </c>
      <c r="AJ200" s="17">
        <f t="shared" si="23"/>
        <v>0.74472422761121626</v>
      </c>
      <c r="AK200" s="15">
        <f t="shared" si="24"/>
        <v>0.76564567703417596</v>
      </c>
      <c r="AL200" s="5">
        <v>26.521000000000001</v>
      </c>
      <c r="AN200" s="5">
        <f t="shared" si="25"/>
        <v>13.333333333333334</v>
      </c>
    </row>
    <row r="201" spans="1:40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1"/>
        <v>6.6358038758851547</v>
      </c>
      <c r="W201" s="15">
        <v>4.1936499999999999</v>
      </c>
      <c r="X201" s="15"/>
      <c r="Y201" s="15">
        <f t="shared" si="22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0"/>
        <v>3232.1163322208004</v>
      </c>
      <c r="AH201" s="17">
        <v>2697.5086530284602</v>
      </c>
      <c r="AI201" s="15">
        <v>6.7582000000000004</v>
      </c>
      <c r="AJ201" s="17">
        <f t="shared" si="23"/>
        <v>0.99090324557390197</v>
      </c>
      <c r="AK201" s="15">
        <f t="shared" si="24"/>
        <v>0.63197316835115258</v>
      </c>
      <c r="AL201" s="5">
        <v>26.521000000000001</v>
      </c>
      <c r="AN201" s="5">
        <f t="shared" si="25"/>
        <v>13.333333333333334</v>
      </c>
    </row>
    <row r="202" spans="1:40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1"/>
        <v>9.5191224610686671</v>
      </c>
      <c r="W202" s="15">
        <v>4.4139499999999998</v>
      </c>
      <c r="X202" s="15"/>
      <c r="Y202" s="15">
        <f t="shared" si="22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0"/>
        <v>2371.4765756572883</v>
      </c>
      <c r="AH202" s="17">
        <v>1880.4399720886074</v>
      </c>
      <c r="AI202" s="15">
        <v>5.4934000000000003</v>
      </c>
      <c r="AJ202" s="17">
        <f t="shared" si="23"/>
        <v>1.3163696035292809</v>
      </c>
      <c r="AK202" s="15">
        <f t="shared" si="24"/>
        <v>0.46369295258593263</v>
      </c>
      <c r="AL202" s="5">
        <v>26.521000000000001</v>
      </c>
      <c r="AN202" s="5">
        <f t="shared" si="25"/>
        <v>13.333333333333334</v>
      </c>
    </row>
    <row r="203" spans="1:40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1"/>
        <v>13.505142121508198</v>
      </c>
      <c r="W203" s="15">
        <v>4.2390999999999996</v>
      </c>
      <c r="X203" s="15"/>
      <c r="Y203" s="15">
        <f t="shared" si="22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0"/>
        <v>1605.3245476585812</v>
      </c>
      <c r="AH203" s="17">
        <v>1325.4313219327296</v>
      </c>
      <c r="AI203" s="15">
        <v>4.9488000000000003</v>
      </c>
      <c r="AJ203" s="17">
        <f t="shared" si="23"/>
        <v>1.6519603835858643</v>
      </c>
      <c r="AK203" s="15">
        <f t="shared" si="24"/>
        <v>0.31388784818849391</v>
      </c>
      <c r="AL203" s="5">
        <v>26.521000000000001</v>
      </c>
      <c r="AN203" s="5">
        <f t="shared" si="25"/>
        <v>13.333333333333334</v>
      </c>
    </row>
    <row r="204" spans="1:40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1"/>
        <v>18.263142953927815</v>
      </c>
      <c r="W204" s="15">
        <v>3.9175300000000002</v>
      </c>
      <c r="X204" s="15"/>
      <c r="Y204" s="15">
        <f t="shared" si="22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0"/>
        <v>1097.0468033446296</v>
      </c>
      <c r="AH204" s="17">
        <v>980.12365232843217</v>
      </c>
      <c r="AI204" s="15">
        <v>4.6688000000000001</v>
      </c>
      <c r="AJ204" s="17">
        <f t="shared" si="23"/>
        <v>1.977812531026079</v>
      </c>
      <c r="AK204" s="15">
        <f t="shared" si="24"/>
        <v>0.21450469997867838</v>
      </c>
      <c r="AL204" s="5">
        <v>26.521000000000001</v>
      </c>
      <c r="AN204" s="5">
        <f t="shared" si="25"/>
        <v>13.333333333333334</v>
      </c>
    </row>
    <row r="205" spans="1:40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1"/>
        <v>27.047839643250466</v>
      </c>
      <c r="W205" s="15">
        <v>3.6457000000000002</v>
      </c>
      <c r="X205" s="15"/>
      <c r="Y205" s="15">
        <f t="shared" si="22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0"/>
        <v>689.34509409433576</v>
      </c>
      <c r="AH205" s="17">
        <v>661.79549313716848</v>
      </c>
      <c r="AI205" s="15">
        <v>4.4273999999999996</v>
      </c>
      <c r="AJ205" s="17">
        <f t="shared" si="23"/>
        <v>2.4716781088229802</v>
      </c>
      <c r="AK205" s="15">
        <f t="shared" si="24"/>
        <v>0.13478710492539284</v>
      </c>
      <c r="AL205" s="5">
        <v>26.521000000000001</v>
      </c>
      <c r="AN205" s="5">
        <f t="shared" si="25"/>
        <v>13.333333333333334</v>
      </c>
    </row>
    <row r="206" spans="1:40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3.89249</v>
      </c>
      <c r="X206" s="15"/>
      <c r="Y206" s="15">
        <f t="shared" si="22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0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24"/>
        <v>1.0349399542058766</v>
      </c>
      <c r="AL206" s="56">
        <v>15.672000000000001</v>
      </c>
      <c r="AN206" s="5">
        <f t="shared" si="25"/>
        <v>13.333333333333334</v>
      </c>
    </row>
    <row r="207" spans="1:40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3.9782199999999999</v>
      </c>
      <c r="X207" s="15"/>
      <c r="Y207" s="15">
        <f t="shared" si="22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0"/>
        <v>3683.1576286519648</v>
      </c>
      <c r="AH207" s="17">
        <v>3240.4069408634709</v>
      </c>
      <c r="AI207" s="15">
        <v>16.908999999999999</v>
      </c>
      <c r="AJ207" s="17">
        <f t="shared" si="23"/>
        <v>0.50044074130654048</v>
      </c>
      <c r="AK207" s="15">
        <f t="shared" si="24"/>
        <v>0.93943244401445813</v>
      </c>
      <c r="AL207" s="5">
        <v>15.672000000000001</v>
      </c>
      <c r="AN207" s="5">
        <f t="shared" si="25"/>
        <v>13.333333333333334</v>
      </c>
    </row>
    <row r="208" spans="1:40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3.8763999999999998</v>
      </c>
      <c r="X208" s="15"/>
      <c r="Y208" s="15">
        <f t="shared" si="22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20"/>
        <v>2952.6110447654651</v>
      </c>
      <c r="AH208" s="17">
        <v>2665.911324083977</v>
      </c>
      <c r="AI208" s="15">
        <v>9.2159999999999993</v>
      </c>
      <c r="AJ208" s="17">
        <f t="shared" si="23"/>
        <v>0.7473384293120533</v>
      </c>
      <c r="AK208" s="15">
        <f t="shared" si="24"/>
        <v>0.75309799081917272</v>
      </c>
      <c r="AL208" s="5">
        <v>15.672000000000001</v>
      </c>
      <c r="AN208" s="5">
        <f t="shared" si="25"/>
        <v>13.333333333333334</v>
      </c>
    </row>
    <row r="209" spans="1:40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4.1645599999999998</v>
      </c>
      <c r="X209" s="15"/>
      <c r="Y209" s="15">
        <f t="shared" si="22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0"/>
        <v>2469.5760177769048</v>
      </c>
      <c r="AH209" s="17">
        <v>2075.4932243068097</v>
      </c>
      <c r="AI209" s="15">
        <v>6.6924999999999999</v>
      </c>
      <c r="AJ209" s="17">
        <f t="shared" si="23"/>
        <v>0.99393171325219842</v>
      </c>
      <c r="AK209" s="15">
        <f t="shared" si="24"/>
        <v>0.62989425595362591</v>
      </c>
      <c r="AL209" s="5">
        <v>15.672000000000001</v>
      </c>
      <c r="AN209" s="5">
        <f t="shared" si="25"/>
        <v>13.333333333333334</v>
      </c>
    </row>
    <row r="210" spans="1:40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4.4036499999999998</v>
      </c>
      <c r="X210" s="15"/>
      <c r="Y210" s="15">
        <f t="shared" si="22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0"/>
        <v>1820.3826916574751</v>
      </c>
      <c r="AH210" s="17">
        <v>1446.8314740729086</v>
      </c>
      <c r="AI210" s="15">
        <v>5.4427000000000003</v>
      </c>
      <c r="AJ210" s="17">
        <f t="shared" si="23"/>
        <v>1.3200647234734655</v>
      </c>
      <c r="AK210" s="15">
        <f t="shared" si="24"/>
        <v>0.46430990293817687</v>
      </c>
      <c r="AL210" s="5">
        <v>15.672000000000001</v>
      </c>
      <c r="AN210" s="5">
        <f t="shared" si="25"/>
        <v>13.333333333333334</v>
      </c>
    </row>
    <row r="211" spans="1:40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4.2394400000000001</v>
      </c>
      <c r="X211" s="15"/>
      <c r="Y211" s="15">
        <f t="shared" si="22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0"/>
        <v>1235.2536665002278</v>
      </c>
      <c r="AH211" s="17">
        <v>1019.8016324681555</v>
      </c>
      <c r="AI211" s="15">
        <v>4.9043000000000001</v>
      </c>
      <c r="AJ211" s="17">
        <f t="shared" si="23"/>
        <v>1.6563992761146846</v>
      </c>
      <c r="AK211" s="15">
        <f t="shared" si="24"/>
        <v>0.31506589939862262</v>
      </c>
      <c r="AL211" s="5">
        <v>15.672000000000001</v>
      </c>
      <c r="AN211" s="5">
        <f t="shared" si="25"/>
        <v>13.333333333333334</v>
      </c>
    </row>
    <row r="212" spans="1:40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3.9344199999999998</v>
      </c>
      <c r="X212" s="15"/>
      <c r="Y212" s="15">
        <f t="shared" si="22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0"/>
        <v>847.71919658073</v>
      </c>
      <c r="AH212" s="17">
        <v>754.11806264520703</v>
      </c>
      <c r="AI212" s="15">
        <v>4.6273999999999997</v>
      </c>
      <c r="AJ212" s="17">
        <f t="shared" si="23"/>
        <v>1.9830022409539199</v>
      </c>
      <c r="AK212" s="15">
        <f t="shared" si="24"/>
        <v>0.21622069891515375</v>
      </c>
      <c r="AL212" s="5">
        <v>15.672000000000001</v>
      </c>
      <c r="AN212" s="5">
        <f t="shared" si="25"/>
        <v>13.333333333333334</v>
      </c>
    </row>
    <row r="213" spans="1:40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3.66873</v>
      </c>
      <c r="X213" s="15"/>
      <c r="Y213" s="15">
        <f t="shared" si="22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0"/>
        <v>533.74028771055578</v>
      </c>
      <c r="AH213" s="17">
        <v>509.19282885002309</v>
      </c>
      <c r="AI213" s="15">
        <v>4.3886000000000003</v>
      </c>
      <c r="AJ213" s="17">
        <f t="shared" si="23"/>
        <v>2.4780339892129897</v>
      </c>
      <c r="AK213" s="15">
        <f t="shared" si="24"/>
        <v>0.13613670483509133</v>
      </c>
      <c r="AL213" s="5">
        <v>15.672000000000001</v>
      </c>
      <c r="AN213" s="5">
        <f t="shared" si="25"/>
        <v>13.333333333333334</v>
      </c>
    </row>
    <row r="214" spans="1:40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1"/>
        <v>3.7515049472132342</v>
      </c>
      <c r="W214" s="15">
        <v>3.89588</v>
      </c>
      <c r="X214" s="15"/>
      <c r="Y214" s="15">
        <f t="shared" si="22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20"/>
        <v>3501.551886519037</v>
      </c>
      <c r="AH214" s="17">
        <v>3145.7415533375333</v>
      </c>
      <c r="AI214" s="15">
        <v>39.244999999999997</v>
      </c>
      <c r="AJ214" s="17">
        <f t="shared" si="23"/>
        <v>0.30917943203396603</v>
      </c>
      <c r="AK214" s="15">
        <f t="shared" si="24"/>
        <v>1.0384845694776474</v>
      </c>
      <c r="AL214" s="56">
        <v>10.936</v>
      </c>
      <c r="AN214" s="5">
        <f t="shared" si="25"/>
        <v>13.333333333333334</v>
      </c>
    </row>
    <row r="215" spans="1:40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1"/>
        <v>4.2239270881806004</v>
      </c>
      <c r="W215" s="15">
        <v>3.9123000000000001</v>
      </c>
      <c r="X215" s="15"/>
      <c r="Y215" s="15">
        <f t="shared" si="22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0"/>
        <v>3123.0307109022665</v>
      </c>
      <c r="AH215" s="17">
        <v>2793.9083117751534</v>
      </c>
      <c r="AI215" s="15">
        <v>16.751999999999999</v>
      </c>
      <c r="AJ215" s="17">
        <f t="shared" si="23"/>
        <v>0.50214006483243423</v>
      </c>
      <c r="AK215" s="15">
        <f t="shared" si="24"/>
        <v>0.92622337420250556</v>
      </c>
      <c r="AL215" s="5">
        <v>10.936</v>
      </c>
      <c r="AN215" s="5">
        <f t="shared" si="25"/>
        <v>13.333333333333334</v>
      </c>
    </row>
    <row r="216" spans="1:40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1"/>
        <v>5.1341702668766223</v>
      </c>
      <c r="W216" s="15">
        <v>3.8248600000000001</v>
      </c>
      <c r="X216" s="15"/>
      <c r="Y216" s="15">
        <f t="shared" si="22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0"/>
        <v>2511.9199459751603</v>
      </c>
      <c r="AH216" s="17">
        <v>2298.5729702297758</v>
      </c>
      <c r="AI216" s="15">
        <v>9.1524000000000001</v>
      </c>
      <c r="AJ216" s="17">
        <f t="shared" si="23"/>
        <v>0.74897554458221072</v>
      </c>
      <c r="AK216" s="15">
        <f t="shared" si="24"/>
        <v>0.74498113642165154</v>
      </c>
      <c r="AL216" s="5">
        <v>10.936</v>
      </c>
      <c r="AN216" s="5">
        <f t="shared" si="25"/>
        <v>13.333333333333334</v>
      </c>
    </row>
    <row r="217" spans="1:40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1"/>
        <v>6.594693971507918</v>
      </c>
      <c r="W217" s="15">
        <v>4.1507399999999999</v>
      </c>
      <c r="X217" s="15"/>
      <c r="Y217" s="15">
        <f t="shared" si="22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0"/>
        <v>2122.2248803457151</v>
      </c>
      <c r="AH217" s="17">
        <v>1789.5091191474298</v>
      </c>
      <c r="AI217" s="15">
        <v>6.6516000000000002</v>
      </c>
      <c r="AJ217" s="17">
        <f t="shared" si="23"/>
        <v>0.99571319208183118</v>
      </c>
      <c r="AK217" s="15">
        <f t="shared" si="24"/>
        <v>0.62940600700094462</v>
      </c>
      <c r="AL217" s="5">
        <v>10.936</v>
      </c>
      <c r="AN217" s="5">
        <f t="shared" si="25"/>
        <v>13.333333333333334</v>
      </c>
    </row>
    <row r="218" spans="1:40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1"/>
        <v>9.4601499203713928</v>
      </c>
      <c r="W218" s="15">
        <v>4.4028499999999999</v>
      </c>
      <c r="X218" s="15"/>
      <c r="Y218" s="15">
        <f t="shared" si="22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0"/>
        <v>1569.2653632826557</v>
      </c>
      <c r="AH218" s="17">
        <v>1247.4712451001726</v>
      </c>
      <c r="AI218" s="15">
        <v>5.4123000000000001</v>
      </c>
      <c r="AJ218" s="17">
        <f t="shared" si="23"/>
        <v>1.3220810455484713</v>
      </c>
      <c r="AK218" s="15">
        <f t="shared" si="24"/>
        <v>0.46541017183236666</v>
      </c>
      <c r="AL218" s="5">
        <v>10.936</v>
      </c>
      <c r="AN218" s="5">
        <f t="shared" si="25"/>
        <v>13.333333333333334</v>
      </c>
    </row>
    <row r="219" spans="1:40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1"/>
        <v>13.421475528643111</v>
      </c>
      <c r="W219" s="15">
        <v>4.2393000000000001</v>
      </c>
      <c r="X219" s="15"/>
      <c r="Y219" s="15">
        <f t="shared" si="22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0"/>
        <v>1065.011765397534</v>
      </c>
      <c r="AH219" s="17">
        <v>879.28223501317882</v>
      </c>
      <c r="AI219" s="15">
        <v>4.8779000000000003</v>
      </c>
      <c r="AJ219" s="17">
        <f t="shared" si="23"/>
        <v>1.6587605022145755</v>
      </c>
      <c r="AK219" s="15">
        <f t="shared" si="24"/>
        <v>0.3158594590403121</v>
      </c>
      <c r="AL219" s="5">
        <v>10.936</v>
      </c>
      <c r="AN219" s="5">
        <f t="shared" si="25"/>
        <v>13.333333333333334</v>
      </c>
    </row>
    <row r="220" spans="1:40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1"/>
        <v>18.149999757638934</v>
      </c>
      <c r="W220" s="15">
        <v>3.9443600000000001</v>
      </c>
      <c r="X220" s="15"/>
      <c r="Y220" s="15">
        <f t="shared" si="22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0"/>
        <v>732.7577841317883</v>
      </c>
      <c r="AH220" s="17">
        <v>650.20744669889643</v>
      </c>
      <c r="AI220" s="15">
        <v>4.6031000000000004</v>
      </c>
      <c r="AJ220" s="17">
        <f t="shared" si="23"/>
        <v>1.9856975815924538</v>
      </c>
      <c r="AK220" s="15">
        <f t="shared" si="24"/>
        <v>0.21732011309476224</v>
      </c>
      <c r="AL220" s="5">
        <v>10.936</v>
      </c>
      <c r="AN220" s="5">
        <f t="shared" si="25"/>
        <v>13.333333333333334</v>
      </c>
    </row>
    <row r="221" spans="1:40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1"/>
        <v>26.880273795593975</v>
      </c>
      <c r="W221" s="15">
        <v>3.6808000000000001</v>
      </c>
      <c r="X221" s="15"/>
      <c r="Y221" s="15">
        <f t="shared" si="22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0"/>
        <v>461.70975513033295</v>
      </c>
      <c r="AH221" s="17">
        <v>439.03068435018616</v>
      </c>
      <c r="AI221" s="15">
        <v>4.3659999999999997</v>
      </c>
      <c r="AJ221" s="17">
        <f t="shared" si="23"/>
        <v>2.4812754483473265</v>
      </c>
      <c r="AK221" s="15">
        <f t="shared" si="24"/>
        <v>0.13693312902948671</v>
      </c>
      <c r="AL221" s="5">
        <v>10.936</v>
      </c>
      <c r="AN221" s="5">
        <f t="shared" si="25"/>
        <v>13.333333333333334</v>
      </c>
    </row>
    <row r="222" spans="1:40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1"/>
        <v>3.7394530393074974</v>
      </c>
      <c r="W222" s="15">
        <v>3.8896000000000002</v>
      </c>
      <c r="X222" s="15"/>
      <c r="Y222" s="15">
        <f t="shared" si="22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0"/>
        <v>2979.1228253164672</v>
      </c>
      <c r="AH222" s="17">
        <v>2680.7203539201037</v>
      </c>
      <c r="AI222" s="15">
        <v>38.238</v>
      </c>
      <c r="AJ222" s="17">
        <f t="shared" si="23"/>
        <v>0.31272057602946074</v>
      </c>
      <c r="AK222" s="15">
        <f t="shared" si="24"/>
        <v>1.0401521182681595</v>
      </c>
      <c r="AL222" s="56">
        <v>6.1308999999999996</v>
      </c>
      <c r="AN222" s="5">
        <f t="shared" si="25"/>
        <v>13.333333333333334</v>
      </c>
    </row>
    <row r="223" spans="1:40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1"/>
        <v>4.2103574991800281</v>
      </c>
      <c r="W223" s="15">
        <v>3.7898499999999999</v>
      </c>
      <c r="X223" s="15"/>
      <c r="Y223" s="15">
        <f t="shared" si="22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0"/>
        <v>2578.0693708969957</v>
      </c>
      <c r="AH223" s="17">
        <v>2380.8970798684604</v>
      </c>
      <c r="AI223" s="15">
        <v>16.442</v>
      </c>
      <c r="AJ223" s="17">
        <f t="shared" si="23"/>
        <v>0.50603687442836875</v>
      </c>
      <c r="AK223" s="15">
        <f t="shared" si="24"/>
        <v>0.90012546458063891</v>
      </c>
      <c r="AL223" s="5">
        <v>6.1308999999999996</v>
      </c>
      <c r="AN223" s="5">
        <f t="shared" si="25"/>
        <v>13.333333333333334</v>
      </c>
    </row>
    <row r="224" spans="1:40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1"/>
        <v>5.1176764735591629</v>
      </c>
      <c r="W224" s="15">
        <v>3.7610000000000001</v>
      </c>
      <c r="X224" s="15"/>
      <c r="Y224" s="15">
        <f t="shared" si="22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0"/>
        <v>2104.8543881005598</v>
      </c>
      <c r="AH224" s="17">
        <v>1958.7849929146394</v>
      </c>
      <c r="AI224" s="15">
        <v>9.0701999999999998</v>
      </c>
      <c r="AJ224" s="17">
        <f t="shared" si="23"/>
        <v>0.75115226646170019</v>
      </c>
      <c r="AK224" s="15">
        <f t="shared" si="24"/>
        <v>0.73490382196519699</v>
      </c>
      <c r="AL224" s="5">
        <v>6.1308999999999996</v>
      </c>
      <c r="AN224" s="5">
        <f t="shared" si="25"/>
        <v>13.333333333333334</v>
      </c>
    </row>
    <row r="225" spans="1:40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1"/>
        <v>6.5735081686022934</v>
      </c>
      <c r="W225" s="15">
        <v>4.13788</v>
      </c>
      <c r="X225" s="15"/>
      <c r="Y225" s="15">
        <f t="shared" si="22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0"/>
        <v>1802.9024794457555</v>
      </c>
      <c r="AH225" s="17">
        <v>1524.9738218750047</v>
      </c>
      <c r="AI225" s="15">
        <v>6.6022999999999996</v>
      </c>
      <c r="AJ225" s="17">
        <f t="shared" si="23"/>
        <v>0.99781717814619431</v>
      </c>
      <c r="AK225" s="15">
        <f t="shared" si="24"/>
        <v>0.6294781863608494</v>
      </c>
      <c r="AL225" s="5">
        <v>6.1308999999999996</v>
      </c>
      <c r="AN225" s="5">
        <f t="shared" si="25"/>
        <v>13.333333333333334</v>
      </c>
    </row>
    <row r="226" spans="1:40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1"/>
        <v>9.4297586887939211</v>
      </c>
      <c r="W226" s="15">
        <v>4.4032499999999999</v>
      </c>
      <c r="X226" s="15"/>
      <c r="Y226" s="15">
        <f t="shared" si="22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0"/>
        <v>1337.4092289657012</v>
      </c>
      <c r="AH226" s="17">
        <v>1063.0630333003928</v>
      </c>
      <c r="AI226" s="15">
        <v>5.3768000000000002</v>
      </c>
      <c r="AJ226" s="17">
        <f t="shared" si="23"/>
        <v>1.3243060050567508</v>
      </c>
      <c r="AK226" s="15">
        <f t="shared" si="24"/>
        <v>0.46695256425095027</v>
      </c>
      <c r="AL226" s="5">
        <v>6.1308999999999996</v>
      </c>
      <c r="AN226" s="5">
        <f t="shared" si="25"/>
        <v>13.333333333333334</v>
      </c>
    </row>
    <row r="227" spans="1:40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1"/>
        <v>13.378358329197473</v>
      </c>
      <c r="W227" s="15">
        <v>4.2386999999999997</v>
      </c>
      <c r="X227" s="15"/>
      <c r="Y227" s="15">
        <f t="shared" si="22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0"/>
        <v>907.4472878021088</v>
      </c>
      <c r="AH227" s="17">
        <v>749.30179236732522</v>
      </c>
      <c r="AI227" s="15">
        <v>4.8479000000000001</v>
      </c>
      <c r="AJ227" s="17">
        <f t="shared" si="23"/>
        <v>1.661210186723272</v>
      </c>
      <c r="AK227" s="15">
        <f t="shared" si="24"/>
        <v>0.31683259602557429</v>
      </c>
      <c r="AL227" s="5">
        <v>6.1308999999999996</v>
      </c>
      <c r="AN227" s="5">
        <f t="shared" si="25"/>
        <v>13.333333333333334</v>
      </c>
    </row>
    <row r="228" spans="1:40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1"/>
        <v>18.091691924210455</v>
      </c>
      <c r="W228" s="15">
        <v>3.95255</v>
      </c>
      <c r="X228" s="15"/>
      <c r="Y228" s="15">
        <f t="shared" si="22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0"/>
        <v>625.7339803630083</v>
      </c>
      <c r="AH228" s="17">
        <v>554.0901269485596</v>
      </c>
      <c r="AI228" s="15">
        <v>4.5758000000000001</v>
      </c>
      <c r="AJ228" s="17">
        <f t="shared" si="23"/>
        <v>1.9884106239273363</v>
      </c>
      <c r="AK228" s="15">
        <f t="shared" si="24"/>
        <v>0.21847320950179702</v>
      </c>
      <c r="AL228" s="5">
        <v>6.1308999999999996</v>
      </c>
      <c r="AN228" s="5">
        <f t="shared" si="25"/>
        <v>13.333333333333334</v>
      </c>
    </row>
    <row r="229" spans="1:40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1"/>
        <v>26.793919495433421</v>
      </c>
      <c r="W229" s="15">
        <v>3.6924600000000001</v>
      </c>
      <c r="X229" s="15"/>
      <c r="Y229" s="15">
        <f t="shared" si="22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0"/>
        <v>394.7036134462316</v>
      </c>
      <c r="AH229" s="17">
        <v>374.13070068783702</v>
      </c>
      <c r="AI229" s="15">
        <v>4.3409000000000004</v>
      </c>
      <c r="AJ229" s="17">
        <f t="shared" si="23"/>
        <v>2.4844384016483527</v>
      </c>
      <c r="AK229" s="15">
        <f t="shared" si="24"/>
        <v>0.13780962507666408</v>
      </c>
      <c r="AL229" s="5">
        <v>6.1308999999999996</v>
      </c>
      <c r="AN229" s="5">
        <f t="shared" si="25"/>
        <v>13.333333333333334</v>
      </c>
    </row>
    <row r="230" spans="1:40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21"/>
        <v>3.7286285471842602</v>
      </c>
      <c r="W230" s="15">
        <v>3.8757299999999999</v>
      </c>
      <c r="X230" s="15"/>
      <c r="Y230" s="15">
        <f t="shared" si="22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20"/>
        <v>2620.5658043984649</v>
      </c>
      <c r="AH230" s="17">
        <v>2366.5168408002178</v>
      </c>
      <c r="AI230" s="15">
        <v>37.015999999999998</v>
      </c>
      <c r="AJ230" s="17">
        <f t="shared" si="23"/>
        <v>0.31738019081119417</v>
      </c>
      <c r="AK230" s="15">
        <f t="shared" si="24"/>
        <v>1.0394518925535841</v>
      </c>
      <c r="AL230" s="56">
        <v>3.2757000000000001</v>
      </c>
      <c r="AN230" s="5">
        <f t="shared" si="25"/>
        <v>13.333333333333334</v>
      </c>
    </row>
    <row r="231" spans="1:40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21"/>
        <v>4.1981698928357778</v>
      </c>
      <c r="W231" s="15">
        <v>3.74518</v>
      </c>
      <c r="X231" s="15"/>
      <c r="Y231" s="15">
        <f t="shared" si="22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0"/>
        <v>2249.0720116503271</v>
      </c>
      <c r="AH231" s="17">
        <v>2101.8354366882622</v>
      </c>
      <c r="AI231" s="15">
        <v>16.193999999999999</v>
      </c>
      <c r="AJ231" s="17">
        <f t="shared" si="23"/>
        <v>0.50915842853660875</v>
      </c>
      <c r="AK231" s="15">
        <f t="shared" ref="AK231:AK262" si="26">W231/V231</f>
        <v>0.89209824652194047</v>
      </c>
      <c r="AL231" s="5">
        <v>3.2757000000000001</v>
      </c>
      <c r="AN231" s="5">
        <f t="shared" si="25"/>
        <v>13.333333333333334</v>
      </c>
    </row>
    <row r="232" spans="1:40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21"/>
        <v>5.1028624758715297</v>
      </c>
      <c r="W232" s="15">
        <v>3.70425</v>
      </c>
      <c r="X232" s="15"/>
      <c r="Y232" s="15">
        <f t="shared" si="22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0"/>
        <v>1830.1096069182242</v>
      </c>
      <c r="AH232" s="17">
        <v>1729.1985217557631</v>
      </c>
      <c r="AI232" s="15">
        <v>8.9864999999999995</v>
      </c>
      <c r="AJ232" s="17">
        <f t="shared" si="23"/>
        <v>0.75354925137820961</v>
      </c>
      <c r="AK232" s="15">
        <f t="shared" si="26"/>
        <v>0.72591609464594531</v>
      </c>
      <c r="AL232" s="5">
        <v>3.2757000000000001</v>
      </c>
      <c r="AN232" s="5">
        <f t="shared" si="25"/>
        <v>13.333333333333334</v>
      </c>
    </row>
    <row r="233" spans="1:40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21"/>
        <v>6.5544800148468862</v>
      </c>
      <c r="W233" s="15">
        <v>4.1291200000000003</v>
      </c>
      <c r="X233" s="15"/>
      <c r="Y233" s="15">
        <f t="shared" si="22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0"/>
        <v>1588.217350627345</v>
      </c>
      <c r="AH233" s="17">
        <v>1346.2337561503921</v>
      </c>
      <c r="AI233" s="15">
        <v>6.5555000000000003</v>
      </c>
      <c r="AJ233" s="17">
        <f t="shared" si="23"/>
        <v>0.9999222008365759</v>
      </c>
      <c r="AK233" s="15">
        <f t="shared" si="26"/>
        <v>0.62996911893039886</v>
      </c>
      <c r="AL233" s="5">
        <v>3.2757000000000001</v>
      </c>
      <c r="AN233" s="5">
        <f t="shared" si="25"/>
        <v>13.333333333333334</v>
      </c>
    </row>
    <row r="234" spans="1:40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21"/>
        <v>9.4024626250172307</v>
      </c>
      <c r="W234" s="15">
        <v>4.4019700000000004</v>
      </c>
      <c r="X234" s="15"/>
      <c r="Y234" s="15">
        <f t="shared" si="22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0"/>
        <v>1180.31013964011</v>
      </c>
      <c r="AH234" s="17">
        <v>938.46289019243318</v>
      </c>
      <c r="AI234" s="15">
        <v>5.3451000000000004</v>
      </c>
      <c r="AJ234" s="17">
        <f t="shared" si="23"/>
        <v>1.3263034231432058</v>
      </c>
      <c r="AK234" s="15">
        <f t="shared" si="26"/>
        <v>0.46817202849470868</v>
      </c>
      <c r="AL234" s="5">
        <v>3.2757000000000001</v>
      </c>
      <c r="AN234" s="5">
        <f t="shared" si="25"/>
        <v>13.333333333333334</v>
      </c>
    </row>
    <row r="235" spans="1:40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21"/>
        <v>13.339632362369162</v>
      </c>
      <c r="W235" s="15">
        <v>4.2365899999999996</v>
      </c>
      <c r="X235" s="15"/>
      <c r="Y235" s="15">
        <f t="shared" si="22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0"/>
        <v>800.6878740673211</v>
      </c>
      <c r="AH235" s="17">
        <v>661.47716895796475</v>
      </c>
      <c r="AI235" s="15">
        <v>4.8221999999999996</v>
      </c>
      <c r="AJ235" s="17">
        <f t="shared" si="23"/>
        <v>1.6632185534961623</v>
      </c>
      <c r="AK235" s="15">
        <f t="shared" si="26"/>
        <v>0.31759420986378423</v>
      </c>
      <c r="AL235" s="5">
        <v>3.2757000000000001</v>
      </c>
      <c r="AN235" s="5">
        <f t="shared" si="25"/>
        <v>13.333333333333334</v>
      </c>
    </row>
    <row r="236" spans="1:40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21"/>
        <v>18.039322399932132</v>
      </c>
      <c r="W236" s="15">
        <v>3.95655</v>
      </c>
      <c r="X236" s="15"/>
      <c r="Y236" s="15">
        <f t="shared" si="22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0"/>
        <v>552.95159273623983</v>
      </c>
      <c r="AH236" s="17">
        <v>489.14599198211556</v>
      </c>
      <c r="AI236" s="15">
        <v>4.5529000000000002</v>
      </c>
      <c r="AJ236" s="17">
        <f t="shared" si="23"/>
        <v>1.9905177488324695</v>
      </c>
      <c r="AK236" s="15">
        <f t="shared" si="26"/>
        <v>0.21932919165605053</v>
      </c>
      <c r="AL236" s="5">
        <v>3.2757000000000001</v>
      </c>
      <c r="AN236" s="5">
        <f t="shared" si="25"/>
        <v>13.333333333333334</v>
      </c>
    </row>
    <row r="237" spans="1:40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21"/>
        <v>26.716359871745063</v>
      </c>
      <c r="W237" s="15">
        <v>3.6996899999999999</v>
      </c>
      <c r="X237" s="15"/>
      <c r="Y237" s="15">
        <f t="shared" si="22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0"/>
        <v>349.12321336783072</v>
      </c>
      <c r="AH237" s="17">
        <v>330.2793603754389</v>
      </c>
      <c r="AI237" s="15">
        <v>4.3202999999999996</v>
      </c>
      <c r="AJ237" s="17">
        <f t="shared" si="23"/>
        <v>2.486747499142711</v>
      </c>
      <c r="AK237" s="15">
        <f t="shared" si="26"/>
        <v>0.13848031759419263</v>
      </c>
      <c r="AL237" s="5">
        <v>3.2757000000000001</v>
      </c>
      <c r="AN237" s="5">
        <f t="shared" si="25"/>
        <v>13.333333333333334</v>
      </c>
    </row>
    <row r="238" spans="1:40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1"/>
        <v>3.7205188002114653</v>
      </c>
      <c r="W238" s="15">
        <v>3.8574600000000001</v>
      </c>
      <c r="X238" s="15"/>
      <c r="Y238" s="15">
        <f t="shared" si="22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0"/>
        <v>2397.6660978890841</v>
      </c>
      <c r="AH238" s="17">
        <v>2175.4811048233278</v>
      </c>
      <c r="AI238" s="15">
        <v>35.728999999999999</v>
      </c>
      <c r="AJ238" s="17">
        <f t="shared" si="23"/>
        <v>0.32269432002556259</v>
      </c>
      <c r="AK238" s="15">
        <f t="shared" si="26"/>
        <v>1.0368070172849957</v>
      </c>
      <c r="AL238" s="56">
        <v>1.7927999999999999</v>
      </c>
      <c r="AN238" s="5">
        <f t="shared" si="25"/>
        <v>13.333333333333334</v>
      </c>
    </row>
    <row r="239" spans="1:40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1"/>
        <v>4.1890388959695404</v>
      </c>
      <c r="W239" s="15">
        <v>3.7107100000000002</v>
      </c>
      <c r="X239" s="15"/>
      <c r="Y239" s="15">
        <f t="shared" si="22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0"/>
        <v>2048.487868758476</v>
      </c>
      <c r="AH239" s="17">
        <v>1932.165957634702</v>
      </c>
      <c r="AI239" s="15">
        <v>15.942</v>
      </c>
      <c r="AJ239" s="17">
        <f t="shared" si="23"/>
        <v>0.51260848905539846</v>
      </c>
      <c r="AK239" s="15">
        <f t="shared" si="26"/>
        <v>0.88581416696088411</v>
      </c>
      <c r="AL239" s="5">
        <v>1.7927999999999999</v>
      </c>
      <c r="AN239" s="5">
        <f t="shared" si="25"/>
        <v>13.333333333333334</v>
      </c>
    </row>
    <row r="240" spans="1:40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1"/>
        <v>5.0917637775183389</v>
      </c>
      <c r="W240" s="15">
        <v>3.65985</v>
      </c>
      <c r="X240" s="15"/>
      <c r="Y240" s="15">
        <f t="shared" si="22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0"/>
        <v>1662.2097044553079</v>
      </c>
      <c r="AH240" s="17">
        <v>1589.6099472911669</v>
      </c>
      <c r="AI240" s="15">
        <v>8.9075000000000006</v>
      </c>
      <c r="AJ240" s="17">
        <f t="shared" si="23"/>
        <v>0.7560599062343788</v>
      </c>
      <c r="AK240" s="15">
        <f t="shared" si="26"/>
        <v>0.7187784351189529</v>
      </c>
      <c r="AL240" s="5">
        <v>1.7927999999999999</v>
      </c>
      <c r="AN240" s="5">
        <f t="shared" si="25"/>
        <v>13.333333333333334</v>
      </c>
    </row>
    <row r="241" spans="1:40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1"/>
        <v>6.5402240561784373</v>
      </c>
      <c r="W241" s="15">
        <v>4.1228999999999996</v>
      </c>
      <c r="X241" s="15"/>
      <c r="Y241" s="15">
        <f t="shared" si="22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0"/>
        <v>1457.810081060298</v>
      </c>
      <c r="AH241" s="17">
        <v>1237.5597961898284</v>
      </c>
      <c r="AI241" s="15">
        <v>6.5144000000000002</v>
      </c>
      <c r="AJ241" s="17">
        <f t="shared" si="23"/>
        <v>1.0019801143753875</v>
      </c>
      <c r="AK241" s="15">
        <f t="shared" si="26"/>
        <v>0.63039124723948359</v>
      </c>
      <c r="AL241" s="5">
        <v>1.7927999999999999</v>
      </c>
      <c r="AN241" s="5">
        <f t="shared" si="25"/>
        <v>13.333333333333334</v>
      </c>
    </row>
    <row r="242" spans="1:40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1"/>
        <v>9.3820123195375835</v>
      </c>
      <c r="W242" s="15">
        <v>4.3999499999999996</v>
      </c>
      <c r="X242" s="15"/>
      <c r="Y242" s="15">
        <f t="shared" si="22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0"/>
        <v>1084.532365344038</v>
      </c>
      <c r="AH242" s="17">
        <v>862.70600318279378</v>
      </c>
      <c r="AI242" s="15">
        <v>5.319</v>
      </c>
      <c r="AJ242" s="17">
        <f t="shared" si="23"/>
        <v>1.3281068121084192</v>
      </c>
      <c r="AK242" s="15">
        <f t="shared" si="26"/>
        <v>0.46897721407136911</v>
      </c>
      <c r="AL242" s="5">
        <v>1.7927999999999999</v>
      </c>
      <c r="AN242" s="5">
        <f t="shared" si="25"/>
        <v>13.333333333333334</v>
      </c>
    </row>
    <row r="243" spans="1:40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1"/>
        <v>13.310618733953264</v>
      </c>
      <c r="W243" s="15">
        <v>4.2327199999999996</v>
      </c>
      <c r="X243" s="15"/>
      <c r="Y243" s="15">
        <f t="shared" si="22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0"/>
        <v>735.38043493526209</v>
      </c>
      <c r="AH243" s="17">
        <v>608.07979792507365</v>
      </c>
      <c r="AI243" s="15">
        <v>4.8021000000000003</v>
      </c>
      <c r="AJ243" s="17">
        <f t="shared" si="23"/>
        <v>1.6648822458909962</v>
      </c>
      <c r="AK243" s="15">
        <f t="shared" si="26"/>
        <v>0.31799573593096814</v>
      </c>
      <c r="AL243" s="5">
        <v>1.7927999999999999</v>
      </c>
      <c r="AN243" s="5">
        <f t="shared" si="25"/>
        <v>13.333333333333334</v>
      </c>
    </row>
    <row r="244" spans="1:40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1"/>
        <v>18.000086971041103</v>
      </c>
      <c r="W244" s="15">
        <v>3.9570799999999999</v>
      </c>
      <c r="X244" s="15"/>
      <c r="Y244" s="15">
        <f t="shared" si="22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0"/>
        <v>508.38297894172462</v>
      </c>
      <c r="AH244" s="17">
        <v>449.65995792251766</v>
      </c>
      <c r="AI244" s="15">
        <v>4.5354999999999999</v>
      </c>
      <c r="AJ244" s="17">
        <f t="shared" si="23"/>
        <v>1.9921622950614859</v>
      </c>
      <c r="AK244" s="15">
        <f t="shared" si="26"/>
        <v>0.21983671558733181</v>
      </c>
      <c r="AL244" s="5">
        <v>1.7927999999999999</v>
      </c>
      <c r="AN244" s="5">
        <f t="shared" si="25"/>
        <v>13.333333333333334</v>
      </c>
    </row>
    <row r="245" spans="1:40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21"/>
        <v>26.658251933168664</v>
      </c>
      <c r="W245" s="25">
        <v>3.7029800000000002</v>
      </c>
      <c r="X245" s="25"/>
      <c r="Y245" s="25">
        <f t="shared" si="22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0"/>
        <v>321.2258397439544</v>
      </c>
      <c r="AH245" s="47">
        <v>303.61774546550089</v>
      </c>
      <c r="AI245" s="25">
        <v>4.3052000000000001</v>
      </c>
      <c r="AJ245" s="47">
        <f t="shared" si="23"/>
        <v>2.4883941298426664</v>
      </c>
      <c r="AK245" s="25">
        <f t="shared" si="26"/>
        <v>0.13890558200452324</v>
      </c>
      <c r="AL245" s="5">
        <v>1.7927999999999999</v>
      </c>
      <c r="AN245" s="5">
        <f t="shared" si="25"/>
        <v>13.333333333333334</v>
      </c>
    </row>
    <row r="246" spans="1:40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1"/>
        <v>3.7571610651837912</v>
      </c>
      <c r="W246" s="15">
        <v>3.8725000000000001</v>
      </c>
      <c r="X246" s="15"/>
      <c r="Y246" s="15">
        <f t="shared" si="22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20"/>
        <v>6759.4428469032564</v>
      </c>
      <c r="AH246" s="17">
        <v>6109.2446647285724</v>
      </c>
      <c r="AI246" s="15">
        <v>34.444000000000003</v>
      </c>
      <c r="AJ246" s="17">
        <f t="shared" si="23"/>
        <v>0.3302730342032405</v>
      </c>
      <c r="AK246" s="15">
        <f t="shared" si="26"/>
        <v>1.0306984270344468</v>
      </c>
      <c r="AL246" s="56">
        <v>29.24</v>
      </c>
      <c r="AN246" s="5">
        <f t="shared" si="25"/>
        <v>12.335526315789474</v>
      </c>
    </row>
    <row r="247" spans="1:40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1"/>
        <v>4.2302954737341176</v>
      </c>
      <c r="W247" s="15">
        <v>3.77596</v>
      </c>
      <c r="X247" s="15"/>
      <c r="Y247" s="15">
        <f t="shared" si="22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0"/>
        <v>5853.7742435983646</v>
      </c>
      <c r="AH247" s="17">
        <v>5425.9605113916132</v>
      </c>
      <c r="AI247" s="15">
        <v>15.881</v>
      </c>
      <c r="AJ247" s="17">
        <f t="shared" si="23"/>
        <v>0.51611493720600699</v>
      </c>
      <c r="AK247" s="15">
        <f t="shared" si="26"/>
        <v>0.89259958871547285</v>
      </c>
      <c r="AL247" s="5">
        <v>29.24</v>
      </c>
      <c r="AN247" s="5">
        <f t="shared" si="25"/>
        <v>12.335526315789474</v>
      </c>
    </row>
    <row r="248" spans="1:40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1"/>
        <v>5.1419110197528672</v>
      </c>
      <c r="W248" s="15">
        <v>3.6626400000000001</v>
      </c>
      <c r="X248" s="15"/>
      <c r="Y248" s="15">
        <f t="shared" si="22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0"/>
        <v>4671.4205204200789</v>
      </c>
      <c r="AH248" s="17">
        <v>4463.9854917410057</v>
      </c>
      <c r="AI248" s="15">
        <v>8.9154</v>
      </c>
      <c r="AJ248" s="17">
        <f t="shared" si="23"/>
        <v>0.75943719174952451</v>
      </c>
      <c r="AK248" s="15">
        <f t="shared" si="26"/>
        <v>0.71231104270957135</v>
      </c>
      <c r="AL248" s="5">
        <v>29.24</v>
      </c>
      <c r="AN248" s="5">
        <f t="shared" si="25"/>
        <v>12.335526315789474</v>
      </c>
    </row>
    <row r="249" spans="1:40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1"/>
        <v>6.6046367458364639</v>
      </c>
      <c r="W249" s="15">
        <v>4.1579899999999999</v>
      </c>
      <c r="X249" s="15"/>
      <c r="Y249" s="15">
        <f t="shared" si="22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0"/>
        <v>4128.7044093828308</v>
      </c>
      <c r="AH249" s="17">
        <v>3475.34877016056</v>
      </c>
      <c r="AI249" s="15">
        <v>6.5446</v>
      </c>
      <c r="AJ249" s="17">
        <f t="shared" si="23"/>
        <v>1.0045762680167469</v>
      </c>
      <c r="AK249" s="15">
        <f t="shared" si="26"/>
        <v>0.62955619816959352</v>
      </c>
      <c r="AL249" s="5">
        <v>29.24</v>
      </c>
      <c r="AN249" s="5">
        <f t="shared" si="25"/>
        <v>12.335526315789474</v>
      </c>
    </row>
    <row r="250" spans="1:40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1"/>
        <v>9.4744129227455502</v>
      </c>
      <c r="W250" s="15">
        <v>4.4354100000000001</v>
      </c>
      <c r="X250" s="15"/>
      <c r="Y250" s="15">
        <f t="shared" si="22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0"/>
        <v>3070.1581660686838</v>
      </c>
      <c r="AH250" s="17">
        <v>2422.6742468543816</v>
      </c>
      <c r="AI250" s="15">
        <v>5.3552999999999997</v>
      </c>
      <c r="AJ250" s="17">
        <f t="shared" si="23"/>
        <v>1.3300998729056543</v>
      </c>
      <c r="AK250" s="15">
        <f t="shared" si="26"/>
        <v>0.46814615704069201</v>
      </c>
      <c r="AL250" s="5">
        <v>29.24</v>
      </c>
      <c r="AN250" s="5">
        <f t="shared" si="25"/>
        <v>12.335526315789474</v>
      </c>
    </row>
    <row r="251" spans="1:40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1"/>
        <v>13.441710994142191</v>
      </c>
      <c r="W251" s="15">
        <v>4.27149</v>
      </c>
      <c r="X251" s="15"/>
      <c r="Y251" s="15">
        <f t="shared" si="22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0"/>
        <v>2084.0307728403573</v>
      </c>
      <c r="AH251" s="17">
        <v>1707.6260754306461</v>
      </c>
      <c r="AI251" s="15">
        <v>4.8396999999999997</v>
      </c>
      <c r="AJ251" s="17">
        <f t="shared" si="23"/>
        <v>1.6665488793587226</v>
      </c>
      <c r="AK251" s="15">
        <f t="shared" si="26"/>
        <v>0.31777874125261935</v>
      </c>
      <c r="AL251" s="5">
        <v>29.24</v>
      </c>
      <c r="AN251" s="5">
        <f t="shared" si="25"/>
        <v>12.335526315789474</v>
      </c>
    </row>
    <row r="252" spans="1:40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1"/>
        <v>18.177364386298432</v>
      </c>
      <c r="W252" s="15">
        <v>3.9995699999999998</v>
      </c>
      <c r="X252" s="15"/>
      <c r="Y252" s="15">
        <f t="shared" si="22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0"/>
        <v>1442.9845328203348</v>
      </c>
      <c r="AH252" s="17">
        <v>1262.7472115430339</v>
      </c>
      <c r="AI252" s="15">
        <v>4.5735999999999999</v>
      </c>
      <c r="AJ252" s="17">
        <f t="shared" si="23"/>
        <v>1.9935923892463356</v>
      </c>
      <c r="AK252" s="15">
        <f t="shared" si="26"/>
        <v>0.22003024833538348</v>
      </c>
      <c r="AL252" s="5">
        <v>29.24</v>
      </c>
      <c r="AN252" s="5">
        <f t="shared" si="25"/>
        <v>12.335526315789474</v>
      </c>
    </row>
    <row r="253" spans="1:40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1"/>
        <v>26.920800997825634</v>
      </c>
      <c r="W253" s="15">
        <v>3.7446999999999999</v>
      </c>
      <c r="X253" s="15"/>
      <c r="Y253" s="15">
        <f t="shared" si="22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0"/>
        <v>912.23837997056398</v>
      </c>
      <c r="AH253" s="17">
        <v>852.62753488850217</v>
      </c>
      <c r="AI253" s="15">
        <v>4.3433000000000002</v>
      </c>
      <c r="AJ253" s="17">
        <f t="shared" si="23"/>
        <v>2.489625793928484</v>
      </c>
      <c r="AK253" s="15">
        <f t="shared" si="26"/>
        <v>0.13910061592530087</v>
      </c>
      <c r="AL253" s="5">
        <v>29.24</v>
      </c>
      <c r="AN253" s="5">
        <f t="shared" si="25"/>
        <v>12.335526315789474</v>
      </c>
    </row>
    <row r="254" spans="1:40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3.90577</v>
      </c>
      <c r="X254" s="15"/>
      <c r="Y254" s="15">
        <f t="shared" si="22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20"/>
        <v>4847.3187045729082</v>
      </c>
      <c r="AH254" s="17">
        <v>4343.7313170015586</v>
      </c>
      <c r="AI254" s="15">
        <v>34.508000000000003</v>
      </c>
      <c r="AJ254" s="17">
        <f t="shared" si="23"/>
        <v>0.32903357811277323</v>
      </c>
      <c r="AK254" s="15">
        <f t="shared" si="26"/>
        <v>1.0454576271979752</v>
      </c>
      <c r="AL254" s="56">
        <v>14.43</v>
      </c>
      <c r="AN254" s="5">
        <f t="shared" si="25"/>
        <v>17.543859649122805</v>
      </c>
    </row>
    <row r="255" spans="1:40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3.8072900000000001</v>
      </c>
      <c r="X255" s="15"/>
      <c r="Y255" s="15">
        <f t="shared" si="22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0"/>
        <v>4196.6232107428305</v>
      </c>
      <c r="AH255" s="17">
        <v>3857.9097567035624</v>
      </c>
      <c r="AI255" s="15">
        <v>15.89</v>
      </c>
      <c r="AJ255" s="17">
        <f t="shared" si="23"/>
        <v>0.5145097523628881</v>
      </c>
      <c r="AK255" s="15">
        <f t="shared" si="26"/>
        <v>0.9051172434789837</v>
      </c>
      <c r="AL255" s="5">
        <v>14.43</v>
      </c>
      <c r="AN255" s="5">
        <f t="shared" si="25"/>
        <v>17.543859649122805</v>
      </c>
    </row>
    <row r="256" spans="1:40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5.1128726278861185</v>
      </c>
      <c r="W256" s="15">
        <v>3.6772</v>
      </c>
      <c r="X256" s="15"/>
      <c r="Y256" s="15">
        <f t="shared" si="22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0"/>
        <v>3334.6281902799929</v>
      </c>
      <c r="AH256" s="17">
        <v>3173.9363281790424</v>
      </c>
      <c r="AI256" s="15">
        <v>8.9036000000000008</v>
      </c>
      <c r="AJ256" s="17">
        <f t="shared" si="23"/>
        <v>0.75779138985860628</v>
      </c>
      <c r="AK256" s="15">
        <f t="shared" si="26"/>
        <v>0.71920430404312896</v>
      </c>
      <c r="AL256" s="5">
        <v>14.43</v>
      </c>
      <c r="AN256" s="5">
        <f t="shared" si="25"/>
        <v>17.543859649122805</v>
      </c>
    </row>
    <row r="257" spans="1:40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</v>
      </c>
      <c r="W257" s="15">
        <v>4.1578299999999997</v>
      </c>
      <c r="X257" s="15"/>
      <c r="Y257" s="15">
        <f t="shared" si="22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0"/>
        <v>2935.4353154676828</v>
      </c>
      <c r="AH257" s="17">
        <v>2471.0061748885573</v>
      </c>
      <c r="AI257" s="15">
        <v>6.5339</v>
      </c>
      <c r="AJ257" s="17">
        <f t="shared" si="23"/>
        <v>1.0025555254944793</v>
      </c>
      <c r="AK257" s="15">
        <f t="shared" si="26"/>
        <v>0.63310737889110569</v>
      </c>
      <c r="AL257" s="5">
        <v>14.43</v>
      </c>
      <c r="AN257" s="5">
        <f t="shared" si="25"/>
        <v>17.543859649122805</v>
      </c>
    </row>
    <row r="258" spans="1:40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9.4209071903240513</v>
      </c>
      <c r="W258" s="15">
        <v>4.4346899999999998</v>
      </c>
      <c r="X258" s="15"/>
      <c r="Y258" s="15">
        <f t="shared" si="22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0"/>
        <v>2182.5574326571027</v>
      </c>
      <c r="AH258" s="17">
        <v>1722.544532830899</v>
      </c>
      <c r="AI258" s="15">
        <v>5.3457999999999997</v>
      </c>
      <c r="AJ258" s="17">
        <f t="shared" si="23"/>
        <v>1.3275167495185025</v>
      </c>
      <c r="AK258" s="15">
        <f t="shared" si="26"/>
        <v>0.47072855197583785</v>
      </c>
      <c r="AL258" s="5">
        <v>14.43</v>
      </c>
      <c r="AN258" s="5">
        <f t="shared" si="25"/>
        <v>17.543859649122805</v>
      </c>
    </row>
    <row r="259" spans="1:40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13.365800370697322</v>
      </c>
      <c r="W259" s="15">
        <v>4.2668699999999999</v>
      </c>
      <c r="X259" s="15"/>
      <c r="Y259" s="15">
        <f t="shared" si="22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0"/>
        <v>1480.1631250573098</v>
      </c>
      <c r="AH259" s="17">
        <v>1214.1384522379599</v>
      </c>
      <c r="AI259" s="15">
        <v>4.8308</v>
      </c>
      <c r="AJ259" s="17">
        <f t="shared" si="23"/>
        <v>1.6633665219566289</v>
      </c>
      <c r="AK259" s="15">
        <f t="shared" si="26"/>
        <v>0.31923789684563336</v>
      </c>
      <c r="AL259" s="5">
        <v>14.43</v>
      </c>
      <c r="AN259" s="5">
        <f t="shared" si="25"/>
        <v>17.543859649122805</v>
      </c>
    </row>
    <row r="260" spans="1:40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18.074709667434909</v>
      </c>
      <c r="W260" s="15">
        <v>3.9937999999999998</v>
      </c>
      <c r="X260" s="15"/>
      <c r="Y260" s="15">
        <f t="shared" si="22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0"/>
        <v>1024.4956581876827</v>
      </c>
      <c r="AH260" s="17">
        <v>897.82533017599519</v>
      </c>
      <c r="AI260" s="15">
        <v>4.5650000000000004</v>
      </c>
      <c r="AJ260" s="17">
        <f t="shared" si="23"/>
        <v>1.9898267917066068</v>
      </c>
      <c r="AK260" s="15">
        <f t="shared" si="26"/>
        <v>0.22096067231417854</v>
      </c>
      <c r="AL260" s="5">
        <v>14.43</v>
      </c>
      <c r="AN260" s="5">
        <f t="shared" si="25"/>
        <v>17.543859649122805</v>
      </c>
    </row>
    <row r="261" spans="1:40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26.768768656982214</v>
      </c>
      <c r="W261" s="15">
        <v>3.7397999999999998</v>
      </c>
      <c r="X261" s="15"/>
      <c r="Y261" s="15">
        <f t="shared" si="22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0"/>
        <v>647.76148573674448</v>
      </c>
      <c r="AH261" s="17">
        <v>606.22632228424141</v>
      </c>
      <c r="AI261" s="15">
        <v>4.335</v>
      </c>
      <c r="AJ261" s="17">
        <f t="shared" si="23"/>
        <v>2.4849613958501573</v>
      </c>
      <c r="AK261" s="15">
        <f t="shared" si="26"/>
        <v>0.13970758415981646</v>
      </c>
      <c r="AL261" s="5">
        <v>14.43</v>
      </c>
      <c r="AN261" s="5">
        <f t="shared" si="25"/>
        <v>17.543859649122805</v>
      </c>
    </row>
    <row r="262" spans="1:40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3.9263400000000002</v>
      </c>
      <c r="X262" s="15"/>
      <c r="Y262" s="15">
        <f t="shared" si="22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ref="AG262:AG293" si="27">W262*S262</f>
        <v>4078.4812462501936</v>
      </c>
      <c r="AH262" s="17">
        <v>3635.621052144154</v>
      </c>
      <c r="AI262" s="15">
        <v>34.567999999999998</v>
      </c>
      <c r="AJ262" s="17">
        <f t="shared" si="23"/>
        <v>0.32838486593001986</v>
      </c>
      <c r="AK262" s="15">
        <f t="shared" si="26"/>
        <v>1.053288599352685</v>
      </c>
      <c r="AL262" s="56">
        <v>10.167</v>
      </c>
      <c r="AN262" s="5">
        <f t="shared" si="25"/>
        <v>21.05263157894737</v>
      </c>
    </row>
    <row r="263" spans="1:40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8">L263*T263/(S263*1000)</f>
        <v>4.1971202333267659</v>
      </c>
      <c r="W263" s="15">
        <v>3.8275399999999999</v>
      </c>
      <c r="X263" s="15"/>
      <c r="Y263" s="15">
        <f t="shared" ref="Y263:Y293" si="29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27"/>
        <v>3531.1764037693174</v>
      </c>
      <c r="AH263" s="17">
        <v>3228.9975841382748</v>
      </c>
      <c r="AI263" s="15">
        <v>15.907999999999999</v>
      </c>
      <c r="AJ263" s="17">
        <f t="shared" ref="AJ263:AJ293" si="30">(V263/AI263)^0.5</f>
        <v>0.51365073520842819</v>
      </c>
      <c r="AK263" s="15">
        <f t="shared" ref="AK263:AK293" si="31">W263/V263</f>
        <v>0.91194433021190213</v>
      </c>
      <c r="AL263" s="5">
        <v>10.167</v>
      </c>
      <c r="AN263" s="5">
        <f t="shared" ref="AN263:AN293" si="32">C263/F263</f>
        <v>21.05263157894737</v>
      </c>
    </row>
    <row r="264" spans="1:40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8"/>
        <v>5.1015866179959044</v>
      </c>
      <c r="W264" s="15">
        <v>3.6753900000000002</v>
      </c>
      <c r="X264" s="15"/>
      <c r="Y264" s="15">
        <f t="shared" si="29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27"/>
        <v>2789.6469958889174</v>
      </c>
      <c r="AH264" s="17">
        <v>2656.5247458395461</v>
      </c>
      <c r="AI264" s="15">
        <v>8.9054000000000002</v>
      </c>
      <c r="AJ264" s="17">
        <f t="shared" si="30"/>
        <v>0.75687806078890663</v>
      </c>
      <c r="AK264" s="15">
        <f t="shared" si="31"/>
        <v>0.72044057568973163</v>
      </c>
      <c r="AL264" s="5">
        <v>10.167</v>
      </c>
      <c r="AN264" s="5">
        <f t="shared" si="32"/>
        <v>21.05263157894737</v>
      </c>
    </row>
    <row r="265" spans="1:40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8"/>
        <v>6.5528412121185937</v>
      </c>
      <c r="W265" s="15">
        <v>4.1628600000000002</v>
      </c>
      <c r="X265" s="15"/>
      <c r="Y265" s="15">
        <f t="shared" si="29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27"/>
        <v>2459.8761818741327</v>
      </c>
      <c r="AH265" s="17">
        <v>2068.1854870352267</v>
      </c>
      <c r="AI265" s="15">
        <v>6.5347</v>
      </c>
      <c r="AJ265" s="17">
        <f t="shared" si="30"/>
        <v>1.001387105678117</v>
      </c>
      <c r="AK265" s="15">
        <f t="shared" si="31"/>
        <v>0.63527557974415028</v>
      </c>
      <c r="AL265" s="5">
        <v>10.167</v>
      </c>
      <c r="AN265" s="5">
        <f t="shared" si="32"/>
        <v>21.05263157894737</v>
      </c>
    </row>
    <row r="266" spans="1:40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8"/>
        <v>9.4001117472408637</v>
      </c>
      <c r="W266" s="15">
        <v>4.4378500000000001</v>
      </c>
      <c r="X266" s="15"/>
      <c r="Y266" s="15">
        <f t="shared" si="29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27"/>
        <v>1828.0610218141285</v>
      </c>
      <c r="AH266" s="17">
        <v>1441.7372322970468</v>
      </c>
      <c r="AI266" s="15">
        <v>5.3460999999999999</v>
      </c>
      <c r="AJ266" s="17">
        <f t="shared" si="30"/>
        <v>1.3260135720548878</v>
      </c>
      <c r="AK266" s="15">
        <f t="shared" si="31"/>
        <v>0.47210608972841256</v>
      </c>
      <c r="AL266" s="5">
        <v>10.167</v>
      </c>
      <c r="AN266" s="5">
        <f t="shared" si="32"/>
        <v>21.05263157894737</v>
      </c>
    </row>
    <row r="267" spans="1:40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8"/>
        <v>13.336297082398767</v>
      </c>
      <c r="W267" s="15">
        <v>4.2684600000000001</v>
      </c>
      <c r="X267" s="15"/>
      <c r="Y267" s="15">
        <f t="shared" si="29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27"/>
        <v>1239.3302230877482</v>
      </c>
      <c r="AH267" s="17">
        <v>1016.210947462813</v>
      </c>
      <c r="AI267" s="15">
        <v>4.8308999999999997</v>
      </c>
      <c r="AJ267" s="17">
        <f t="shared" si="30"/>
        <v>1.6615124767404768</v>
      </c>
      <c r="AK267" s="15">
        <f t="shared" si="31"/>
        <v>0.32006335593959662</v>
      </c>
      <c r="AL267" s="5">
        <v>10.167</v>
      </c>
      <c r="AN267" s="5">
        <f t="shared" si="32"/>
        <v>21.05263157894737</v>
      </c>
    </row>
    <row r="268" spans="1:40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8"/>
        <v>18.034812066435265</v>
      </c>
      <c r="W268" s="15">
        <v>3.9950100000000002</v>
      </c>
      <c r="X268" s="15"/>
      <c r="Y268" s="15">
        <f t="shared" si="29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27"/>
        <v>857.74330294411834</v>
      </c>
      <c r="AH268" s="17">
        <v>751.46283996896477</v>
      </c>
      <c r="AI268" s="15">
        <v>4.5650000000000004</v>
      </c>
      <c r="AJ268" s="17">
        <f t="shared" si="30"/>
        <v>1.9876294348553638</v>
      </c>
      <c r="AK268" s="15">
        <f t="shared" si="31"/>
        <v>0.22151658610488908</v>
      </c>
      <c r="AL268" s="5">
        <v>10.167</v>
      </c>
      <c r="AN268" s="5">
        <f t="shared" si="32"/>
        <v>21.05263157894737</v>
      </c>
    </row>
    <row r="269" spans="1:40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8"/>
        <v>26.709680036983386</v>
      </c>
      <c r="W269" s="15">
        <v>3.7411500000000002</v>
      </c>
      <c r="X269" s="15"/>
      <c r="Y269" s="15">
        <f t="shared" si="29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27"/>
        <v>542.35983770869109</v>
      </c>
      <c r="AH269" s="17">
        <v>507.39997914556182</v>
      </c>
      <c r="AI269" s="15">
        <v>4.3349000000000002</v>
      </c>
      <c r="AJ269" s="17">
        <f t="shared" si="30"/>
        <v>2.4822458945161583</v>
      </c>
      <c r="AK269" s="15">
        <f t="shared" si="31"/>
        <v>0.14006719641792192</v>
      </c>
      <c r="AL269" s="5">
        <v>10.167</v>
      </c>
      <c r="AN269" s="5">
        <f t="shared" si="32"/>
        <v>21.05263157894737</v>
      </c>
    </row>
    <row r="270" spans="1:40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8"/>
        <v>3.6688200087247971</v>
      </c>
      <c r="W270" s="15">
        <v>3.9069699999999998</v>
      </c>
      <c r="X270" s="15"/>
      <c r="Y270" s="15">
        <f t="shared" si="29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27"/>
        <v>3131.0229234438675</v>
      </c>
      <c r="AH270" s="17">
        <v>2804.879544008154</v>
      </c>
      <c r="AI270" s="15">
        <v>34.228000000000002</v>
      </c>
      <c r="AJ270" s="47">
        <f t="shared" si="30"/>
        <v>0.3273953005984418</v>
      </c>
      <c r="AK270" s="15">
        <f t="shared" si="31"/>
        <v>1.0649118764913132</v>
      </c>
      <c r="AL270" s="56">
        <v>5.66</v>
      </c>
      <c r="AN270" s="5">
        <f t="shared" si="32"/>
        <v>27.798369162342475</v>
      </c>
    </row>
    <row r="271" spans="1:40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8"/>
        <v>4.0752605909145636</v>
      </c>
      <c r="W271" s="15">
        <v>3.7594400000000001</v>
      </c>
      <c r="X271" s="15"/>
      <c r="Y271" s="15">
        <f t="shared" si="29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27"/>
        <v>2712.3163999021017</v>
      </c>
      <c r="AH271" s="17">
        <v>2525.1386907777101</v>
      </c>
      <c r="AI271" s="15">
        <v>15.529</v>
      </c>
      <c r="AJ271" s="17">
        <f t="shared" si="30"/>
        <v>0.5122782855554866</v>
      </c>
      <c r="AK271" s="15">
        <f>W271/V271</f>
        <v>0.92250297033307327</v>
      </c>
      <c r="AL271" s="5">
        <v>5.66</v>
      </c>
      <c r="AN271" s="5">
        <f t="shared" si="32"/>
        <v>27.798369162342475</v>
      </c>
    </row>
    <row r="272" spans="1:40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8"/>
        <v>4.8191986490110406</v>
      </c>
      <c r="W272" s="15">
        <v>3.5211399999999999</v>
      </c>
      <c r="X272" s="15"/>
      <c r="Y272" s="15">
        <f t="shared" si="29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27"/>
        <v>2148.23130570286</v>
      </c>
      <c r="AH272" s="17">
        <v>2135.33388901322</v>
      </c>
      <c r="AI272" s="15">
        <v>8.4459999999999997</v>
      </c>
      <c r="AJ272" s="17">
        <f t="shared" si="30"/>
        <v>0.75537372754836418</v>
      </c>
      <c r="AK272" s="15">
        <f t="shared" si="31"/>
        <v>0.73064844519795458</v>
      </c>
      <c r="AL272" s="5">
        <v>5.66</v>
      </c>
      <c r="AN272" s="5">
        <f t="shared" si="32"/>
        <v>27.798369162342475</v>
      </c>
    </row>
    <row r="273" spans="1:40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8"/>
        <v>5.987238544175101</v>
      </c>
      <c r="W273" s="15">
        <v>3.82646</v>
      </c>
      <c r="X273" s="15"/>
      <c r="Y273" s="15">
        <f t="shared" si="29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27"/>
        <v>1879.0710118108434</v>
      </c>
      <c r="AH273" s="17">
        <v>1718.7553355681105</v>
      </c>
      <c r="AI273" s="15">
        <v>5.9943999999999997</v>
      </c>
      <c r="AJ273" s="17">
        <f t="shared" si="30"/>
        <v>0.99940247597463727</v>
      </c>
      <c r="AK273" s="15">
        <f t="shared" si="31"/>
        <v>0.63910264669890404</v>
      </c>
      <c r="AL273" s="5">
        <v>5.66</v>
      </c>
      <c r="AN273" s="5">
        <f t="shared" si="32"/>
        <v>27.798369162342475</v>
      </c>
    </row>
    <row r="274" spans="1:40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8"/>
        <v>8.313203443261493</v>
      </c>
      <c r="W274" s="15">
        <v>3.9438900000000001</v>
      </c>
      <c r="X274" s="15"/>
      <c r="Y274" s="15">
        <f t="shared" si="29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27"/>
        <v>1394.8546716716003</v>
      </c>
      <c r="AH274" s="17">
        <v>1237.8619461624439</v>
      </c>
      <c r="AI274" s="15">
        <v>4.7462</v>
      </c>
      <c r="AJ274" s="17">
        <f t="shared" si="30"/>
        <v>1.3234611187278744</v>
      </c>
      <c r="AK274" s="15">
        <f t="shared" si="31"/>
        <v>0.47441278526592945</v>
      </c>
      <c r="AL274" s="5">
        <v>5.66</v>
      </c>
      <c r="AN274" s="5">
        <f t="shared" si="32"/>
        <v>27.798369162342475</v>
      </c>
    </row>
    <row r="275" spans="1:40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8"/>
        <v>11.587203086976652</v>
      </c>
      <c r="W275" s="15">
        <v>3.72498</v>
      </c>
      <c r="X275" s="15"/>
      <c r="Y275" s="15">
        <f t="shared" si="29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27"/>
        <v>945.18735563401458</v>
      </c>
      <c r="AH275" s="17">
        <v>888.10027026159901</v>
      </c>
      <c r="AI275" s="15">
        <v>4.2137000000000002</v>
      </c>
      <c r="AJ275" s="17">
        <f t="shared" si="30"/>
        <v>1.6582786270929053</v>
      </c>
      <c r="AK275" s="15">
        <f t="shared" si="31"/>
        <v>0.32147360946721149</v>
      </c>
      <c r="AL275" s="5">
        <v>5.66</v>
      </c>
      <c r="AN275" s="5">
        <f t="shared" si="32"/>
        <v>27.798369162342475</v>
      </c>
    </row>
    <row r="276" spans="1:40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8"/>
        <v>15.527544755216518</v>
      </c>
      <c r="W276" s="15">
        <v>3.4617100000000001</v>
      </c>
      <c r="X276" s="15"/>
      <c r="Y276" s="15">
        <f t="shared" si="29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27"/>
        <v>655.48154646071373</v>
      </c>
      <c r="AH276" s="17">
        <v>662.73183271056735</v>
      </c>
      <c r="AI276" s="15">
        <v>3.9455</v>
      </c>
      <c r="AJ276" s="17">
        <f t="shared" si="30"/>
        <v>1.9838113514632711</v>
      </c>
      <c r="AK276" s="15">
        <f t="shared" si="31"/>
        <v>0.22293994669292644</v>
      </c>
      <c r="AL276" s="5">
        <v>5.66</v>
      </c>
      <c r="AN276" s="5">
        <f t="shared" si="32"/>
        <v>27.798369162342475</v>
      </c>
    </row>
    <row r="277" spans="1:40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8"/>
        <v>22.828445121022515</v>
      </c>
      <c r="W277" s="15">
        <v>3.22376</v>
      </c>
      <c r="X277" s="15"/>
      <c r="Y277" s="15">
        <f t="shared" si="29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27"/>
        <v>415.20153168785657</v>
      </c>
      <c r="AH277" s="17">
        <v>450.77963648270901</v>
      </c>
      <c r="AI277" s="15">
        <v>3.7193000000000001</v>
      </c>
      <c r="AJ277" s="17">
        <f t="shared" si="30"/>
        <v>2.4774651894008435</v>
      </c>
      <c r="AK277" s="15">
        <f t="shared" si="31"/>
        <v>0.14121680135942624</v>
      </c>
      <c r="AL277" s="5">
        <v>5.66</v>
      </c>
      <c r="AN277" s="5">
        <f t="shared" si="32"/>
        <v>27.798369162342475</v>
      </c>
    </row>
    <row r="278" spans="1:40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8"/>
        <v>3.6003190838783663</v>
      </c>
      <c r="W278" s="15">
        <v>3.8776199999999998</v>
      </c>
      <c r="X278" s="15"/>
      <c r="Y278" s="15">
        <f t="shared" si="29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27"/>
        <v>2290.9456142265267</v>
      </c>
      <c r="AH278" s="17">
        <v>2067.8430712119402</v>
      </c>
      <c r="AI278" s="15">
        <v>33.853999999999999</v>
      </c>
      <c r="AJ278" s="17">
        <f t="shared" si="30"/>
        <v>0.32611103990318235</v>
      </c>
      <c r="AK278" s="15">
        <f t="shared" si="31"/>
        <v>1.0770212055268493</v>
      </c>
      <c r="AL278" s="56">
        <v>2.8845000000000001</v>
      </c>
      <c r="AN278" s="5">
        <f t="shared" si="32"/>
        <v>38.510911424903725</v>
      </c>
    </row>
    <row r="279" spans="1:40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8"/>
        <v>3.9370899489573925</v>
      </c>
      <c r="W279" s="15">
        <v>3.67767</v>
      </c>
      <c r="X279" s="15"/>
      <c r="Y279" s="15">
        <f t="shared" si="29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27"/>
        <v>1986.954605555773</v>
      </c>
      <c r="AH279" s="17">
        <v>1890.963876434048</v>
      </c>
      <c r="AI279" s="15">
        <v>15.103</v>
      </c>
      <c r="AJ279" s="17">
        <f t="shared" si="30"/>
        <v>0.51057089855603821</v>
      </c>
      <c r="AK279" s="15">
        <f t="shared" si="31"/>
        <v>0.93410870660293366</v>
      </c>
      <c r="AL279" s="5">
        <v>2.8845000000000001</v>
      </c>
      <c r="AN279" s="5">
        <f t="shared" si="32"/>
        <v>38.510911424903725</v>
      </c>
    </row>
    <row r="280" spans="1:40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8"/>
        <v>4.5126357778089092</v>
      </c>
      <c r="W280" s="15">
        <v>3.33867</v>
      </c>
      <c r="X280" s="15"/>
      <c r="Y280" s="15">
        <f t="shared" si="29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27"/>
        <v>1573.7427326490213</v>
      </c>
      <c r="AH280" s="17">
        <v>1649.7885578004339</v>
      </c>
      <c r="AI280" s="15">
        <v>7.9523000000000001</v>
      </c>
      <c r="AJ280" s="17">
        <f t="shared" si="30"/>
        <v>0.75330138071415131</v>
      </c>
      <c r="AK280" s="15">
        <f t="shared" si="31"/>
        <v>0.73984920662510834</v>
      </c>
      <c r="AL280" s="5">
        <v>2.8845000000000001</v>
      </c>
      <c r="AN280" s="5">
        <f t="shared" si="32"/>
        <v>38.510911424903725</v>
      </c>
    </row>
    <row r="281" spans="1:40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8"/>
        <v>5.3765668653345129</v>
      </c>
      <c r="W281" s="15">
        <v>3.4636800000000001</v>
      </c>
      <c r="X281" s="15"/>
      <c r="Y281" s="15">
        <f t="shared" si="29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27"/>
        <v>1370.3239108979351</v>
      </c>
      <c r="AH281" s="17">
        <v>1384.6930686849744</v>
      </c>
      <c r="AI281" s="15">
        <v>5.4123999999999999</v>
      </c>
      <c r="AJ281" s="17">
        <f t="shared" si="30"/>
        <v>0.996684221353626</v>
      </c>
      <c r="AK281" s="15">
        <f t="shared" si="31"/>
        <v>0.64421778557840015</v>
      </c>
      <c r="AL281" s="5">
        <v>2.8845000000000001</v>
      </c>
      <c r="AN281" s="5">
        <f t="shared" si="32"/>
        <v>38.510911424903725</v>
      </c>
    </row>
    <row r="282" spans="1:40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8"/>
        <v>7.1090650522135572</v>
      </c>
      <c r="W282" s="15">
        <v>3.39445</v>
      </c>
      <c r="X282" s="15"/>
      <c r="Y282" s="15">
        <f t="shared" si="29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27"/>
        <v>1015.6579044522891</v>
      </c>
      <c r="AH282" s="17">
        <v>1047.2396604996427</v>
      </c>
      <c r="AI282" s="15">
        <v>4.0807000000000002</v>
      </c>
      <c r="AJ282" s="17">
        <f t="shared" si="30"/>
        <v>1.319893560855026</v>
      </c>
      <c r="AK282" s="15">
        <f t="shared" si="31"/>
        <v>0.47748191570466308</v>
      </c>
      <c r="AL282" s="5">
        <v>2.8845000000000001</v>
      </c>
      <c r="AN282" s="5">
        <f t="shared" si="32"/>
        <v>38.510911424903725</v>
      </c>
    </row>
    <row r="283" spans="1:40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8"/>
        <v>9.6141697283052192</v>
      </c>
      <c r="W283" s="15">
        <v>3.1091199999999999</v>
      </c>
      <c r="X283" s="15"/>
      <c r="Y283" s="15">
        <f t="shared" si="29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27"/>
        <v>687.88561044457185</v>
      </c>
      <c r="AH283" s="17">
        <v>774.36690657034842</v>
      </c>
      <c r="AI283" s="15">
        <v>3.5148999999999999</v>
      </c>
      <c r="AJ283" s="17">
        <f t="shared" si="30"/>
        <v>1.6538625211345108</v>
      </c>
      <c r="AK283" s="15">
        <f t="shared" si="31"/>
        <v>0.32338933967916061</v>
      </c>
      <c r="AL283" s="5">
        <v>2.8845000000000001</v>
      </c>
      <c r="AN283" s="5">
        <f t="shared" si="32"/>
        <v>38.510911424903725</v>
      </c>
    </row>
    <row r="284" spans="1:40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8"/>
        <v>12.677807793826361</v>
      </c>
      <c r="W284" s="15">
        <v>2.8449200000000001</v>
      </c>
      <c r="X284" s="15"/>
      <c r="Y284" s="15">
        <f t="shared" si="29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27"/>
        <v>477.32746100187035</v>
      </c>
      <c r="AH284" s="17">
        <v>587.23834536877882</v>
      </c>
      <c r="AI284" s="15">
        <v>3.2387999999999999</v>
      </c>
      <c r="AJ284" s="17">
        <f t="shared" si="30"/>
        <v>1.9784724917442247</v>
      </c>
      <c r="AK284" s="15">
        <f t="shared" si="31"/>
        <v>0.22440157212238021</v>
      </c>
      <c r="AL284" s="5">
        <v>2.8845000000000001</v>
      </c>
      <c r="AN284" s="5">
        <f t="shared" si="32"/>
        <v>38.510911424903725</v>
      </c>
    </row>
    <row r="285" spans="1:40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8"/>
        <v>18.399569247723623</v>
      </c>
      <c r="W285" s="15">
        <v>2.6257199999999998</v>
      </c>
      <c r="X285" s="15"/>
      <c r="Y285" s="15">
        <f t="shared" si="29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27"/>
        <v>303.55072990278052</v>
      </c>
      <c r="AH285" s="17">
        <v>404.62332413956238</v>
      </c>
      <c r="AI285" s="15">
        <v>3.0137999999999998</v>
      </c>
      <c r="AJ285" s="17">
        <f t="shared" si="30"/>
        <v>2.4708513230146343</v>
      </c>
      <c r="AK285" s="15">
        <f t="shared" si="31"/>
        <v>0.14270551471333229</v>
      </c>
      <c r="AL285" s="5">
        <v>2.8845000000000001</v>
      </c>
      <c r="AN285" s="5">
        <f t="shared" si="32"/>
        <v>38.510911424903725</v>
      </c>
    </row>
    <row r="286" spans="1:40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8"/>
        <v>3.5399629697356958</v>
      </c>
      <c r="W286" s="15">
        <v>3.8468800000000001</v>
      </c>
      <c r="X286" s="15"/>
      <c r="Y286" s="15">
        <f t="shared" si="29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27"/>
        <v>1694.0276781775883</v>
      </c>
      <c r="AH286" s="17">
        <v>1541.2741945736698</v>
      </c>
      <c r="AI286" s="15">
        <v>33.520000000000003</v>
      </c>
      <c r="AJ286" s="17">
        <f t="shared" si="30"/>
        <v>0.32497305605842575</v>
      </c>
      <c r="AK286" s="15">
        <f t="shared" si="31"/>
        <v>1.0867006329976439</v>
      </c>
      <c r="AL286" s="56">
        <v>1.5359</v>
      </c>
      <c r="AN286" s="5">
        <f t="shared" si="32"/>
        <v>52.631578947368418</v>
      </c>
    </row>
    <row r="287" spans="1:40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8"/>
        <v>3.8199587760204086</v>
      </c>
      <c r="W287" s="15">
        <v>3.6068500000000001</v>
      </c>
      <c r="X287" s="15"/>
      <c r="Y287" s="15">
        <f t="shared" si="29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27"/>
        <v>1471.9057000243558</v>
      </c>
      <c r="AH287" s="17">
        <v>1428.3016898637995</v>
      </c>
      <c r="AI287" s="15">
        <v>14.753</v>
      </c>
      <c r="AJ287" s="17">
        <f t="shared" si="30"/>
        <v>0.5088492829533886</v>
      </c>
      <c r="AK287" s="15">
        <f t="shared" si="31"/>
        <v>0.94421176025296727</v>
      </c>
      <c r="AL287" s="5">
        <v>1.5359</v>
      </c>
      <c r="AN287" s="5">
        <f t="shared" si="32"/>
        <v>52.631578947368418</v>
      </c>
    </row>
    <row r="288" spans="1:40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8"/>
        <v>4.2684655720304043</v>
      </c>
      <c r="W288" s="15">
        <v>3.1965400000000002</v>
      </c>
      <c r="X288" s="15"/>
      <c r="Y288" s="15">
        <f t="shared" si="29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27"/>
        <v>1167.3979928465747</v>
      </c>
      <c r="AH288" s="17">
        <v>1278.2236339801821</v>
      </c>
      <c r="AI288" s="15">
        <v>7.5670999999999999</v>
      </c>
      <c r="AJ288" s="17">
        <f t="shared" si="30"/>
        <v>0.75105398508946919</v>
      </c>
      <c r="AK288" s="15">
        <f t="shared" si="31"/>
        <v>0.74887332369404225</v>
      </c>
      <c r="AL288" s="5">
        <v>1.5359</v>
      </c>
      <c r="AN288" s="5">
        <f t="shared" si="32"/>
        <v>52.631578947368418</v>
      </c>
    </row>
    <row r="289" spans="1:40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8"/>
        <v>4.9036490092126783</v>
      </c>
      <c r="W289" s="15">
        <v>3.1862599999999999</v>
      </c>
      <c r="X289" s="15"/>
      <c r="Y289" s="15">
        <f t="shared" si="29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27"/>
        <v>1012.9136329303651</v>
      </c>
      <c r="AH289" s="17">
        <v>1112.6517344021763</v>
      </c>
      <c r="AI289" s="15">
        <v>4.9654999999999996</v>
      </c>
      <c r="AJ289" s="17">
        <f t="shared" si="30"/>
        <v>0.99375241103514267</v>
      </c>
      <c r="AK289" s="15">
        <f t="shared" si="31"/>
        <v>0.64977325946735742</v>
      </c>
      <c r="AL289" s="5">
        <v>1.5359</v>
      </c>
      <c r="AN289" s="5">
        <f t="shared" si="32"/>
        <v>52.631578947368418</v>
      </c>
    </row>
    <row r="290" spans="1:40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8"/>
        <v>6.1588146495691714</v>
      </c>
      <c r="W290" s="15">
        <v>2.9616400000000001</v>
      </c>
      <c r="X290" s="15"/>
      <c r="Y290" s="15">
        <f t="shared" si="29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27"/>
        <v>749.62785300592884</v>
      </c>
      <c r="AH290" s="17">
        <v>885.89345278992414</v>
      </c>
      <c r="AI290" s="15">
        <v>3.5565000000000002</v>
      </c>
      <c r="AJ290" s="17">
        <f t="shared" si="30"/>
        <v>1.3159432493904302</v>
      </c>
      <c r="AK290" s="15">
        <f t="shared" si="31"/>
        <v>0.48087824825304271</v>
      </c>
      <c r="AL290" s="5">
        <v>1.5359</v>
      </c>
      <c r="AN290" s="5">
        <f t="shared" si="32"/>
        <v>52.631578947368418</v>
      </c>
    </row>
    <row r="291" spans="1:40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8"/>
        <v>8.0163723671627167</v>
      </c>
      <c r="W291" s="15">
        <v>2.6095299999999999</v>
      </c>
      <c r="X291" s="15"/>
      <c r="Y291" s="15">
        <f t="shared" si="29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27"/>
        <v>507.4520291886447</v>
      </c>
      <c r="AH291" s="17">
        <v>680.61378951775089</v>
      </c>
      <c r="AI291" s="15">
        <v>2.9483999999999999</v>
      </c>
      <c r="AJ291" s="17">
        <f t="shared" si="30"/>
        <v>1.6489053985654751</v>
      </c>
      <c r="AK291" s="15">
        <f t="shared" si="31"/>
        <v>0.32552504804908489</v>
      </c>
      <c r="AL291" s="5">
        <v>1.5359</v>
      </c>
      <c r="AN291" s="5">
        <f t="shared" si="32"/>
        <v>52.631578947368418</v>
      </c>
    </row>
    <row r="292" spans="1:40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8"/>
        <v>10.339034299308656</v>
      </c>
      <c r="W292" s="15">
        <v>2.33656</v>
      </c>
      <c r="X292" s="15"/>
      <c r="Y292" s="15">
        <f t="shared" si="29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27"/>
        <v>352.2958630687159</v>
      </c>
      <c r="AH292" s="17">
        <v>527.71404147143915</v>
      </c>
      <c r="AI292" s="15">
        <v>2.6572</v>
      </c>
      <c r="AJ292" s="17">
        <f t="shared" si="30"/>
        <v>1.9725492990945419</v>
      </c>
      <c r="AK292" s="15">
        <f t="shared" si="31"/>
        <v>0.22599402732963558</v>
      </c>
      <c r="AL292" s="5">
        <v>1.5359</v>
      </c>
      <c r="AN292" s="5">
        <f t="shared" si="32"/>
        <v>52.631578947368418</v>
      </c>
    </row>
    <row r="293" spans="1:40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28"/>
        <v>14.736058882959016</v>
      </c>
      <c r="W293" s="15">
        <v>2.1239499999999998</v>
      </c>
      <c r="X293" s="15"/>
      <c r="Y293" s="15">
        <f t="shared" si="29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27"/>
        <v>224.68471159587645</v>
      </c>
      <c r="AH293" s="17">
        <v>370.25188473625445</v>
      </c>
      <c r="AI293" s="15">
        <v>2.4281999999999999</v>
      </c>
      <c r="AJ293" s="17">
        <f t="shared" si="30"/>
        <v>2.4634766304028339</v>
      </c>
      <c r="AK293" s="15">
        <f t="shared" si="31"/>
        <v>0.1441328388322447</v>
      </c>
      <c r="AL293" s="5">
        <v>1.5359</v>
      </c>
      <c r="AN293" s="5">
        <f t="shared" si="32"/>
        <v>52.631578947368418</v>
      </c>
    </row>
    <row r="294" spans="1:40">
      <c r="AF294" s="11"/>
      <c r="AG294" s="6"/>
      <c r="AH294" s="6"/>
      <c r="AJ294" s="19"/>
    </row>
    <row r="295" spans="1:40">
      <c r="AF295" s="11"/>
      <c r="AG295" s="6"/>
      <c r="AH295" s="6"/>
      <c r="AJ295" s="19"/>
    </row>
    <row r="296" spans="1:40">
      <c r="AF296" s="18"/>
      <c r="AG296" s="6"/>
      <c r="AH296" s="6"/>
      <c r="AJ296" s="19"/>
    </row>
    <row r="297" spans="1:40">
      <c r="AF297" s="11"/>
      <c r="AG297" s="6"/>
      <c r="AH297" s="6"/>
      <c r="AJ297" s="19"/>
    </row>
    <row r="302" spans="1:40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J4:AJ5"/>
    <mergeCell ref="AK4:AK5"/>
    <mergeCell ref="AI4:A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67A4-5B2B-49E5-8554-14B9981B046A}">
  <sheetPr codeName="Sheet13"/>
  <dimension ref="A1:AZ766"/>
  <sheetViews>
    <sheetView topLeftCell="AB1" zoomScaleNormal="100" workbookViewId="0">
      <selection activeCell="AI6" sqref="AI6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4.140625" style="5" customWidth="1"/>
    <col min="43" max="16384" width="9.140625" style="5"/>
  </cols>
  <sheetData>
    <row r="1" spans="1:5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52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52" s="1" customFormat="1" ht="15.4" customHeight="1">
      <c r="I3" s="121" t="s">
        <v>1</v>
      </c>
      <c r="J3" s="122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52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517</v>
      </c>
      <c r="AK4" s="118" t="s">
        <v>516</v>
      </c>
      <c r="AL4" s="118" t="s">
        <v>914</v>
      </c>
      <c r="AS4" s="107"/>
      <c r="AV4" s="107"/>
    </row>
    <row r="5" spans="1:52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N5" s="1" t="s">
        <v>955</v>
      </c>
      <c r="AO5" s="1" t="s">
        <v>956</v>
      </c>
      <c r="AP5" s="1" t="s">
        <v>957</v>
      </c>
      <c r="AQ5" s="1" t="s">
        <v>958</v>
      </c>
      <c r="AR5" s="1" t="s">
        <v>961</v>
      </c>
      <c r="AS5" s="107" t="s">
        <v>962</v>
      </c>
      <c r="AT5" s="1" t="s">
        <v>963</v>
      </c>
      <c r="AU5" s="1" t="s">
        <v>964</v>
      </c>
      <c r="AV5" s="107" t="s">
        <v>969</v>
      </c>
      <c r="AW5" s="1" t="s">
        <v>970</v>
      </c>
      <c r="AX5" s="1" t="s">
        <v>36</v>
      </c>
      <c r="AY5" s="1" t="s">
        <v>976</v>
      </c>
      <c r="AZ5" s="1" t="s">
        <v>979</v>
      </c>
    </row>
    <row r="6" spans="1:52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N6" s="5">
        <f>C6/F6</f>
        <v>13.333333333333334</v>
      </c>
      <c r="AO6" s="6">
        <f>E6/H6</f>
        <v>11.428571428571429</v>
      </c>
      <c r="AP6" s="105">
        <f>SQRT(235/T6)</f>
        <v>0.58359207512176481</v>
      </c>
      <c r="AQ6" s="5">
        <f>AN6*AO6*AP6</f>
        <v>88.928316209030825</v>
      </c>
      <c r="AR6" s="6">
        <f>SQRT(P6/L6)</f>
        <v>137.9458507784758</v>
      </c>
      <c r="AS6">
        <f>AR6*AN6*AO6*AP6*0.0001</f>
        <v>1.2267292237752079</v>
      </c>
      <c r="AT6" s="5">
        <f>(C6/F6)*(E6/H6)^2*(H6/F6)*0.00001</f>
        <v>4.5149911816578493E-2</v>
      </c>
      <c r="AU6" s="5">
        <f>F6^1.2/(H6^0.7*T6^0.4)</f>
        <v>0.13804263951657827</v>
      </c>
      <c r="AV6" s="6">
        <f>(C6/F6)*(T6/235)^0.5</f>
        <v>22.847008898383983</v>
      </c>
      <c r="AW6" s="5">
        <f>0.5+0.5*AV6*0.01</f>
        <v>0.6142350444919199</v>
      </c>
      <c r="AX6" s="5">
        <f>E6/C6</f>
        <v>2.2222222222222223</v>
      </c>
      <c r="AY6" s="5">
        <f t="shared" ref="AY6:AY53" si="0">C6/H6</f>
        <v>5.1428571428571432</v>
      </c>
      <c r="AZ6" s="5">
        <f>F6/H6</f>
        <v>0.38571428571428573</v>
      </c>
    </row>
    <row r="7" spans="1:52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4.1691599999999998</v>
      </c>
      <c r="X7" s="15"/>
      <c r="Y7" s="15">
        <f t="shared" ref="Y7:Y70" si="2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3">W7*S7</f>
        <v>12412.78905168444</v>
      </c>
      <c r="AH7" s="17">
        <v>10420.507171923251</v>
      </c>
      <c r="AI7" s="15">
        <v>16.951000000000001</v>
      </c>
      <c r="AJ7" s="17">
        <f t="shared" ref="AJ7:AJ70" si="4">(V7/AI7)^0.5</f>
        <v>0.5013924846573633</v>
      </c>
      <c r="AK7" s="15">
        <f t="shared" ref="AK7:AK70" si="5">W7/V7</f>
        <v>0.97835754454206947</v>
      </c>
      <c r="AL7" s="5">
        <v>26.521000000000001</v>
      </c>
      <c r="AN7" s="5">
        <f t="shared" ref="AN7:AN70" si="6">C7/F7</f>
        <v>13.333333333333334</v>
      </c>
      <c r="AO7" s="6">
        <f t="shared" ref="AO7:AO70" si="7">E7/H7</f>
        <v>11.428571428571429</v>
      </c>
      <c r="AP7" s="105">
        <f t="shared" ref="AP7:AP70" si="8">SQRT(235/T7)</f>
        <v>0.58359207512176481</v>
      </c>
      <c r="AQ7" s="5">
        <f t="shared" ref="AQ7:AQ70" si="9">AN7*AO7*AP7</f>
        <v>88.928316209030825</v>
      </c>
      <c r="AR7" s="6">
        <f t="shared" ref="AR7:AR70" si="10">SQRT(P7/L7)</f>
        <v>137.9458507784758</v>
      </c>
      <c r="AS7">
        <f t="shared" ref="AS7:AS70" si="11">AR7*AN7*AO7*AP7*0.0001</f>
        <v>1.2267292237752079</v>
      </c>
      <c r="AT7" s="5">
        <f t="shared" ref="AT7:AT70" si="12">(C7/F7)*(E7/H7)^2*(H7/F7)*0.00001</f>
        <v>4.5149911816578493E-2</v>
      </c>
      <c r="AU7" s="5">
        <f t="shared" ref="AU7:AU70" si="13">F7^1.2/(H7^0.7*T7^0.4)</f>
        <v>0.13804263951657827</v>
      </c>
      <c r="AV7" s="6">
        <f t="shared" ref="AV7:AV70" si="14">(C7/F7)*(T7/235)^0.5</f>
        <v>22.847008898383983</v>
      </c>
      <c r="AW7" s="5">
        <f t="shared" ref="AW7:AW70" si="15">0.5+0.5*AV7*0.01</f>
        <v>0.6142350444919199</v>
      </c>
      <c r="AX7" s="5">
        <f t="shared" ref="AX7:AX70" si="16">E7/C7</f>
        <v>2.2222222222222223</v>
      </c>
      <c r="AY7" s="5">
        <f t="shared" si="0"/>
        <v>5.1428571428571432</v>
      </c>
      <c r="AZ7" s="5">
        <f t="shared" ref="AZ7:AZ70" si="17">F7/H7</f>
        <v>0.38571428571428573</v>
      </c>
    </row>
    <row r="8" spans="1:52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4.1183199999999998</v>
      </c>
      <c r="X8" s="15"/>
      <c r="Y8" s="15">
        <f t="shared" si="2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3"/>
        <v>10087.581281975452</v>
      </c>
      <c r="AH8" s="17">
        <v>8573.0430095072952</v>
      </c>
      <c r="AI8" s="15">
        <v>9.3440999999999992</v>
      </c>
      <c r="AJ8" s="17">
        <f t="shared" si="4"/>
        <v>0.74453251753853744</v>
      </c>
      <c r="AK8" s="15">
        <f t="shared" si="5"/>
        <v>0.79508813146734081</v>
      </c>
      <c r="AL8" s="5">
        <v>26.521000000000001</v>
      </c>
      <c r="AN8" s="5">
        <f t="shared" si="6"/>
        <v>13.333333333333334</v>
      </c>
      <c r="AO8" s="6">
        <f t="shared" si="7"/>
        <v>11.428571428571429</v>
      </c>
      <c r="AP8" s="105">
        <f t="shared" si="8"/>
        <v>0.58359207512176481</v>
      </c>
      <c r="AQ8" s="5">
        <f t="shared" si="9"/>
        <v>88.928316209030825</v>
      </c>
      <c r="AR8" s="6">
        <f t="shared" si="10"/>
        <v>137.9458507784758</v>
      </c>
      <c r="AS8">
        <f t="shared" si="11"/>
        <v>1.2267292237752079</v>
      </c>
      <c r="AT8" s="5">
        <f t="shared" si="12"/>
        <v>4.5149911816578493E-2</v>
      </c>
      <c r="AU8" s="5">
        <f t="shared" si="13"/>
        <v>0.13804263951657827</v>
      </c>
      <c r="AV8" s="6">
        <f t="shared" si="14"/>
        <v>22.847008898383983</v>
      </c>
      <c r="AW8" s="5">
        <f t="shared" si="15"/>
        <v>0.6142350444919199</v>
      </c>
      <c r="AX8" s="5">
        <f t="shared" si="16"/>
        <v>2.2222222222222223</v>
      </c>
      <c r="AY8" s="5">
        <f t="shared" si="0"/>
        <v>5.1428571428571432</v>
      </c>
      <c r="AZ8" s="5">
        <f t="shared" si="17"/>
        <v>0.38571428571428573</v>
      </c>
    </row>
    <row r="9" spans="1:52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4.4042000000000003</v>
      </c>
      <c r="X9" s="15"/>
      <c r="Y9" s="15">
        <f t="shared" si="2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3"/>
        <v>8398.6524773138808</v>
      </c>
      <c r="AH9" s="17">
        <v>6674.3752941734201</v>
      </c>
      <c r="AI9" s="15">
        <v>6.7995999999999999</v>
      </c>
      <c r="AJ9" s="17">
        <f t="shared" si="4"/>
        <v>0.98917450951524921</v>
      </c>
      <c r="AK9" s="15">
        <f t="shared" si="5"/>
        <v>0.66196927869743583</v>
      </c>
      <c r="AL9" s="5">
        <v>26.521000000000001</v>
      </c>
      <c r="AN9" s="5">
        <f t="shared" si="6"/>
        <v>13.333333333333334</v>
      </c>
      <c r="AO9" s="6">
        <f t="shared" si="7"/>
        <v>11.428571428571429</v>
      </c>
      <c r="AP9" s="105">
        <f t="shared" si="8"/>
        <v>0.58359207512176481</v>
      </c>
      <c r="AQ9" s="5">
        <f t="shared" si="9"/>
        <v>88.928316209030825</v>
      </c>
      <c r="AR9" s="6">
        <f t="shared" si="10"/>
        <v>137.9458507784758</v>
      </c>
      <c r="AS9">
        <f t="shared" si="11"/>
        <v>1.2267292237752079</v>
      </c>
      <c r="AT9" s="5">
        <f t="shared" si="12"/>
        <v>4.5149911816578493E-2</v>
      </c>
      <c r="AU9" s="5">
        <f t="shared" si="13"/>
        <v>0.13804263951657827</v>
      </c>
      <c r="AV9" s="6">
        <f t="shared" si="14"/>
        <v>22.847008898383983</v>
      </c>
      <c r="AW9" s="5">
        <f t="shared" si="15"/>
        <v>0.6142350444919199</v>
      </c>
      <c r="AX9" s="5">
        <f t="shared" si="16"/>
        <v>2.2222222222222223</v>
      </c>
      <c r="AY9" s="5">
        <f t="shared" si="0"/>
        <v>5.1428571428571432</v>
      </c>
      <c r="AZ9" s="5">
        <f t="shared" si="17"/>
        <v>0.38571428571428573</v>
      </c>
    </row>
    <row r="10" spans="1:52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4.6450500000000003</v>
      </c>
      <c r="X10" s="15"/>
      <c r="Y10" s="15">
        <f t="shared" si="2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3"/>
        <v>6174.8953204819418</v>
      </c>
      <c r="AH10" s="17">
        <v>4652.7235706153424</v>
      </c>
      <c r="AI10" s="15">
        <v>5.5365000000000002</v>
      </c>
      <c r="AJ10" s="17">
        <f t="shared" si="4"/>
        <v>1.3129513463657247</v>
      </c>
      <c r="AK10" s="15">
        <f t="shared" si="5"/>
        <v>0.48669605182174736</v>
      </c>
      <c r="AL10" s="5">
        <v>26.521000000000001</v>
      </c>
      <c r="AN10" s="5">
        <f t="shared" si="6"/>
        <v>13.333333333333334</v>
      </c>
      <c r="AO10" s="6">
        <f t="shared" si="7"/>
        <v>11.428571428571429</v>
      </c>
      <c r="AP10" s="105">
        <f t="shared" si="8"/>
        <v>0.58359207512176481</v>
      </c>
      <c r="AQ10" s="5">
        <f t="shared" si="9"/>
        <v>88.928316209030825</v>
      </c>
      <c r="AR10" s="6">
        <f t="shared" si="10"/>
        <v>137.9458507784758</v>
      </c>
      <c r="AS10">
        <f t="shared" si="11"/>
        <v>1.2267292237752079</v>
      </c>
      <c r="AT10" s="5">
        <f t="shared" si="12"/>
        <v>4.5149911816578493E-2</v>
      </c>
      <c r="AU10" s="5">
        <f t="shared" si="13"/>
        <v>0.13804263951657827</v>
      </c>
      <c r="AV10" s="6">
        <f t="shared" si="14"/>
        <v>22.847008898383983</v>
      </c>
      <c r="AW10" s="5">
        <f t="shared" si="15"/>
        <v>0.6142350444919199</v>
      </c>
      <c r="AX10" s="5">
        <f t="shared" si="16"/>
        <v>2.2222222222222223</v>
      </c>
      <c r="AY10" s="5">
        <f t="shared" si="0"/>
        <v>5.1428571428571432</v>
      </c>
      <c r="AZ10" s="5">
        <f t="shared" si="17"/>
        <v>0.38571428571428573</v>
      </c>
    </row>
    <row r="11" spans="1:52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4.4408599999999998</v>
      </c>
      <c r="X11" s="15"/>
      <c r="Y11" s="15">
        <f t="shared" si="2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3"/>
        <v>4161.0606279455533</v>
      </c>
      <c r="AH11" s="17">
        <v>3279.480145244263</v>
      </c>
      <c r="AI11" s="15">
        <v>4.9916</v>
      </c>
      <c r="AJ11" s="17">
        <f t="shared" si="4"/>
        <v>1.6470148670899953</v>
      </c>
      <c r="AK11" s="15">
        <f t="shared" si="5"/>
        <v>0.32796860090803287</v>
      </c>
      <c r="AL11" s="5">
        <v>26.521000000000001</v>
      </c>
      <c r="AN11" s="5">
        <f t="shared" si="6"/>
        <v>13.333333333333334</v>
      </c>
      <c r="AO11" s="6">
        <f t="shared" si="7"/>
        <v>11.428571428571429</v>
      </c>
      <c r="AP11" s="105">
        <f t="shared" si="8"/>
        <v>0.58359207512176481</v>
      </c>
      <c r="AQ11" s="5">
        <f t="shared" si="9"/>
        <v>88.928316209030825</v>
      </c>
      <c r="AR11" s="6">
        <f t="shared" si="10"/>
        <v>137.9458507784758</v>
      </c>
      <c r="AS11">
        <f t="shared" si="11"/>
        <v>1.2267292237752079</v>
      </c>
      <c r="AT11" s="5">
        <f t="shared" si="12"/>
        <v>4.5149911816578493E-2</v>
      </c>
      <c r="AU11" s="5">
        <f t="shared" si="13"/>
        <v>0.13804263951657827</v>
      </c>
      <c r="AV11" s="6">
        <f t="shared" si="14"/>
        <v>22.847008898383983</v>
      </c>
      <c r="AW11" s="5">
        <f t="shared" si="15"/>
        <v>0.6142350444919199</v>
      </c>
      <c r="AX11" s="5">
        <f t="shared" si="16"/>
        <v>2.2222222222222223</v>
      </c>
      <c r="AY11" s="5">
        <f t="shared" si="0"/>
        <v>5.1428571428571432</v>
      </c>
      <c r="AZ11" s="5">
        <f t="shared" si="17"/>
        <v>0.38571428571428573</v>
      </c>
    </row>
    <row r="12" spans="1:52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4.0975099999999998</v>
      </c>
      <c r="X12" s="15"/>
      <c r="Y12" s="15">
        <f t="shared" si="2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3"/>
        <v>2839.0995706023491</v>
      </c>
      <c r="AH12" s="17">
        <v>2425.0943858851406</v>
      </c>
      <c r="AI12" s="15">
        <v>4.7111999999999998</v>
      </c>
      <c r="AJ12" s="17">
        <f t="shared" si="4"/>
        <v>1.9714683833733562</v>
      </c>
      <c r="AK12" s="15">
        <f t="shared" si="5"/>
        <v>0.22377359939328265</v>
      </c>
      <c r="AL12" s="5">
        <v>26.521000000000001</v>
      </c>
      <c r="AN12" s="5">
        <f t="shared" si="6"/>
        <v>13.333333333333334</v>
      </c>
      <c r="AO12" s="6">
        <f t="shared" si="7"/>
        <v>11.428571428571429</v>
      </c>
      <c r="AP12" s="105">
        <f t="shared" si="8"/>
        <v>0.58359207512176481</v>
      </c>
      <c r="AQ12" s="5">
        <f t="shared" si="9"/>
        <v>88.928316209030825</v>
      </c>
      <c r="AR12" s="6">
        <f t="shared" si="10"/>
        <v>137.9458507784758</v>
      </c>
      <c r="AS12">
        <f t="shared" si="11"/>
        <v>1.2267292237752079</v>
      </c>
      <c r="AT12" s="5">
        <f t="shared" si="12"/>
        <v>4.5149911816578493E-2</v>
      </c>
      <c r="AU12" s="5">
        <f t="shared" si="13"/>
        <v>0.13804263951657827</v>
      </c>
      <c r="AV12" s="6">
        <f t="shared" si="14"/>
        <v>22.847008898383983</v>
      </c>
      <c r="AW12" s="5">
        <f t="shared" si="15"/>
        <v>0.6142350444919199</v>
      </c>
      <c r="AX12" s="5">
        <f t="shared" si="16"/>
        <v>2.2222222222222223</v>
      </c>
      <c r="AY12" s="5">
        <f t="shared" si="0"/>
        <v>5.1428571428571432</v>
      </c>
      <c r="AZ12" s="5">
        <f t="shared" si="17"/>
        <v>0.38571428571428573</v>
      </c>
    </row>
    <row r="13" spans="1:52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3.77345</v>
      </c>
      <c r="X13" s="15"/>
      <c r="Y13" s="15">
        <f t="shared" si="2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3"/>
        <v>1765.3959957429208</v>
      </c>
      <c r="AH13" s="17">
        <v>1637.4633253654408</v>
      </c>
      <c r="AI13" s="15">
        <v>4.4691999999999998</v>
      </c>
      <c r="AJ13" s="17">
        <f t="shared" si="4"/>
        <v>2.4633108767085972</v>
      </c>
      <c r="AK13" s="15">
        <f t="shared" si="5"/>
        <v>0.13914588287513538</v>
      </c>
      <c r="AL13" s="5">
        <v>26.521000000000001</v>
      </c>
      <c r="AN13" s="5">
        <f t="shared" si="6"/>
        <v>13.333333333333334</v>
      </c>
      <c r="AO13" s="6">
        <f t="shared" si="7"/>
        <v>11.428571428571429</v>
      </c>
      <c r="AP13" s="105">
        <f t="shared" si="8"/>
        <v>0.58359207512176481</v>
      </c>
      <c r="AQ13" s="5">
        <f t="shared" si="9"/>
        <v>88.928316209030825</v>
      </c>
      <c r="AR13" s="6">
        <f t="shared" si="10"/>
        <v>137.9458507784758</v>
      </c>
      <c r="AS13">
        <f t="shared" si="11"/>
        <v>1.2267292237752079</v>
      </c>
      <c r="AT13" s="5">
        <f t="shared" si="12"/>
        <v>4.5149911816578493E-2</v>
      </c>
      <c r="AU13" s="5">
        <f t="shared" si="13"/>
        <v>0.13804263951657827</v>
      </c>
      <c r="AV13" s="6">
        <f t="shared" si="14"/>
        <v>22.847008898383983</v>
      </c>
      <c r="AW13" s="5">
        <f t="shared" si="15"/>
        <v>0.6142350444919199</v>
      </c>
      <c r="AX13" s="5">
        <f t="shared" si="16"/>
        <v>2.2222222222222223</v>
      </c>
      <c r="AY13" s="5">
        <f t="shared" si="0"/>
        <v>5.1428571428571432</v>
      </c>
      <c r="AZ13" s="5">
        <f t="shared" si="17"/>
        <v>0.38571428571428573</v>
      </c>
    </row>
    <row r="14" spans="1:52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3.9113099999999998</v>
      </c>
      <c r="X14" s="15"/>
      <c r="Y14" s="15">
        <f t="shared" si="2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3"/>
        <v>10108.662512858995</v>
      </c>
      <c r="AH14" s="17">
        <v>9045.6442457914309</v>
      </c>
      <c r="AI14" s="15">
        <v>38.518000000000001</v>
      </c>
      <c r="AJ14" s="17">
        <f t="shared" si="4"/>
        <v>0.31301865401950174</v>
      </c>
      <c r="AK14" s="15">
        <f t="shared" si="5"/>
        <v>1.0363777253736985</v>
      </c>
      <c r="AL14" s="56">
        <v>15.672000000000001</v>
      </c>
      <c r="AN14" s="5">
        <f t="shared" si="6"/>
        <v>13.333333333333334</v>
      </c>
      <c r="AO14" s="6">
        <f t="shared" si="7"/>
        <v>16.666666666666668</v>
      </c>
      <c r="AP14" s="105">
        <f t="shared" si="8"/>
        <v>0.58359207512176481</v>
      </c>
      <c r="AQ14" s="5">
        <f t="shared" si="9"/>
        <v>129.68712780483665</v>
      </c>
      <c r="AR14" s="6">
        <f t="shared" si="10"/>
        <v>144.94205685158806</v>
      </c>
      <c r="AS14">
        <f t="shared" si="11"/>
        <v>1.87971190512078</v>
      </c>
      <c r="AT14" s="5">
        <f t="shared" si="12"/>
        <v>6.5843621399176974E-2</v>
      </c>
      <c r="AU14" s="5">
        <f t="shared" si="13"/>
        <v>0.17976826076548064</v>
      </c>
      <c r="AV14" s="6">
        <f t="shared" si="14"/>
        <v>22.847008898383983</v>
      </c>
      <c r="AW14" s="5">
        <f t="shared" si="15"/>
        <v>0.6142350444919199</v>
      </c>
      <c r="AX14" s="5">
        <f t="shared" si="16"/>
        <v>2.2222222222222223</v>
      </c>
      <c r="AY14" s="5">
        <f t="shared" si="0"/>
        <v>7.5</v>
      </c>
      <c r="AZ14" s="5">
        <f t="shared" si="17"/>
        <v>0.5625</v>
      </c>
    </row>
    <row r="15" spans="1:52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4.1471799999999996</v>
      </c>
      <c r="X15" s="15"/>
      <c r="Y15" s="15">
        <f t="shared" si="2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3"/>
        <v>9519.4850270107436</v>
      </c>
      <c r="AH15" s="17">
        <v>8033.9405558807684</v>
      </c>
      <c r="AI15" s="15">
        <v>16.736999999999998</v>
      </c>
      <c r="AJ15" s="17">
        <f t="shared" si="4"/>
        <v>0.50387025423514742</v>
      </c>
      <c r="AK15" s="15">
        <f t="shared" si="5"/>
        <v>0.97597305543362856</v>
      </c>
      <c r="AL15" s="5">
        <v>15.672000000000001</v>
      </c>
      <c r="AN15" s="5">
        <f t="shared" si="6"/>
        <v>13.333333333333334</v>
      </c>
      <c r="AO15" s="6">
        <f t="shared" si="7"/>
        <v>16.666666666666668</v>
      </c>
      <c r="AP15" s="105">
        <f t="shared" si="8"/>
        <v>0.58359207512176481</v>
      </c>
      <c r="AQ15" s="5">
        <f t="shared" si="9"/>
        <v>129.68712780483665</v>
      </c>
      <c r="AR15" s="6">
        <f t="shared" si="10"/>
        <v>144.94205685158806</v>
      </c>
      <c r="AS15">
        <f t="shared" si="11"/>
        <v>1.87971190512078</v>
      </c>
      <c r="AT15" s="5">
        <f t="shared" si="12"/>
        <v>6.5843621399176974E-2</v>
      </c>
      <c r="AU15" s="5">
        <f t="shared" si="13"/>
        <v>0.17976826076548064</v>
      </c>
      <c r="AV15" s="6">
        <f t="shared" si="14"/>
        <v>22.847008898383983</v>
      </c>
      <c r="AW15" s="5">
        <f t="shared" si="15"/>
        <v>0.6142350444919199</v>
      </c>
      <c r="AX15" s="5">
        <f t="shared" si="16"/>
        <v>2.2222222222222223</v>
      </c>
      <c r="AY15" s="5">
        <f t="shared" si="0"/>
        <v>7.5</v>
      </c>
      <c r="AZ15" s="5">
        <f t="shared" si="17"/>
        <v>0.5625</v>
      </c>
    </row>
    <row r="16" spans="1:52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4.0539300000000003</v>
      </c>
      <c r="X16" s="15"/>
      <c r="Y16" s="15">
        <f t="shared" si="2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3"/>
        <v>7655.6656977139774</v>
      </c>
      <c r="AH16" s="17">
        <v>6609.5936392584281</v>
      </c>
      <c r="AI16" s="15">
        <v>9.2507000000000001</v>
      </c>
      <c r="AJ16" s="17">
        <f t="shared" si="4"/>
        <v>0.74721771131911685</v>
      </c>
      <c r="AK16" s="15">
        <f t="shared" si="5"/>
        <v>0.78488735695008094</v>
      </c>
      <c r="AL16" s="5">
        <v>15.672000000000001</v>
      </c>
      <c r="AN16" s="5">
        <f t="shared" si="6"/>
        <v>13.333333333333334</v>
      </c>
      <c r="AO16" s="6">
        <f t="shared" si="7"/>
        <v>16.666666666666668</v>
      </c>
      <c r="AP16" s="105">
        <f t="shared" si="8"/>
        <v>0.58359207512176481</v>
      </c>
      <c r="AQ16" s="5">
        <f t="shared" si="9"/>
        <v>129.68712780483665</v>
      </c>
      <c r="AR16" s="6">
        <f t="shared" si="10"/>
        <v>144.94205685158806</v>
      </c>
      <c r="AS16">
        <f t="shared" si="11"/>
        <v>1.87971190512078</v>
      </c>
      <c r="AT16" s="5">
        <f t="shared" si="12"/>
        <v>6.5843621399176974E-2</v>
      </c>
      <c r="AU16" s="5">
        <f t="shared" si="13"/>
        <v>0.17976826076548064</v>
      </c>
      <c r="AV16" s="6">
        <f t="shared" si="14"/>
        <v>22.847008898383983</v>
      </c>
      <c r="AW16" s="5">
        <f t="shared" si="15"/>
        <v>0.6142350444919199</v>
      </c>
      <c r="AX16" s="5">
        <f t="shared" si="16"/>
        <v>2.2222222222222223</v>
      </c>
      <c r="AY16" s="5">
        <f t="shared" si="0"/>
        <v>7.5</v>
      </c>
      <c r="AZ16" s="5">
        <f t="shared" si="17"/>
        <v>0.5625</v>
      </c>
    </row>
    <row r="17" spans="1:52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4.3795200000000003</v>
      </c>
      <c r="X17" s="15"/>
      <c r="Y17" s="15">
        <f t="shared" si="2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3"/>
        <v>6438.8580350086495</v>
      </c>
      <c r="AH17" s="17">
        <v>5145.7701123708239</v>
      </c>
      <c r="AI17" s="15">
        <v>6.7378999999999998</v>
      </c>
      <c r="AJ17" s="17">
        <f t="shared" si="4"/>
        <v>0.99228029052843447</v>
      </c>
      <c r="AK17" s="15">
        <f t="shared" si="5"/>
        <v>0.66013570399028987</v>
      </c>
      <c r="AL17" s="5">
        <v>15.672000000000001</v>
      </c>
      <c r="AN17" s="5">
        <f t="shared" si="6"/>
        <v>13.333333333333334</v>
      </c>
      <c r="AO17" s="6">
        <f t="shared" si="7"/>
        <v>16.666666666666668</v>
      </c>
      <c r="AP17" s="105">
        <f t="shared" si="8"/>
        <v>0.58359207512176481</v>
      </c>
      <c r="AQ17" s="5">
        <f t="shared" si="9"/>
        <v>129.68712780483665</v>
      </c>
      <c r="AR17" s="6">
        <f t="shared" si="10"/>
        <v>144.94205685158806</v>
      </c>
      <c r="AS17">
        <f t="shared" si="11"/>
        <v>1.87971190512078</v>
      </c>
      <c r="AT17" s="5">
        <f t="shared" si="12"/>
        <v>6.5843621399176974E-2</v>
      </c>
      <c r="AU17" s="5">
        <f t="shared" si="13"/>
        <v>0.17976826076548064</v>
      </c>
      <c r="AV17" s="6">
        <f t="shared" si="14"/>
        <v>22.847008898383983</v>
      </c>
      <c r="AW17" s="5">
        <f t="shared" si="15"/>
        <v>0.6142350444919199</v>
      </c>
      <c r="AX17" s="5">
        <f t="shared" si="16"/>
        <v>2.2222222222222223</v>
      </c>
      <c r="AY17" s="5">
        <f t="shared" si="0"/>
        <v>7.5</v>
      </c>
      <c r="AZ17" s="5">
        <f t="shared" si="17"/>
        <v>0.5625</v>
      </c>
    </row>
    <row r="18" spans="1:52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4.6280299999999999</v>
      </c>
      <c r="X18" s="15"/>
      <c r="Y18" s="15">
        <f t="shared" si="2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3"/>
        <v>4743.2403207065781</v>
      </c>
      <c r="AH18" s="17">
        <v>3587.129107303329</v>
      </c>
      <c r="AI18" s="15">
        <v>5.4893000000000001</v>
      </c>
      <c r="AJ18" s="17">
        <f t="shared" si="4"/>
        <v>1.3167091349710243</v>
      </c>
      <c r="AK18" s="15">
        <f t="shared" si="5"/>
        <v>0.48629466145708544</v>
      </c>
      <c r="AL18" s="5">
        <v>15.672000000000001</v>
      </c>
      <c r="AN18" s="5">
        <f t="shared" si="6"/>
        <v>13.333333333333334</v>
      </c>
      <c r="AO18" s="6">
        <f t="shared" si="7"/>
        <v>16.666666666666668</v>
      </c>
      <c r="AP18" s="105">
        <f t="shared" si="8"/>
        <v>0.58359207512176481</v>
      </c>
      <c r="AQ18" s="5">
        <f t="shared" si="9"/>
        <v>129.68712780483665</v>
      </c>
      <c r="AR18" s="6">
        <f t="shared" si="10"/>
        <v>144.94205685158806</v>
      </c>
      <c r="AS18">
        <f t="shared" si="11"/>
        <v>1.87971190512078</v>
      </c>
      <c r="AT18" s="5">
        <f t="shared" si="12"/>
        <v>6.5843621399176974E-2</v>
      </c>
      <c r="AU18" s="5">
        <f t="shared" si="13"/>
        <v>0.17976826076548064</v>
      </c>
      <c r="AV18" s="6">
        <f t="shared" si="14"/>
        <v>22.847008898383983</v>
      </c>
      <c r="AW18" s="5">
        <f t="shared" si="15"/>
        <v>0.6142350444919199</v>
      </c>
      <c r="AX18" s="5">
        <f t="shared" si="16"/>
        <v>2.2222222222222223</v>
      </c>
      <c r="AY18" s="5">
        <f t="shared" si="0"/>
        <v>7.5</v>
      </c>
      <c r="AZ18" s="5">
        <f t="shared" si="17"/>
        <v>0.5625</v>
      </c>
    </row>
    <row r="19" spans="1:52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4.4288699999999999</v>
      </c>
      <c r="X19" s="15"/>
      <c r="Y19" s="15">
        <f t="shared" si="2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3"/>
        <v>3199.4081843745985</v>
      </c>
      <c r="AH19" s="17">
        <v>2528.3940701151973</v>
      </c>
      <c r="AI19" s="15">
        <v>4.9505999999999997</v>
      </c>
      <c r="AJ19" s="17">
        <f t="shared" si="4"/>
        <v>1.6514694167873953</v>
      </c>
      <c r="AK19" s="15">
        <f t="shared" si="5"/>
        <v>0.32801524162530843</v>
      </c>
      <c r="AL19" s="5">
        <v>15.672000000000001</v>
      </c>
      <c r="AN19" s="5">
        <f t="shared" si="6"/>
        <v>13.333333333333334</v>
      </c>
      <c r="AO19" s="6">
        <f t="shared" si="7"/>
        <v>16.666666666666668</v>
      </c>
      <c r="AP19" s="105">
        <f t="shared" si="8"/>
        <v>0.58359207512176481</v>
      </c>
      <c r="AQ19" s="5">
        <f t="shared" si="9"/>
        <v>129.68712780483665</v>
      </c>
      <c r="AR19" s="6">
        <f t="shared" si="10"/>
        <v>144.94205685158806</v>
      </c>
      <c r="AS19">
        <f t="shared" si="11"/>
        <v>1.87971190512078</v>
      </c>
      <c r="AT19" s="5">
        <f t="shared" si="12"/>
        <v>6.5843621399176974E-2</v>
      </c>
      <c r="AU19" s="5">
        <f t="shared" si="13"/>
        <v>0.17976826076548064</v>
      </c>
      <c r="AV19" s="6">
        <f t="shared" si="14"/>
        <v>22.847008898383983</v>
      </c>
      <c r="AW19" s="5">
        <f t="shared" si="15"/>
        <v>0.6142350444919199</v>
      </c>
      <c r="AX19" s="5">
        <f t="shared" si="16"/>
        <v>2.2222222222222223</v>
      </c>
      <c r="AY19" s="5">
        <f t="shared" si="0"/>
        <v>7.5</v>
      </c>
      <c r="AZ19" s="5">
        <f t="shared" si="17"/>
        <v>0.5625</v>
      </c>
    </row>
    <row r="20" spans="1:52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4.0930600000000004</v>
      </c>
      <c r="X20" s="15"/>
      <c r="Y20" s="15">
        <f t="shared" si="2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3"/>
        <v>2186.4949068343599</v>
      </c>
      <c r="AH20" s="17">
        <v>1869.6848260031022</v>
      </c>
      <c r="AI20" s="15">
        <v>4.6730999999999998</v>
      </c>
      <c r="AJ20" s="17">
        <f t="shared" si="4"/>
        <v>1.9766742135973967</v>
      </c>
      <c r="AK20" s="15">
        <f t="shared" si="5"/>
        <v>0.22416760033323899</v>
      </c>
      <c r="AL20" s="5">
        <v>15.672000000000001</v>
      </c>
      <c r="AN20" s="5">
        <f t="shared" si="6"/>
        <v>13.333333333333334</v>
      </c>
      <c r="AO20" s="6">
        <f t="shared" si="7"/>
        <v>16.666666666666668</v>
      </c>
      <c r="AP20" s="105">
        <f t="shared" si="8"/>
        <v>0.58359207512176481</v>
      </c>
      <c r="AQ20" s="5">
        <f t="shared" si="9"/>
        <v>129.68712780483665</v>
      </c>
      <c r="AR20" s="6">
        <f t="shared" si="10"/>
        <v>144.94205685158806</v>
      </c>
      <c r="AS20">
        <f t="shared" si="11"/>
        <v>1.87971190512078</v>
      </c>
      <c r="AT20" s="5">
        <f t="shared" si="12"/>
        <v>6.5843621399176974E-2</v>
      </c>
      <c r="AU20" s="5">
        <f t="shared" si="13"/>
        <v>0.17976826076548064</v>
      </c>
      <c r="AV20" s="6">
        <f t="shared" si="14"/>
        <v>22.847008898383983</v>
      </c>
      <c r="AW20" s="5">
        <f t="shared" si="15"/>
        <v>0.6142350444919199</v>
      </c>
      <c r="AX20" s="5">
        <f t="shared" si="16"/>
        <v>2.2222222222222223</v>
      </c>
      <c r="AY20" s="5">
        <f t="shared" si="0"/>
        <v>7.5</v>
      </c>
      <c r="AZ20" s="5">
        <f t="shared" si="17"/>
        <v>0.5625</v>
      </c>
    </row>
    <row r="21" spans="1:52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3.7796500000000002</v>
      </c>
      <c r="X21" s="15"/>
      <c r="Y21" s="15">
        <f t="shared" si="2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3"/>
        <v>1363.310815606937</v>
      </c>
      <c r="AH21" s="17">
        <v>1262.4417220177211</v>
      </c>
      <c r="AI21" s="15">
        <v>4.4336000000000002</v>
      </c>
      <c r="AJ21" s="17">
        <f t="shared" si="4"/>
        <v>2.4696642329825638</v>
      </c>
      <c r="AK21" s="15">
        <f t="shared" si="5"/>
        <v>0.13977170177150097</v>
      </c>
      <c r="AL21" s="5">
        <v>15.672000000000001</v>
      </c>
      <c r="AN21" s="5">
        <f t="shared" si="6"/>
        <v>13.333333333333334</v>
      </c>
      <c r="AO21" s="6">
        <f t="shared" si="7"/>
        <v>16.666666666666668</v>
      </c>
      <c r="AP21" s="105">
        <f t="shared" si="8"/>
        <v>0.58359207512176481</v>
      </c>
      <c r="AQ21" s="5">
        <f t="shared" si="9"/>
        <v>129.68712780483665</v>
      </c>
      <c r="AR21" s="6">
        <f t="shared" si="10"/>
        <v>144.94205685158806</v>
      </c>
      <c r="AS21">
        <f t="shared" si="11"/>
        <v>1.87971190512078</v>
      </c>
      <c r="AT21" s="5">
        <f t="shared" si="12"/>
        <v>6.5843621399176974E-2</v>
      </c>
      <c r="AU21" s="5">
        <f t="shared" si="13"/>
        <v>0.17976826076548064</v>
      </c>
      <c r="AV21" s="6">
        <f t="shared" si="14"/>
        <v>22.847008898383983</v>
      </c>
      <c r="AW21" s="5">
        <f t="shared" si="15"/>
        <v>0.6142350444919199</v>
      </c>
      <c r="AX21" s="5">
        <f t="shared" si="16"/>
        <v>2.2222222222222223</v>
      </c>
      <c r="AY21" s="5">
        <f t="shared" si="0"/>
        <v>7.5</v>
      </c>
      <c r="AZ21" s="5">
        <f t="shared" si="17"/>
        <v>0.5625</v>
      </c>
    </row>
    <row r="22" spans="1:52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3.9172400000000001</v>
      </c>
      <c r="X22" s="15"/>
      <c r="Y22" s="15">
        <f t="shared" si="2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3"/>
        <v>8838.9924661188925</v>
      </c>
      <c r="AH22" s="17">
        <v>7897.5180564418115</v>
      </c>
      <c r="AI22" s="15">
        <v>37.962000000000003</v>
      </c>
      <c r="AJ22" s="17">
        <f t="shared" si="4"/>
        <v>0.31501727542584973</v>
      </c>
      <c r="AK22" s="15">
        <f t="shared" si="5"/>
        <v>1.0398300255991915</v>
      </c>
      <c r="AL22" s="56">
        <v>10.936</v>
      </c>
      <c r="AN22" s="5">
        <f t="shared" si="6"/>
        <v>13.333333333333334</v>
      </c>
      <c r="AO22" s="6">
        <f t="shared" si="7"/>
        <v>20.725388601036268</v>
      </c>
      <c r="AP22" s="105">
        <f t="shared" si="8"/>
        <v>0.58359207512176481</v>
      </c>
      <c r="AQ22" s="5">
        <f t="shared" si="9"/>
        <v>161.26896721844969</v>
      </c>
      <c r="AR22" s="6">
        <f t="shared" si="10"/>
        <v>149.2325609187474</v>
      </c>
      <c r="AS22">
        <f t="shared" si="11"/>
        <v>2.4066580974730769</v>
      </c>
      <c r="AT22" s="5">
        <f t="shared" si="12"/>
        <v>8.1878078423846992E-2</v>
      </c>
      <c r="AU22" s="5">
        <f t="shared" si="13"/>
        <v>0.20939715153124991</v>
      </c>
      <c r="AV22" s="6">
        <f t="shared" si="14"/>
        <v>22.847008898383983</v>
      </c>
      <c r="AW22" s="5">
        <f t="shared" si="15"/>
        <v>0.6142350444919199</v>
      </c>
      <c r="AX22" s="5">
        <f t="shared" si="16"/>
        <v>2.2222222222222223</v>
      </c>
      <c r="AY22" s="5">
        <f t="shared" si="0"/>
        <v>9.3264248704663206</v>
      </c>
      <c r="AZ22" s="5">
        <f t="shared" si="17"/>
        <v>0.69948186528497402</v>
      </c>
    </row>
    <row r="23" spans="1:52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4.1175800000000002</v>
      </c>
      <c r="X23" s="15"/>
      <c r="Y23" s="15">
        <f t="shared" si="2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3"/>
        <v>8251.8958792354042</v>
      </c>
      <c r="AH23" s="17">
        <v>7014.2257290262514</v>
      </c>
      <c r="AI23" s="15">
        <v>16.600999999999999</v>
      </c>
      <c r="AJ23" s="17">
        <f t="shared" si="4"/>
        <v>0.50547215126800593</v>
      </c>
      <c r="AK23" s="15">
        <f t="shared" si="5"/>
        <v>0.97076325568075172</v>
      </c>
      <c r="AL23" s="5">
        <v>10.936</v>
      </c>
      <c r="AN23" s="5">
        <f t="shared" si="6"/>
        <v>13.333333333333334</v>
      </c>
      <c r="AO23" s="6">
        <f t="shared" si="7"/>
        <v>20.725388601036268</v>
      </c>
      <c r="AP23" s="105">
        <f t="shared" si="8"/>
        <v>0.58359207512176481</v>
      </c>
      <c r="AQ23" s="5">
        <f t="shared" si="9"/>
        <v>161.26896721844969</v>
      </c>
      <c r="AR23" s="6">
        <f t="shared" si="10"/>
        <v>149.2325609187474</v>
      </c>
      <c r="AS23">
        <f t="shared" si="11"/>
        <v>2.4066580974730769</v>
      </c>
      <c r="AT23" s="5">
        <f t="shared" si="12"/>
        <v>8.1878078423846992E-2</v>
      </c>
      <c r="AU23" s="5">
        <f t="shared" si="13"/>
        <v>0.20939715153124991</v>
      </c>
      <c r="AV23" s="6">
        <f t="shared" si="14"/>
        <v>22.847008898383983</v>
      </c>
      <c r="AW23" s="5">
        <f t="shared" si="15"/>
        <v>0.6142350444919199</v>
      </c>
      <c r="AX23" s="5">
        <f t="shared" si="16"/>
        <v>2.2222222222222223</v>
      </c>
      <c r="AY23" s="5">
        <f t="shared" si="0"/>
        <v>9.3264248704663206</v>
      </c>
      <c r="AZ23" s="5">
        <f t="shared" si="17"/>
        <v>0.69948186528497402</v>
      </c>
    </row>
    <row r="24" spans="1:52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4.0144299999999999</v>
      </c>
      <c r="X24" s="15"/>
      <c r="Y24" s="15">
        <f t="shared" si="2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3"/>
        <v>6618.8376536444675</v>
      </c>
      <c r="AH24" s="17">
        <v>5770.6652719702761</v>
      </c>
      <c r="AI24" s="15">
        <v>9.1949000000000005</v>
      </c>
      <c r="AJ24" s="17">
        <f t="shared" si="4"/>
        <v>0.74880335244639362</v>
      </c>
      <c r="AK24" s="15">
        <f t="shared" si="5"/>
        <v>0.77864826259412312</v>
      </c>
      <c r="AL24" s="5">
        <v>10.936</v>
      </c>
      <c r="AN24" s="5">
        <f t="shared" si="6"/>
        <v>13.333333333333334</v>
      </c>
      <c r="AO24" s="6">
        <f t="shared" si="7"/>
        <v>20.725388601036268</v>
      </c>
      <c r="AP24" s="105">
        <f t="shared" si="8"/>
        <v>0.58359207512176481</v>
      </c>
      <c r="AQ24" s="5">
        <f t="shared" si="9"/>
        <v>161.26896721844969</v>
      </c>
      <c r="AR24" s="6">
        <f t="shared" si="10"/>
        <v>149.2325609187474</v>
      </c>
      <c r="AS24">
        <f t="shared" si="11"/>
        <v>2.4066580974730769</v>
      </c>
      <c r="AT24" s="5">
        <f t="shared" si="12"/>
        <v>8.1878078423846992E-2</v>
      </c>
      <c r="AU24" s="5">
        <f t="shared" si="13"/>
        <v>0.20939715153124991</v>
      </c>
      <c r="AV24" s="6">
        <f t="shared" si="14"/>
        <v>22.847008898383983</v>
      </c>
      <c r="AW24" s="5">
        <f t="shared" si="15"/>
        <v>0.6142350444919199</v>
      </c>
      <c r="AX24" s="5">
        <f t="shared" si="16"/>
        <v>2.2222222222222223</v>
      </c>
      <c r="AY24" s="5">
        <f t="shared" si="0"/>
        <v>9.3264248704663206</v>
      </c>
      <c r="AZ24" s="5">
        <f t="shared" si="17"/>
        <v>0.69948186528497402</v>
      </c>
    </row>
    <row r="25" spans="1:52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4.3677000000000001</v>
      </c>
      <c r="X25" s="15"/>
      <c r="Y25" s="15">
        <f t="shared" si="2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3"/>
        <v>5606.4281483323157</v>
      </c>
      <c r="AH25" s="17">
        <v>4492.6388074188026</v>
      </c>
      <c r="AI25" s="15">
        <v>6.7024999999999997</v>
      </c>
      <c r="AJ25" s="17">
        <f t="shared" si="4"/>
        <v>0.99399697729636383</v>
      </c>
      <c r="AK25" s="15">
        <f t="shared" si="5"/>
        <v>0.65954715397106711</v>
      </c>
      <c r="AL25" s="5">
        <v>10.936</v>
      </c>
      <c r="AN25" s="5">
        <f t="shared" si="6"/>
        <v>13.333333333333334</v>
      </c>
      <c r="AO25" s="6">
        <f t="shared" si="7"/>
        <v>20.725388601036268</v>
      </c>
      <c r="AP25" s="105">
        <f t="shared" si="8"/>
        <v>0.58359207512176481</v>
      </c>
      <c r="AQ25" s="5">
        <f t="shared" si="9"/>
        <v>161.26896721844969</v>
      </c>
      <c r="AR25" s="6">
        <f t="shared" si="10"/>
        <v>149.2325609187474</v>
      </c>
      <c r="AS25">
        <f t="shared" si="11"/>
        <v>2.4066580974730769</v>
      </c>
      <c r="AT25" s="5">
        <f t="shared" si="12"/>
        <v>8.1878078423846992E-2</v>
      </c>
      <c r="AU25" s="5">
        <f t="shared" si="13"/>
        <v>0.20939715153124991</v>
      </c>
      <c r="AV25" s="6">
        <f t="shared" si="14"/>
        <v>22.847008898383983</v>
      </c>
      <c r="AW25" s="5">
        <f t="shared" si="15"/>
        <v>0.6142350444919199</v>
      </c>
      <c r="AX25" s="5">
        <f t="shared" si="16"/>
        <v>2.2222222222222223</v>
      </c>
      <c r="AY25" s="5">
        <f t="shared" si="0"/>
        <v>9.3264248704663206</v>
      </c>
      <c r="AZ25" s="5">
        <f t="shared" si="17"/>
        <v>0.69948186528497402</v>
      </c>
    </row>
    <row r="26" spans="1:52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4.6232899999999999</v>
      </c>
      <c r="X26" s="15"/>
      <c r="Y26" s="15">
        <f t="shared" si="2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3"/>
        <v>4136.9590642079265</v>
      </c>
      <c r="AH26" s="17">
        <v>3131.8296547972859</v>
      </c>
      <c r="AI26" s="15">
        <v>5.4630999999999998</v>
      </c>
      <c r="AJ26" s="17">
        <f t="shared" si="4"/>
        <v>1.3186683604619418</v>
      </c>
      <c r="AK26" s="15">
        <f t="shared" si="5"/>
        <v>0.48667699018041832</v>
      </c>
      <c r="AL26" s="5">
        <v>10.936</v>
      </c>
      <c r="AN26" s="5">
        <f t="shared" si="6"/>
        <v>13.333333333333334</v>
      </c>
      <c r="AO26" s="6">
        <f t="shared" si="7"/>
        <v>20.725388601036268</v>
      </c>
      <c r="AP26" s="105">
        <f t="shared" si="8"/>
        <v>0.58359207512176481</v>
      </c>
      <c r="AQ26" s="5">
        <f t="shared" si="9"/>
        <v>161.26896721844969</v>
      </c>
      <c r="AR26" s="6">
        <f t="shared" si="10"/>
        <v>149.2325609187474</v>
      </c>
      <c r="AS26">
        <f t="shared" si="11"/>
        <v>2.4066580974730769</v>
      </c>
      <c r="AT26" s="5">
        <f t="shared" si="12"/>
        <v>8.1878078423846992E-2</v>
      </c>
      <c r="AU26" s="5">
        <f t="shared" si="13"/>
        <v>0.20939715153124991</v>
      </c>
      <c r="AV26" s="6">
        <f t="shared" si="14"/>
        <v>22.847008898383983</v>
      </c>
      <c r="AW26" s="5">
        <f t="shared" si="15"/>
        <v>0.6142350444919199</v>
      </c>
      <c r="AX26" s="5">
        <f t="shared" si="16"/>
        <v>2.2222222222222223</v>
      </c>
      <c r="AY26" s="5">
        <f t="shared" si="0"/>
        <v>9.3264248704663206</v>
      </c>
      <c r="AZ26" s="5">
        <f t="shared" si="17"/>
        <v>0.69948186528497402</v>
      </c>
    </row>
    <row r="27" spans="1:52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4.4221899999999996</v>
      </c>
      <c r="X27" s="15"/>
      <c r="Y27" s="15">
        <f t="shared" si="2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3"/>
        <v>2789.1074194401931</v>
      </c>
      <c r="AH27" s="17">
        <v>2207.4754743782323</v>
      </c>
      <c r="AI27" s="15">
        <v>4.9276</v>
      </c>
      <c r="AJ27" s="17">
        <f t="shared" si="4"/>
        <v>1.6538212211510712</v>
      </c>
      <c r="AK27" s="15">
        <f t="shared" si="5"/>
        <v>0.32811405264483007</v>
      </c>
      <c r="AL27" s="5">
        <v>10.936</v>
      </c>
      <c r="AN27" s="5">
        <f t="shared" si="6"/>
        <v>13.333333333333334</v>
      </c>
      <c r="AO27" s="6">
        <f t="shared" si="7"/>
        <v>20.725388601036268</v>
      </c>
      <c r="AP27" s="105">
        <f t="shared" si="8"/>
        <v>0.58359207512176481</v>
      </c>
      <c r="AQ27" s="5">
        <f t="shared" si="9"/>
        <v>161.26896721844969</v>
      </c>
      <c r="AR27" s="6">
        <f t="shared" si="10"/>
        <v>149.2325609187474</v>
      </c>
      <c r="AS27">
        <f t="shared" si="11"/>
        <v>2.4066580974730769</v>
      </c>
      <c r="AT27" s="5">
        <f t="shared" si="12"/>
        <v>8.1878078423846992E-2</v>
      </c>
      <c r="AU27" s="5">
        <f t="shared" si="13"/>
        <v>0.20939715153124991</v>
      </c>
      <c r="AV27" s="6">
        <f t="shared" si="14"/>
        <v>22.847008898383983</v>
      </c>
      <c r="AW27" s="5">
        <f t="shared" si="15"/>
        <v>0.6142350444919199</v>
      </c>
      <c r="AX27" s="5">
        <f t="shared" si="16"/>
        <v>2.2222222222222223</v>
      </c>
      <c r="AY27" s="5">
        <f t="shared" si="0"/>
        <v>9.3264248704663206</v>
      </c>
      <c r="AZ27" s="5">
        <f t="shared" si="17"/>
        <v>0.69948186528497402</v>
      </c>
    </row>
    <row r="28" spans="1:52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4.0908600000000002</v>
      </c>
      <c r="X28" s="15"/>
      <c r="Y28" s="15">
        <f t="shared" si="2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3"/>
        <v>1907.9460936436371</v>
      </c>
      <c r="AH28" s="17">
        <v>1632.3734685989571</v>
      </c>
      <c r="AI28" s="15">
        <v>4.6520999999999999</v>
      </c>
      <c r="AJ28" s="17">
        <f t="shared" si="4"/>
        <v>1.9793379095950698</v>
      </c>
      <c r="AK28" s="15">
        <f t="shared" si="5"/>
        <v>0.2244531424820263</v>
      </c>
      <c r="AL28" s="5">
        <v>10.936</v>
      </c>
      <c r="AN28" s="5">
        <f t="shared" si="6"/>
        <v>13.333333333333334</v>
      </c>
      <c r="AO28" s="6">
        <f t="shared" si="7"/>
        <v>20.725388601036268</v>
      </c>
      <c r="AP28" s="105">
        <f t="shared" si="8"/>
        <v>0.58359207512176481</v>
      </c>
      <c r="AQ28" s="5">
        <f t="shared" si="9"/>
        <v>161.26896721844969</v>
      </c>
      <c r="AR28" s="6">
        <f t="shared" si="10"/>
        <v>149.2325609187474</v>
      </c>
      <c r="AS28">
        <f t="shared" si="11"/>
        <v>2.4066580974730769</v>
      </c>
      <c r="AT28" s="5">
        <f t="shared" si="12"/>
        <v>8.1878078423846992E-2</v>
      </c>
      <c r="AU28" s="5">
        <f t="shared" si="13"/>
        <v>0.20939715153124991</v>
      </c>
      <c r="AV28" s="6">
        <f t="shared" si="14"/>
        <v>22.847008898383983</v>
      </c>
      <c r="AW28" s="5">
        <f t="shared" si="15"/>
        <v>0.6142350444919199</v>
      </c>
      <c r="AX28" s="5">
        <f t="shared" si="16"/>
        <v>2.2222222222222223</v>
      </c>
      <c r="AY28" s="5">
        <f t="shared" si="0"/>
        <v>9.3264248704663206</v>
      </c>
      <c r="AZ28" s="5">
        <f t="shared" si="17"/>
        <v>0.69948186528497402</v>
      </c>
    </row>
    <row r="29" spans="1:52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3.7838599999999998</v>
      </c>
      <c r="X29" s="15"/>
      <c r="Y29" s="15">
        <f t="shared" si="2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3"/>
        <v>1191.5972111690955</v>
      </c>
      <c r="AH29" s="17">
        <v>1102.2052187691497</v>
      </c>
      <c r="AI29" s="15">
        <v>4.4139999999999997</v>
      </c>
      <c r="AJ29" s="17">
        <f t="shared" si="4"/>
        <v>2.4729015754724109</v>
      </c>
      <c r="AK29" s="15">
        <f t="shared" si="5"/>
        <v>0.14018097236120208</v>
      </c>
      <c r="AL29" s="5">
        <v>10.936</v>
      </c>
      <c r="AN29" s="5">
        <f t="shared" si="6"/>
        <v>13.333333333333334</v>
      </c>
      <c r="AO29" s="6">
        <f t="shared" si="7"/>
        <v>20.725388601036268</v>
      </c>
      <c r="AP29" s="105">
        <f t="shared" si="8"/>
        <v>0.58359207512176481</v>
      </c>
      <c r="AQ29" s="5">
        <f t="shared" si="9"/>
        <v>161.26896721844969</v>
      </c>
      <c r="AR29" s="6">
        <f t="shared" si="10"/>
        <v>149.2325609187474</v>
      </c>
      <c r="AS29">
        <f t="shared" si="11"/>
        <v>2.4066580974730769</v>
      </c>
      <c r="AT29" s="5">
        <f t="shared" si="12"/>
        <v>8.1878078423846992E-2</v>
      </c>
      <c r="AU29" s="5">
        <f t="shared" si="13"/>
        <v>0.20939715153124991</v>
      </c>
      <c r="AV29" s="6">
        <f t="shared" si="14"/>
        <v>22.847008898383983</v>
      </c>
      <c r="AW29" s="5">
        <f t="shared" si="15"/>
        <v>0.6142350444919199</v>
      </c>
      <c r="AX29" s="5">
        <f t="shared" si="16"/>
        <v>2.2222222222222223</v>
      </c>
      <c r="AY29" s="5">
        <f t="shared" si="0"/>
        <v>9.3264248704663206</v>
      </c>
      <c r="AZ29" s="5">
        <f t="shared" si="17"/>
        <v>0.69948186528497402</v>
      </c>
    </row>
    <row r="30" spans="1:52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3.9265099999999999</v>
      </c>
      <c r="X30" s="15"/>
      <c r="Y30" s="15">
        <f t="shared" si="2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3"/>
        <v>7133.3921313236997</v>
      </c>
      <c r="AH30" s="17">
        <v>6358.5403983774268</v>
      </c>
      <c r="AI30" s="15">
        <v>36.762</v>
      </c>
      <c r="AJ30" s="17">
        <f t="shared" si="4"/>
        <v>0.31956384474860638</v>
      </c>
      <c r="AK30" s="15">
        <f t="shared" si="5"/>
        <v>1.0459051510634347</v>
      </c>
      <c r="AL30" s="56">
        <v>6.1308999999999996</v>
      </c>
      <c r="AN30" s="5">
        <f t="shared" si="6"/>
        <v>13.333333333333334</v>
      </c>
      <c r="AO30" s="6">
        <f t="shared" si="7"/>
        <v>30.76923076923077</v>
      </c>
      <c r="AP30" s="105">
        <f t="shared" si="8"/>
        <v>0.58359207512176481</v>
      </c>
      <c r="AQ30" s="5">
        <f t="shared" si="9"/>
        <v>239.42238979354454</v>
      </c>
      <c r="AR30" s="6">
        <f t="shared" si="10"/>
        <v>157.13010747146123</v>
      </c>
      <c r="AS30">
        <f t="shared" si="11"/>
        <v>3.7620465839333739</v>
      </c>
      <c r="AT30" s="5">
        <f t="shared" si="12"/>
        <v>0.12155745489078822</v>
      </c>
      <c r="AU30" s="5">
        <f t="shared" si="13"/>
        <v>0.27612170046831147</v>
      </c>
      <c r="AV30" s="6">
        <f t="shared" si="14"/>
        <v>22.847008898383983</v>
      </c>
      <c r="AW30" s="5">
        <f t="shared" si="15"/>
        <v>0.6142350444919199</v>
      </c>
      <c r="AX30" s="5">
        <f t="shared" si="16"/>
        <v>2.2222222222222223</v>
      </c>
      <c r="AY30" s="5">
        <f t="shared" si="0"/>
        <v>13.846153846153847</v>
      </c>
      <c r="AZ30" s="5">
        <f t="shared" si="17"/>
        <v>1.0384615384615385</v>
      </c>
    </row>
    <row r="31" spans="1:52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4.0345300000000002</v>
      </c>
      <c r="X31" s="15"/>
      <c r="Y31" s="15">
        <f t="shared" si="2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3"/>
        <v>6509.8570232845013</v>
      </c>
      <c r="AH31" s="17">
        <v>5647.3739398382841</v>
      </c>
      <c r="AI31" s="15">
        <v>16.321000000000002</v>
      </c>
      <c r="AJ31" s="17">
        <f t="shared" si="4"/>
        <v>0.50890798512690227</v>
      </c>
      <c r="AK31" s="15">
        <f t="shared" si="5"/>
        <v>0.95448180444782171</v>
      </c>
      <c r="AL31" s="5">
        <v>6.1308999999999996</v>
      </c>
      <c r="AN31" s="5">
        <f t="shared" si="6"/>
        <v>13.333333333333334</v>
      </c>
      <c r="AO31" s="6">
        <f t="shared" si="7"/>
        <v>30.76923076923077</v>
      </c>
      <c r="AP31" s="105">
        <f t="shared" si="8"/>
        <v>0.58359207512176481</v>
      </c>
      <c r="AQ31" s="5">
        <f t="shared" si="9"/>
        <v>239.42238979354454</v>
      </c>
      <c r="AR31" s="6">
        <f t="shared" si="10"/>
        <v>157.13010747146123</v>
      </c>
      <c r="AS31">
        <f t="shared" si="11"/>
        <v>3.7620465839333739</v>
      </c>
      <c r="AT31" s="5">
        <f t="shared" si="12"/>
        <v>0.12155745489078822</v>
      </c>
      <c r="AU31" s="5">
        <f t="shared" si="13"/>
        <v>0.27612170046831147</v>
      </c>
      <c r="AV31" s="6">
        <f t="shared" si="14"/>
        <v>22.847008898383983</v>
      </c>
      <c r="AW31" s="5">
        <f t="shared" si="15"/>
        <v>0.6142350444919199</v>
      </c>
      <c r="AX31" s="5">
        <f t="shared" si="16"/>
        <v>2.2222222222222223</v>
      </c>
      <c r="AY31" s="5">
        <f t="shared" si="0"/>
        <v>13.846153846153847</v>
      </c>
      <c r="AZ31" s="5">
        <f t="shared" si="17"/>
        <v>1.0384615384615385</v>
      </c>
    </row>
    <row r="32" spans="1:52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3.9424000000000001</v>
      </c>
      <c r="X32" s="15"/>
      <c r="Y32" s="15">
        <f t="shared" si="2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3"/>
        <v>5233.4169046123707</v>
      </c>
      <c r="AH32" s="17">
        <v>4646.1442690095619</v>
      </c>
      <c r="AI32" s="15">
        <v>9.0890000000000004</v>
      </c>
      <c r="AJ32" s="17">
        <f t="shared" si="4"/>
        <v>0.75185055241377818</v>
      </c>
      <c r="AK32" s="15">
        <f t="shared" si="5"/>
        <v>0.76732886646746301</v>
      </c>
      <c r="AL32" s="5">
        <v>6.1308999999999996</v>
      </c>
      <c r="AN32" s="5">
        <f t="shared" si="6"/>
        <v>13.333333333333334</v>
      </c>
      <c r="AO32" s="6">
        <f t="shared" si="7"/>
        <v>30.76923076923077</v>
      </c>
      <c r="AP32" s="105">
        <f t="shared" si="8"/>
        <v>0.58359207512176481</v>
      </c>
      <c r="AQ32" s="5">
        <f t="shared" si="9"/>
        <v>239.42238979354454</v>
      </c>
      <c r="AR32" s="6">
        <f t="shared" si="10"/>
        <v>157.13010747146123</v>
      </c>
      <c r="AS32">
        <f t="shared" si="11"/>
        <v>3.7620465839333739</v>
      </c>
      <c r="AT32" s="5">
        <f t="shared" si="12"/>
        <v>0.12155745489078822</v>
      </c>
      <c r="AU32" s="5">
        <f t="shared" si="13"/>
        <v>0.27612170046831147</v>
      </c>
      <c r="AV32" s="6">
        <f t="shared" si="14"/>
        <v>22.847008898383983</v>
      </c>
      <c r="AW32" s="5">
        <f t="shared" si="15"/>
        <v>0.6142350444919199</v>
      </c>
      <c r="AX32" s="5">
        <f t="shared" si="16"/>
        <v>2.2222222222222223</v>
      </c>
      <c r="AY32" s="5">
        <f t="shared" si="0"/>
        <v>13.846153846153847</v>
      </c>
      <c r="AZ32" s="5">
        <f t="shared" si="17"/>
        <v>1.0384615384615385</v>
      </c>
    </row>
    <row r="33" spans="1:52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4.3511699999999998</v>
      </c>
      <c r="X33" s="15"/>
      <c r="Y33" s="15">
        <f t="shared" si="2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3"/>
        <v>4496.8284374115829</v>
      </c>
      <c r="AH33" s="17">
        <v>3617.1649305682245</v>
      </c>
      <c r="AI33" s="15">
        <v>6.6388999999999996</v>
      </c>
      <c r="AJ33" s="17">
        <f t="shared" si="4"/>
        <v>0.99701961169883668</v>
      </c>
      <c r="AK33" s="15">
        <f t="shared" si="5"/>
        <v>0.65932952227379604</v>
      </c>
      <c r="AL33" s="5">
        <v>6.1308999999999996</v>
      </c>
      <c r="AN33" s="5">
        <f t="shared" si="6"/>
        <v>13.333333333333334</v>
      </c>
      <c r="AO33" s="6">
        <f t="shared" si="7"/>
        <v>30.76923076923077</v>
      </c>
      <c r="AP33" s="105">
        <f t="shared" si="8"/>
        <v>0.58359207512176481</v>
      </c>
      <c r="AQ33" s="5">
        <f t="shared" si="9"/>
        <v>239.42238979354454</v>
      </c>
      <c r="AR33" s="6">
        <f t="shared" si="10"/>
        <v>157.13010747146123</v>
      </c>
      <c r="AS33">
        <f t="shared" si="11"/>
        <v>3.7620465839333739</v>
      </c>
      <c r="AT33" s="5">
        <f t="shared" si="12"/>
        <v>0.12155745489078822</v>
      </c>
      <c r="AU33" s="5">
        <f t="shared" si="13"/>
        <v>0.27612170046831147</v>
      </c>
      <c r="AV33" s="6">
        <f t="shared" si="14"/>
        <v>22.847008898383983</v>
      </c>
      <c r="AW33" s="5">
        <f t="shared" si="15"/>
        <v>0.6142350444919199</v>
      </c>
      <c r="AX33" s="5">
        <f t="shared" si="16"/>
        <v>2.2222222222222223</v>
      </c>
      <c r="AY33" s="5">
        <f t="shared" si="0"/>
        <v>13.846153846153847</v>
      </c>
      <c r="AZ33" s="5">
        <f t="shared" si="17"/>
        <v>1.0384615384615385</v>
      </c>
    </row>
    <row r="34" spans="1:52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4.61754</v>
      </c>
      <c r="X34" s="15"/>
      <c r="Y34" s="15">
        <f t="shared" si="2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3"/>
        <v>3326.6534514330424</v>
      </c>
      <c r="AH34" s="17">
        <v>2521.5346439913133</v>
      </c>
      <c r="AI34" s="15">
        <v>5.4168000000000003</v>
      </c>
      <c r="AJ34" s="17">
        <f t="shared" si="4"/>
        <v>1.3220018116915118</v>
      </c>
      <c r="AK34" s="15">
        <f t="shared" si="5"/>
        <v>0.48775728525821682</v>
      </c>
      <c r="AL34" s="5">
        <v>6.1308999999999996</v>
      </c>
      <c r="AN34" s="5">
        <f t="shared" si="6"/>
        <v>13.333333333333334</v>
      </c>
      <c r="AO34" s="6">
        <f t="shared" si="7"/>
        <v>30.76923076923077</v>
      </c>
      <c r="AP34" s="105">
        <f t="shared" si="8"/>
        <v>0.58359207512176481</v>
      </c>
      <c r="AQ34" s="5">
        <f t="shared" si="9"/>
        <v>239.42238979354454</v>
      </c>
      <c r="AR34" s="6">
        <f t="shared" si="10"/>
        <v>157.13010747146123</v>
      </c>
      <c r="AS34">
        <f t="shared" si="11"/>
        <v>3.7620465839333739</v>
      </c>
      <c r="AT34" s="5">
        <f t="shared" si="12"/>
        <v>0.12155745489078822</v>
      </c>
      <c r="AU34" s="5">
        <f t="shared" si="13"/>
        <v>0.27612170046831147</v>
      </c>
      <c r="AV34" s="6">
        <f t="shared" si="14"/>
        <v>22.847008898383983</v>
      </c>
      <c r="AW34" s="5">
        <f t="shared" si="15"/>
        <v>0.6142350444919199</v>
      </c>
      <c r="AX34" s="5">
        <f t="shared" si="16"/>
        <v>2.2222222222222223</v>
      </c>
      <c r="AY34" s="5">
        <f t="shared" si="0"/>
        <v>13.846153846153847</v>
      </c>
      <c r="AZ34" s="5">
        <f t="shared" si="17"/>
        <v>1.0384615384615385</v>
      </c>
    </row>
    <row r="35" spans="1:52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4.41106</v>
      </c>
      <c r="X35" s="15"/>
      <c r="Y35" s="15">
        <f t="shared" si="2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3"/>
        <v>2239.9463441038647</v>
      </c>
      <c r="AH35" s="17">
        <v>1777.3079949861317</v>
      </c>
      <c r="AI35" s="15">
        <v>4.8888999999999996</v>
      </c>
      <c r="AJ35" s="17">
        <f t="shared" si="4"/>
        <v>1.6574826693812967</v>
      </c>
      <c r="AK35" s="15">
        <f t="shared" si="5"/>
        <v>0.3284231928196561</v>
      </c>
      <c r="AL35" s="5">
        <v>6.1308999999999996</v>
      </c>
      <c r="AN35" s="5">
        <f t="shared" si="6"/>
        <v>13.333333333333334</v>
      </c>
      <c r="AO35" s="6">
        <f t="shared" si="7"/>
        <v>30.76923076923077</v>
      </c>
      <c r="AP35" s="105">
        <f t="shared" si="8"/>
        <v>0.58359207512176481</v>
      </c>
      <c r="AQ35" s="5">
        <f t="shared" si="9"/>
        <v>239.42238979354454</v>
      </c>
      <c r="AR35" s="6">
        <f t="shared" si="10"/>
        <v>157.13010747146123</v>
      </c>
      <c r="AS35">
        <f t="shared" si="11"/>
        <v>3.7620465839333739</v>
      </c>
      <c r="AT35" s="5">
        <f t="shared" si="12"/>
        <v>0.12155745489078822</v>
      </c>
      <c r="AU35" s="5">
        <f t="shared" si="13"/>
        <v>0.27612170046831147</v>
      </c>
      <c r="AV35" s="6">
        <f t="shared" si="14"/>
        <v>22.847008898383983</v>
      </c>
      <c r="AW35" s="5">
        <f t="shared" si="15"/>
        <v>0.6142350444919199</v>
      </c>
      <c r="AX35" s="5">
        <f t="shared" si="16"/>
        <v>2.2222222222222223</v>
      </c>
      <c r="AY35" s="5">
        <f t="shared" si="0"/>
        <v>13.846153846153847</v>
      </c>
      <c r="AZ35" s="5">
        <f t="shared" si="17"/>
        <v>1.0384615384615385</v>
      </c>
    </row>
    <row r="36" spans="1:52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4.0871700000000004</v>
      </c>
      <c r="X36" s="15"/>
      <c r="Y36" s="15">
        <f t="shared" si="2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3"/>
        <v>1534.7618398377208</v>
      </c>
      <c r="AH36" s="17">
        <v>1314.2752661210623</v>
      </c>
      <c r="AI36" s="15">
        <v>4.6165000000000003</v>
      </c>
      <c r="AJ36" s="17">
        <f t="shared" si="4"/>
        <v>1.9835188545521034</v>
      </c>
      <c r="AK36" s="15">
        <f t="shared" si="5"/>
        <v>0.22502832935443803</v>
      </c>
      <c r="AL36" s="5">
        <v>6.1308999999999996</v>
      </c>
      <c r="AN36" s="5">
        <f t="shared" si="6"/>
        <v>13.333333333333334</v>
      </c>
      <c r="AO36" s="6">
        <f t="shared" si="7"/>
        <v>30.76923076923077</v>
      </c>
      <c r="AP36" s="105">
        <f t="shared" si="8"/>
        <v>0.58359207512176481</v>
      </c>
      <c r="AQ36" s="5">
        <f t="shared" si="9"/>
        <v>239.42238979354454</v>
      </c>
      <c r="AR36" s="6">
        <f t="shared" si="10"/>
        <v>157.13010747146123</v>
      </c>
      <c r="AS36">
        <f t="shared" si="11"/>
        <v>3.7620465839333739</v>
      </c>
      <c r="AT36" s="5">
        <f t="shared" si="12"/>
        <v>0.12155745489078822</v>
      </c>
      <c r="AU36" s="5">
        <f t="shared" si="13"/>
        <v>0.27612170046831147</v>
      </c>
      <c r="AV36" s="6">
        <f t="shared" si="14"/>
        <v>22.847008898383983</v>
      </c>
      <c r="AW36" s="5">
        <f t="shared" si="15"/>
        <v>0.6142350444919199</v>
      </c>
      <c r="AX36" s="5">
        <f t="shared" si="16"/>
        <v>2.2222222222222223</v>
      </c>
      <c r="AY36" s="5">
        <f t="shared" si="0"/>
        <v>13.846153846153847</v>
      </c>
      <c r="AZ36" s="5">
        <f t="shared" si="17"/>
        <v>1.0384615384615385</v>
      </c>
    </row>
    <row r="37" spans="1:52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3.7916500000000002</v>
      </c>
      <c r="X37" s="15"/>
      <c r="Y37" s="15">
        <f t="shared" si="2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3"/>
        <v>961.36756941574538</v>
      </c>
      <c r="AH37" s="17">
        <v>887.42011867000087</v>
      </c>
      <c r="AI37" s="15">
        <v>4.3815</v>
      </c>
      <c r="AJ37" s="17">
        <f t="shared" si="4"/>
        <v>2.4777636492823336</v>
      </c>
      <c r="AK37" s="15">
        <f t="shared" si="5"/>
        <v>0.14095668293657621</v>
      </c>
      <c r="AL37" s="5">
        <v>6.1308999999999996</v>
      </c>
      <c r="AN37" s="5">
        <f t="shared" si="6"/>
        <v>13.333333333333334</v>
      </c>
      <c r="AO37" s="6">
        <f t="shared" si="7"/>
        <v>30.76923076923077</v>
      </c>
      <c r="AP37" s="105">
        <f t="shared" si="8"/>
        <v>0.58359207512176481</v>
      </c>
      <c r="AQ37" s="5">
        <f t="shared" si="9"/>
        <v>239.42238979354454</v>
      </c>
      <c r="AR37" s="6">
        <f t="shared" si="10"/>
        <v>157.13010747146123</v>
      </c>
      <c r="AS37">
        <f t="shared" si="11"/>
        <v>3.7620465839333739</v>
      </c>
      <c r="AT37" s="5">
        <f t="shared" si="12"/>
        <v>0.12155745489078822</v>
      </c>
      <c r="AU37" s="5">
        <f t="shared" si="13"/>
        <v>0.27612170046831147</v>
      </c>
      <c r="AV37" s="6">
        <f t="shared" si="14"/>
        <v>22.847008898383983</v>
      </c>
      <c r="AW37" s="5">
        <f t="shared" si="15"/>
        <v>0.6142350444919199</v>
      </c>
      <c r="AX37" s="5">
        <f t="shared" si="16"/>
        <v>2.2222222222222223</v>
      </c>
      <c r="AY37" s="5">
        <f t="shared" si="0"/>
        <v>13.846153846153847</v>
      </c>
      <c r="AZ37" s="5">
        <f t="shared" si="17"/>
        <v>1.0384615384615385</v>
      </c>
    </row>
    <row r="38" spans="1:52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3.9209000000000001</v>
      </c>
      <c r="X38" s="15"/>
      <c r="Y38" s="15">
        <f t="shared" si="2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3"/>
        <v>5891.7355036107392</v>
      </c>
      <c r="AH38" s="17">
        <v>5259.2706426171508</v>
      </c>
      <c r="AI38" s="15">
        <v>35.084000000000003</v>
      </c>
      <c r="AJ38" s="17">
        <f t="shared" si="4"/>
        <v>0.32650772847231618</v>
      </c>
      <c r="AK38" s="15">
        <f t="shared" si="5"/>
        <v>1.0483100097212765</v>
      </c>
      <c r="AL38" s="56">
        <v>3.2757000000000001</v>
      </c>
      <c r="AN38" s="5">
        <f t="shared" si="6"/>
        <v>13.333333333333334</v>
      </c>
      <c r="AO38" s="6">
        <f t="shared" si="7"/>
        <v>47.058823529411768</v>
      </c>
      <c r="AP38" s="105">
        <f t="shared" si="8"/>
        <v>0.58359207512176481</v>
      </c>
      <c r="AQ38" s="5">
        <f t="shared" si="9"/>
        <v>366.17541968424462</v>
      </c>
      <c r="AR38" s="6">
        <f t="shared" si="10"/>
        <v>165.23848898376789</v>
      </c>
      <c r="AS38">
        <f t="shared" si="11"/>
        <v>6.0506273051621644</v>
      </c>
      <c r="AT38" s="5">
        <f t="shared" si="12"/>
        <v>0.18591140159767616</v>
      </c>
      <c r="AU38" s="5">
        <f t="shared" si="13"/>
        <v>0.3717642616040166</v>
      </c>
      <c r="AV38" s="6">
        <f t="shared" si="14"/>
        <v>22.847008898383983</v>
      </c>
      <c r="AW38" s="5">
        <f t="shared" si="15"/>
        <v>0.6142350444919199</v>
      </c>
      <c r="AX38" s="5">
        <f t="shared" si="16"/>
        <v>2.2222222222222223</v>
      </c>
      <c r="AY38" s="5">
        <f t="shared" si="0"/>
        <v>21.176470588235293</v>
      </c>
      <c r="AZ38" s="5">
        <f t="shared" si="17"/>
        <v>1.588235294117647</v>
      </c>
    </row>
    <row r="39" spans="1:52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3.9262899999999998</v>
      </c>
      <c r="X39" s="15"/>
      <c r="Y39" s="15">
        <f t="shared" si="2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3"/>
        <v>5239.9719276277328</v>
      </c>
      <c r="AH39" s="17">
        <v>4671.0512332754497</v>
      </c>
      <c r="AI39" s="15">
        <v>15.959</v>
      </c>
      <c r="AJ39" s="17">
        <f t="shared" si="4"/>
        <v>0.51368942357334491</v>
      </c>
      <c r="AK39" s="15">
        <f t="shared" si="5"/>
        <v>0.93234243441923026</v>
      </c>
      <c r="AL39" s="5">
        <v>3.2757000000000001</v>
      </c>
      <c r="AN39" s="5">
        <f t="shared" si="6"/>
        <v>13.333333333333334</v>
      </c>
      <c r="AO39" s="6">
        <f t="shared" si="7"/>
        <v>47.058823529411768</v>
      </c>
      <c r="AP39" s="105">
        <f t="shared" si="8"/>
        <v>0.58359207512176481</v>
      </c>
      <c r="AQ39" s="5">
        <f t="shared" si="9"/>
        <v>366.17541968424462</v>
      </c>
      <c r="AR39" s="6">
        <f t="shared" si="10"/>
        <v>165.23848898376789</v>
      </c>
      <c r="AS39">
        <f t="shared" si="11"/>
        <v>6.0506273051621644</v>
      </c>
      <c r="AT39" s="5">
        <f t="shared" si="12"/>
        <v>0.18591140159767616</v>
      </c>
      <c r="AU39" s="5">
        <f t="shared" si="13"/>
        <v>0.3717642616040166</v>
      </c>
      <c r="AV39" s="6">
        <f t="shared" si="14"/>
        <v>22.847008898383983</v>
      </c>
      <c r="AW39" s="5">
        <f t="shared" si="15"/>
        <v>0.6142350444919199</v>
      </c>
      <c r="AX39" s="5">
        <f t="shared" si="16"/>
        <v>2.2222222222222223</v>
      </c>
      <c r="AY39" s="5">
        <f t="shared" si="0"/>
        <v>21.176470588235293</v>
      </c>
      <c r="AZ39" s="5">
        <f t="shared" si="17"/>
        <v>1.588235294117647</v>
      </c>
    </row>
    <row r="40" spans="1:52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3.8665500000000002</v>
      </c>
      <c r="X40" s="15"/>
      <c r="Y40" s="15">
        <f t="shared" si="2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3"/>
        <v>4245.3779772809685</v>
      </c>
      <c r="AH40" s="17">
        <v>3842.9149811804809</v>
      </c>
      <c r="AI40" s="15">
        <v>8.9650999999999996</v>
      </c>
      <c r="AJ40" s="17">
        <f t="shared" si="4"/>
        <v>0.75561891263477843</v>
      </c>
      <c r="AK40" s="15">
        <f t="shared" si="5"/>
        <v>0.75537542815804315</v>
      </c>
      <c r="AL40" s="5">
        <v>3.2757000000000001</v>
      </c>
      <c r="AN40" s="5">
        <f t="shared" si="6"/>
        <v>13.333333333333334</v>
      </c>
      <c r="AO40" s="6">
        <f t="shared" si="7"/>
        <v>47.058823529411768</v>
      </c>
      <c r="AP40" s="105">
        <f t="shared" si="8"/>
        <v>0.58359207512176481</v>
      </c>
      <c r="AQ40" s="5">
        <f t="shared" si="9"/>
        <v>366.17541968424462</v>
      </c>
      <c r="AR40" s="6">
        <f t="shared" si="10"/>
        <v>165.23848898376789</v>
      </c>
      <c r="AS40">
        <f t="shared" si="11"/>
        <v>6.0506273051621644</v>
      </c>
      <c r="AT40" s="5">
        <f t="shared" si="12"/>
        <v>0.18591140159767616</v>
      </c>
      <c r="AU40" s="5">
        <f t="shared" si="13"/>
        <v>0.3717642616040166</v>
      </c>
      <c r="AV40" s="6">
        <f t="shared" si="14"/>
        <v>22.847008898383983</v>
      </c>
      <c r="AW40" s="5">
        <f t="shared" si="15"/>
        <v>0.6142350444919199</v>
      </c>
      <c r="AX40" s="5">
        <f t="shared" si="16"/>
        <v>2.2222222222222223</v>
      </c>
      <c r="AY40" s="5">
        <f t="shared" si="0"/>
        <v>21.176470588235293</v>
      </c>
      <c r="AZ40" s="5">
        <f t="shared" si="17"/>
        <v>1.588235294117647</v>
      </c>
    </row>
    <row r="41" spans="1:52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4.3367100000000001</v>
      </c>
      <c r="X41" s="15"/>
      <c r="Y41" s="15">
        <f t="shared" si="2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3"/>
        <v>3707.0524775480922</v>
      </c>
      <c r="AH41" s="17">
        <v>2991.8264471035236</v>
      </c>
      <c r="AI41" s="15">
        <v>6.5689000000000002</v>
      </c>
      <c r="AJ41" s="17">
        <f t="shared" si="4"/>
        <v>1.0004519915197589</v>
      </c>
      <c r="AK41" s="15">
        <f t="shared" si="5"/>
        <v>0.65959176483637283</v>
      </c>
      <c r="AL41" s="5">
        <v>3.2757000000000001</v>
      </c>
      <c r="AN41" s="5">
        <f t="shared" si="6"/>
        <v>13.333333333333334</v>
      </c>
      <c r="AO41" s="6">
        <f t="shared" si="7"/>
        <v>47.058823529411768</v>
      </c>
      <c r="AP41" s="105">
        <f t="shared" si="8"/>
        <v>0.58359207512176481</v>
      </c>
      <c r="AQ41" s="5">
        <f t="shared" si="9"/>
        <v>366.17541968424462</v>
      </c>
      <c r="AR41" s="6">
        <f t="shared" si="10"/>
        <v>165.23848898376789</v>
      </c>
      <c r="AS41">
        <f t="shared" si="11"/>
        <v>6.0506273051621644</v>
      </c>
      <c r="AT41" s="5">
        <f t="shared" si="12"/>
        <v>0.18591140159767616</v>
      </c>
      <c r="AU41" s="5">
        <f t="shared" si="13"/>
        <v>0.3717642616040166</v>
      </c>
      <c r="AV41" s="6">
        <f t="shared" si="14"/>
        <v>22.847008898383983</v>
      </c>
      <c r="AW41" s="5">
        <f t="shared" si="15"/>
        <v>0.6142350444919199</v>
      </c>
      <c r="AX41" s="5">
        <f t="shared" si="16"/>
        <v>2.2222222222222223</v>
      </c>
      <c r="AY41" s="5">
        <f t="shared" si="0"/>
        <v>21.176470588235293</v>
      </c>
      <c r="AZ41" s="5">
        <f t="shared" si="17"/>
        <v>1.588235294117647</v>
      </c>
    </row>
    <row r="42" spans="1:52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4.61022</v>
      </c>
      <c r="X42" s="15"/>
      <c r="Y42" s="15">
        <f t="shared" si="2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3"/>
        <v>2747.176930667832</v>
      </c>
      <c r="AH42" s="17">
        <v>2085.6096362727617</v>
      </c>
      <c r="AI42" s="15">
        <v>5.3696999999999999</v>
      </c>
      <c r="AJ42" s="17">
        <f t="shared" si="4"/>
        <v>1.325315426254932</v>
      </c>
      <c r="AK42" s="15">
        <f t="shared" si="5"/>
        <v>0.48880216586938174</v>
      </c>
      <c r="AL42" s="5">
        <v>3.2757000000000001</v>
      </c>
      <c r="AN42" s="5">
        <f t="shared" si="6"/>
        <v>13.333333333333334</v>
      </c>
      <c r="AO42" s="6">
        <f t="shared" si="7"/>
        <v>47.058823529411768</v>
      </c>
      <c r="AP42" s="105">
        <f t="shared" si="8"/>
        <v>0.58359207512176481</v>
      </c>
      <c r="AQ42" s="5">
        <f t="shared" si="9"/>
        <v>366.17541968424462</v>
      </c>
      <c r="AR42" s="6">
        <f t="shared" si="10"/>
        <v>165.23848898376789</v>
      </c>
      <c r="AS42">
        <f t="shared" si="11"/>
        <v>6.0506273051621644</v>
      </c>
      <c r="AT42" s="5">
        <f t="shared" si="12"/>
        <v>0.18591140159767616</v>
      </c>
      <c r="AU42" s="5">
        <f t="shared" si="13"/>
        <v>0.3717642616040166</v>
      </c>
      <c r="AV42" s="6">
        <f t="shared" si="14"/>
        <v>22.847008898383983</v>
      </c>
      <c r="AW42" s="5">
        <f t="shared" si="15"/>
        <v>0.6142350444919199</v>
      </c>
      <c r="AX42" s="5">
        <f t="shared" si="16"/>
        <v>2.2222222222222223</v>
      </c>
      <c r="AY42" s="5">
        <f t="shared" si="0"/>
        <v>21.176470588235293</v>
      </c>
      <c r="AZ42" s="5">
        <f t="shared" si="17"/>
        <v>1.588235294117647</v>
      </c>
    </row>
    <row r="43" spans="1:52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4.3982099999999997</v>
      </c>
      <c r="X43" s="15"/>
      <c r="Y43" s="15">
        <f t="shared" si="2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3"/>
        <v>1847.3053889269388</v>
      </c>
      <c r="AH43" s="17">
        <v>1470.0455097060592</v>
      </c>
      <c r="AI43" s="15">
        <v>4.8505000000000003</v>
      </c>
      <c r="AJ43" s="17">
        <f t="shared" si="4"/>
        <v>1.6609330708451666</v>
      </c>
      <c r="AK43" s="15">
        <f t="shared" si="5"/>
        <v>0.32868901345577306</v>
      </c>
      <c r="AL43" s="5">
        <v>3.2757000000000001</v>
      </c>
      <c r="AN43" s="5">
        <f t="shared" si="6"/>
        <v>13.333333333333334</v>
      </c>
      <c r="AO43" s="6">
        <f t="shared" si="7"/>
        <v>47.058823529411768</v>
      </c>
      <c r="AP43" s="105">
        <f t="shared" si="8"/>
        <v>0.58359207512176481</v>
      </c>
      <c r="AQ43" s="5">
        <f t="shared" si="9"/>
        <v>366.17541968424462</v>
      </c>
      <c r="AR43" s="6">
        <f t="shared" si="10"/>
        <v>165.23848898376789</v>
      </c>
      <c r="AS43">
        <f t="shared" si="11"/>
        <v>6.0506273051621644</v>
      </c>
      <c r="AT43" s="5">
        <f t="shared" si="12"/>
        <v>0.18591140159767616</v>
      </c>
      <c r="AU43" s="5">
        <f t="shared" si="13"/>
        <v>0.3717642616040166</v>
      </c>
      <c r="AV43" s="6">
        <f t="shared" si="14"/>
        <v>22.847008898383983</v>
      </c>
      <c r="AW43" s="5">
        <f t="shared" si="15"/>
        <v>0.6142350444919199</v>
      </c>
      <c r="AX43" s="5">
        <f t="shared" si="16"/>
        <v>2.2222222222222223</v>
      </c>
      <c r="AY43" s="5">
        <f t="shared" si="0"/>
        <v>21.176470588235293</v>
      </c>
      <c r="AZ43" s="5">
        <f t="shared" si="17"/>
        <v>1.588235294117647</v>
      </c>
    </row>
    <row r="44" spans="1:52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4.0827900000000001</v>
      </c>
      <c r="X44" s="15"/>
      <c r="Y44" s="15">
        <f t="shared" si="2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3"/>
        <v>1268.0705549343363</v>
      </c>
      <c r="AH44" s="17">
        <v>1087.0622643511365</v>
      </c>
      <c r="AI44" s="15">
        <v>4.5826000000000002</v>
      </c>
      <c r="AJ44" s="17">
        <f t="shared" si="4"/>
        <v>1.9871360000721772</v>
      </c>
      <c r="AK44" s="15">
        <f t="shared" si="5"/>
        <v>0.22562639734180204</v>
      </c>
      <c r="AL44" s="5">
        <v>3.2757000000000001</v>
      </c>
      <c r="AN44" s="5">
        <f t="shared" si="6"/>
        <v>13.333333333333334</v>
      </c>
      <c r="AO44" s="6">
        <f t="shared" si="7"/>
        <v>47.058823529411768</v>
      </c>
      <c r="AP44" s="105">
        <f t="shared" si="8"/>
        <v>0.58359207512176481</v>
      </c>
      <c r="AQ44" s="5">
        <f t="shared" si="9"/>
        <v>366.17541968424462</v>
      </c>
      <c r="AR44" s="6">
        <f t="shared" si="10"/>
        <v>165.23848898376789</v>
      </c>
      <c r="AS44">
        <f t="shared" si="11"/>
        <v>6.0506273051621644</v>
      </c>
      <c r="AT44" s="5">
        <f t="shared" si="12"/>
        <v>0.18591140159767616</v>
      </c>
      <c r="AU44" s="5">
        <f t="shared" si="13"/>
        <v>0.3717642616040166</v>
      </c>
      <c r="AV44" s="6">
        <f t="shared" si="14"/>
        <v>22.847008898383983</v>
      </c>
      <c r="AW44" s="5">
        <f t="shared" si="15"/>
        <v>0.6142350444919199</v>
      </c>
      <c r="AX44" s="5">
        <f t="shared" si="16"/>
        <v>2.2222222222222223</v>
      </c>
      <c r="AY44" s="5">
        <f t="shared" si="0"/>
        <v>21.176470588235293</v>
      </c>
      <c r="AZ44" s="5">
        <f t="shared" si="17"/>
        <v>1.588235294117647</v>
      </c>
    </row>
    <row r="45" spans="1:52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3.79847</v>
      </c>
      <c r="X45" s="15"/>
      <c r="Y45" s="15">
        <f t="shared" si="2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3"/>
        <v>796.59579964420402</v>
      </c>
      <c r="AH45" s="17">
        <v>734.00219002775179</v>
      </c>
      <c r="AI45" s="15">
        <v>4.3507999999999996</v>
      </c>
      <c r="AJ45" s="17">
        <f t="shared" si="4"/>
        <v>2.4818614825087537</v>
      </c>
      <c r="AK45" s="15">
        <f t="shared" si="5"/>
        <v>0.14173741335760354</v>
      </c>
      <c r="AL45" s="5">
        <v>3.2757000000000001</v>
      </c>
      <c r="AN45" s="5">
        <f t="shared" si="6"/>
        <v>13.333333333333334</v>
      </c>
      <c r="AO45" s="6">
        <f t="shared" si="7"/>
        <v>47.058823529411768</v>
      </c>
      <c r="AP45" s="105">
        <f t="shared" si="8"/>
        <v>0.58359207512176481</v>
      </c>
      <c r="AQ45" s="5">
        <f t="shared" si="9"/>
        <v>366.17541968424462</v>
      </c>
      <c r="AR45" s="6">
        <f t="shared" si="10"/>
        <v>165.23848898376789</v>
      </c>
      <c r="AS45">
        <f t="shared" si="11"/>
        <v>6.0506273051621644</v>
      </c>
      <c r="AT45" s="5">
        <f t="shared" si="12"/>
        <v>0.18591140159767616</v>
      </c>
      <c r="AU45" s="5">
        <f t="shared" si="13"/>
        <v>0.3717642616040166</v>
      </c>
      <c r="AV45" s="6">
        <f t="shared" si="14"/>
        <v>22.847008898383983</v>
      </c>
      <c r="AW45" s="5">
        <f t="shared" si="15"/>
        <v>0.6142350444919199</v>
      </c>
      <c r="AX45" s="5">
        <f t="shared" si="16"/>
        <v>2.2222222222222223</v>
      </c>
      <c r="AY45" s="5">
        <f t="shared" si="0"/>
        <v>21.176470588235293</v>
      </c>
      <c r="AZ45" s="5">
        <f t="shared" si="17"/>
        <v>1.588235294117647</v>
      </c>
    </row>
    <row r="46" spans="1:52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3.9062600000000001</v>
      </c>
      <c r="X46" s="15"/>
      <c r="Y46" s="15">
        <f t="shared" si="2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3"/>
        <v>5215.4078151877347</v>
      </c>
      <c r="AH46" s="17">
        <v>4672.9934395450055</v>
      </c>
      <c r="AI46" s="15">
        <v>33.424999999999997</v>
      </c>
      <c r="AJ46" s="17">
        <f t="shared" si="4"/>
        <v>0.33405900488767104</v>
      </c>
      <c r="AK46" s="15">
        <f t="shared" si="5"/>
        <v>1.0472331092525569</v>
      </c>
      <c r="AL46" s="56">
        <v>1.7927999999999999</v>
      </c>
      <c r="AN46" s="5">
        <f t="shared" si="6"/>
        <v>13.333333333333334</v>
      </c>
      <c r="AO46" s="6">
        <f t="shared" si="7"/>
        <v>65.573770491803288</v>
      </c>
      <c r="AP46" s="105">
        <f t="shared" si="8"/>
        <v>0.58359207512176481</v>
      </c>
      <c r="AQ46" s="5">
        <f t="shared" si="9"/>
        <v>510.24443726493104</v>
      </c>
      <c r="AR46" s="6">
        <f t="shared" si="10"/>
        <v>170.91789805979141</v>
      </c>
      <c r="AS46">
        <f t="shared" si="11"/>
        <v>8.720990671402312</v>
      </c>
      <c r="AT46" s="5">
        <f t="shared" si="12"/>
        <v>0.2590568710787291</v>
      </c>
      <c r="AU46" s="5">
        <f t="shared" si="13"/>
        <v>0.46895373740497742</v>
      </c>
      <c r="AV46" s="6">
        <f t="shared" si="14"/>
        <v>22.847008898383983</v>
      </c>
      <c r="AW46" s="5">
        <f t="shared" si="15"/>
        <v>0.6142350444919199</v>
      </c>
      <c r="AX46" s="5">
        <f t="shared" si="16"/>
        <v>2.2222222222222223</v>
      </c>
      <c r="AY46" s="5">
        <f t="shared" si="0"/>
        <v>29.508196721311478</v>
      </c>
      <c r="AZ46" s="5">
        <f t="shared" si="17"/>
        <v>2.2131147540983607</v>
      </c>
    </row>
    <row r="47" spans="1:52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3.8613599999999999</v>
      </c>
      <c r="X47" s="15"/>
      <c r="Y47" s="15">
        <f t="shared" si="2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3"/>
        <v>4578.8512053733257</v>
      </c>
      <c r="AH47" s="17">
        <v>4150.3457897752714</v>
      </c>
      <c r="AI47" s="15">
        <v>15.609</v>
      </c>
      <c r="AJ47" s="17">
        <f t="shared" si="4"/>
        <v>0.51871259754171806</v>
      </c>
      <c r="AK47" s="15">
        <f t="shared" si="5"/>
        <v>0.9194150782694489</v>
      </c>
      <c r="AL47" s="5">
        <v>1.7927999999999999</v>
      </c>
      <c r="AN47" s="5">
        <f t="shared" si="6"/>
        <v>13.333333333333334</v>
      </c>
      <c r="AO47" s="6">
        <f t="shared" si="7"/>
        <v>65.573770491803288</v>
      </c>
      <c r="AP47" s="105">
        <f t="shared" si="8"/>
        <v>0.58359207512176481</v>
      </c>
      <c r="AQ47" s="5">
        <f t="shared" si="9"/>
        <v>510.24443726493104</v>
      </c>
      <c r="AR47" s="6">
        <f t="shared" si="10"/>
        <v>170.91789805979141</v>
      </c>
      <c r="AS47">
        <f t="shared" si="11"/>
        <v>8.720990671402312</v>
      </c>
      <c r="AT47" s="5">
        <f t="shared" si="12"/>
        <v>0.2590568710787291</v>
      </c>
      <c r="AU47" s="5">
        <f t="shared" si="13"/>
        <v>0.46895373740497742</v>
      </c>
      <c r="AV47" s="6">
        <f t="shared" si="14"/>
        <v>22.847008898383983</v>
      </c>
      <c r="AW47" s="5">
        <f t="shared" si="15"/>
        <v>0.6142350444919199</v>
      </c>
      <c r="AX47" s="5">
        <f t="shared" si="16"/>
        <v>2.2222222222222223</v>
      </c>
      <c r="AY47" s="5">
        <f t="shared" si="0"/>
        <v>29.508196721311478</v>
      </c>
      <c r="AZ47" s="5">
        <f t="shared" si="17"/>
        <v>2.2131147540983607</v>
      </c>
    </row>
    <row r="48" spans="1:52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3.8078699999999999</v>
      </c>
      <c r="X48" s="15"/>
      <c r="Y48" s="15">
        <f t="shared" si="2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3"/>
        <v>3714.8774928542862</v>
      </c>
      <c r="AH48" s="17">
        <v>3414.5260276716385</v>
      </c>
      <c r="AI48" s="15">
        <v>8.8526000000000007</v>
      </c>
      <c r="AJ48" s="17">
        <f t="shared" si="4"/>
        <v>0.75937420793675903</v>
      </c>
      <c r="AK48" s="15">
        <f t="shared" si="5"/>
        <v>0.74593259917376176</v>
      </c>
      <c r="AL48" s="5">
        <v>1.7927999999999999</v>
      </c>
      <c r="AN48" s="5">
        <f t="shared" si="6"/>
        <v>13.333333333333334</v>
      </c>
      <c r="AO48" s="6">
        <f t="shared" si="7"/>
        <v>65.573770491803288</v>
      </c>
      <c r="AP48" s="105">
        <f t="shared" si="8"/>
        <v>0.58359207512176481</v>
      </c>
      <c r="AQ48" s="5">
        <f t="shared" si="9"/>
        <v>510.24443726493104</v>
      </c>
      <c r="AR48" s="6">
        <f t="shared" si="10"/>
        <v>170.91789805979141</v>
      </c>
      <c r="AS48">
        <f t="shared" si="11"/>
        <v>8.720990671402312</v>
      </c>
      <c r="AT48" s="5">
        <f t="shared" si="12"/>
        <v>0.2590568710787291</v>
      </c>
      <c r="AU48" s="5">
        <f t="shared" si="13"/>
        <v>0.46895373740497742</v>
      </c>
      <c r="AV48" s="6">
        <f t="shared" si="14"/>
        <v>22.847008898383983</v>
      </c>
      <c r="AW48" s="5">
        <f t="shared" si="15"/>
        <v>0.6142350444919199</v>
      </c>
      <c r="AX48" s="5">
        <f t="shared" si="16"/>
        <v>2.2222222222222223</v>
      </c>
      <c r="AY48" s="5">
        <f t="shared" si="0"/>
        <v>29.508196721311478</v>
      </c>
      <c r="AZ48" s="5">
        <f t="shared" si="17"/>
        <v>2.2131147540983607</v>
      </c>
    </row>
    <row r="49" spans="1:52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4.3270900000000001</v>
      </c>
      <c r="X49" s="15"/>
      <c r="Y49" s="15">
        <f t="shared" si="2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3"/>
        <v>3286.5022348121101</v>
      </c>
      <c r="AH49" s="17">
        <v>2658.3125892556859</v>
      </c>
      <c r="AI49" s="15">
        <v>6.5106000000000002</v>
      </c>
      <c r="AJ49" s="17">
        <f t="shared" si="4"/>
        <v>1.003559082462987</v>
      </c>
      <c r="AK49" s="15">
        <f t="shared" si="5"/>
        <v>0.65991655415807093</v>
      </c>
      <c r="AL49" s="5">
        <v>1.7927999999999999</v>
      </c>
      <c r="AN49" s="5">
        <f t="shared" si="6"/>
        <v>13.333333333333334</v>
      </c>
      <c r="AO49" s="6">
        <f t="shared" si="7"/>
        <v>65.573770491803288</v>
      </c>
      <c r="AP49" s="105">
        <f t="shared" si="8"/>
        <v>0.58359207512176481</v>
      </c>
      <c r="AQ49" s="5">
        <f t="shared" si="9"/>
        <v>510.24443726493104</v>
      </c>
      <c r="AR49" s="6">
        <f t="shared" si="10"/>
        <v>170.91789805979141</v>
      </c>
      <c r="AS49">
        <f t="shared" si="11"/>
        <v>8.720990671402312</v>
      </c>
      <c r="AT49" s="5">
        <f t="shared" si="12"/>
        <v>0.2590568710787291</v>
      </c>
      <c r="AU49" s="5">
        <f t="shared" si="13"/>
        <v>0.46895373740497742</v>
      </c>
      <c r="AV49" s="6">
        <f t="shared" si="14"/>
        <v>22.847008898383983</v>
      </c>
      <c r="AW49" s="5">
        <f t="shared" si="15"/>
        <v>0.6142350444919199</v>
      </c>
      <c r="AX49" s="5">
        <f t="shared" si="16"/>
        <v>2.2222222222222223</v>
      </c>
      <c r="AY49" s="5">
        <f t="shared" si="0"/>
        <v>29.508196721311478</v>
      </c>
      <c r="AZ49" s="5">
        <f t="shared" si="17"/>
        <v>2.2131147540983607</v>
      </c>
    </row>
    <row r="50" spans="1:52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4.6016700000000004</v>
      </c>
      <c r="X50" s="15"/>
      <c r="Y50" s="15">
        <f t="shared" si="2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3"/>
        <v>2436.4084796583502</v>
      </c>
      <c r="AH50" s="17">
        <v>1853.1162988228673</v>
      </c>
      <c r="AI50" s="15">
        <v>5.3331999999999997</v>
      </c>
      <c r="AJ50" s="17">
        <f t="shared" si="4"/>
        <v>1.3280401454558557</v>
      </c>
      <c r="AK50" s="15">
        <f t="shared" si="5"/>
        <v>0.48922111519865197</v>
      </c>
      <c r="AL50" s="5">
        <v>1.7927999999999999</v>
      </c>
      <c r="AN50" s="5">
        <f t="shared" si="6"/>
        <v>13.333333333333334</v>
      </c>
      <c r="AO50" s="6">
        <f t="shared" si="7"/>
        <v>65.573770491803288</v>
      </c>
      <c r="AP50" s="105">
        <f t="shared" si="8"/>
        <v>0.58359207512176481</v>
      </c>
      <c r="AQ50" s="5">
        <f t="shared" si="9"/>
        <v>510.24443726493104</v>
      </c>
      <c r="AR50" s="6">
        <f t="shared" si="10"/>
        <v>170.91789805979141</v>
      </c>
      <c r="AS50">
        <f t="shared" si="11"/>
        <v>8.720990671402312</v>
      </c>
      <c r="AT50" s="5">
        <f t="shared" si="12"/>
        <v>0.2590568710787291</v>
      </c>
      <c r="AU50" s="5">
        <f t="shared" si="13"/>
        <v>0.46895373740497742</v>
      </c>
      <c r="AV50" s="6">
        <f t="shared" si="14"/>
        <v>22.847008898383983</v>
      </c>
      <c r="AW50" s="5">
        <f t="shared" si="15"/>
        <v>0.6142350444919199</v>
      </c>
      <c r="AX50" s="5">
        <f t="shared" si="16"/>
        <v>2.2222222222222223</v>
      </c>
      <c r="AY50" s="5">
        <f t="shared" si="0"/>
        <v>29.508196721311478</v>
      </c>
      <c r="AZ50" s="5">
        <f t="shared" si="17"/>
        <v>2.2131147540983607</v>
      </c>
    </row>
    <row r="51" spans="1:52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4.3867000000000003</v>
      </c>
      <c r="X51" s="15"/>
      <c r="Y51" s="15">
        <f t="shared" si="2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3"/>
        <v>1637.0815772950255</v>
      </c>
      <c r="AH51" s="17">
        <v>1306.1721842233544</v>
      </c>
      <c r="AI51" s="15">
        <v>4.8224999999999998</v>
      </c>
      <c r="AJ51" s="17">
        <f t="shared" si="4"/>
        <v>1.6634898031442582</v>
      </c>
      <c r="AK51" s="15">
        <f t="shared" si="5"/>
        <v>0.32871945800637981</v>
      </c>
      <c r="AL51" s="5">
        <v>1.7927999999999999</v>
      </c>
      <c r="AN51" s="5">
        <f t="shared" si="6"/>
        <v>13.333333333333334</v>
      </c>
      <c r="AO51" s="6">
        <f t="shared" si="7"/>
        <v>65.573770491803288</v>
      </c>
      <c r="AP51" s="105">
        <f t="shared" si="8"/>
        <v>0.58359207512176481</v>
      </c>
      <c r="AQ51" s="5">
        <f t="shared" si="9"/>
        <v>510.24443726493104</v>
      </c>
      <c r="AR51" s="6">
        <f t="shared" si="10"/>
        <v>170.91789805979141</v>
      </c>
      <c r="AS51">
        <f t="shared" si="11"/>
        <v>8.720990671402312</v>
      </c>
      <c r="AT51" s="5">
        <f t="shared" si="12"/>
        <v>0.2590568710787291</v>
      </c>
      <c r="AU51" s="5">
        <f t="shared" si="13"/>
        <v>0.46895373740497742</v>
      </c>
      <c r="AV51" s="6">
        <f t="shared" si="14"/>
        <v>22.847008898383983</v>
      </c>
      <c r="AW51" s="5">
        <f t="shared" si="15"/>
        <v>0.6142350444919199</v>
      </c>
      <c r="AX51" s="5">
        <f t="shared" si="16"/>
        <v>2.2222222222222223</v>
      </c>
      <c r="AY51" s="5">
        <f t="shared" si="0"/>
        <v>29.508196721311478</v>
      </c>
      <c r="AZ51" s="5">
        <f t="shared" si="17"/>
        <v>2.2131147540983607</v>
      </c>
    </row>
    <row r="52" spans="1:52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4.0778499999999998</v>
      </c>
      <c r="X52" s="15"/>
      <c r="Y52" s="15">
        <f t="shared" si="2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3"/>
        <v>1125.349114402369</v>
      </c>
      <c r="AH52" s="17">
        <v>965.88199674051077</v>
      </c>
      <c r="AI52" s="15">
        <v>4.5585000000000004</v>
      </c>
      <c r="AJ52" s="17">
        <f t="shared" si="4"/>
        <v>1.9896810400686959</v>
      </c>
      <c r="AK52" s="15">
        <f t="shared" si="5"/>
        <v>0.22596561838142323</v>
      </c>
      <c r="AL52" s="5">
        <v>1.7927999999999999</v>
      </c>
      <c r="AN52" s="5">
        <f t="shared" si="6"/>
        <v>13.333333333333334</v>
      </c>
      <c r="AO52" s="6">
        <f t="shared" si="7"/>
        <v>65.573770491803288</v>
      </c>
      <c r="AP52" s="105">
        <f t="shared" si="8"/>
        <v>0.58359207512176481</v>
      </c>
      <c r="AQ52" s="5">
        <f t="shared" si="9"/>
        <v>510.24443726493104</v>
      </c>
      <c r="AR52" s="6">
        <f t="shared" si="10"/>
        <v>170.91789805979141</v>
      </c>
      <c r="AS52">
        <f t="shared" si="11"/>
        <v>8.720990671402312</v>
      </c>
      <c r="AT52" s="5">
        <f t="shared" si="12"/>
        <v>0.2590568710787291</v>
      </c>
      <c r="AU52" s="5">
        <f t="shared" si="13"/>
        <v>0.46895373740497742</v>
      </c>
      <c r="AV52" s="6">
        <f t="shared" si="14"/>
        <v>22.847008898383983</v>
      </c>
      <c r="AW52" s="5">
        <f t="shared" si="15"/>
        <v>0.6142350444919199</v>
      </c>
      <c r="AX52" s="5">
        <f t="shared" si="16"/>
        <v>2.2222222222222223</v>
      </c>
      <c r="AY52" s="5">
        <f t="shared" si="0"/>
        <v>29.508196721311478</v>
      </c>
      <c r="AZ52" s="5">
        <f t="shared" si="17"/>
        <v>2.2131147540983607</v>
      </c>
    </row>
    <row r="53" spans="1:52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3.8014399999999999</v>
      </c>
      <c r="X53" s="15"/>
      <c r="Y53" s="15">
        <f t="shared" si="2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3"/>
        <v>708.34870235474511</v>
      </c>
      <c r="AH53" s="17">
        <v>652.17929475188566</v>
      </c>
      <c r="AI53" s="15">
        <v>4.3297999999999996</v>
      </c>
      <c r="AJ53" s="17">
        <f t="shared" si="4"/>
        <v>2.4845003099159175</v>
      </c>
      <c r="AK53" s="15">
        <f t="shared" si="5"/>
        <v>0.14223359712001191</v>
      </c>
      <c r="AL53" s="5">
        <v>1.7927999999999999</v>
      </c>
      <c r="AN53" s="5">
        <f t="shared" si="6"/>
        <v>13.333333333333334</v>
      </c>
      <c r="AO53" s="6">
        <f t="shared" si="7"/>
        <v>65.573770491803288</v>
      </c>
      <c r="AP53" s="105">
        <f t="shared" si="8"/>
        <v>0.58359207512176481</v>
      </c>
      <c r="AQ53" s="5">
        <f t="shared" si="9"/>
        <v>510.24443726493104</v>
      </c>
      <c r="AR53" s="6">
        <f t="shared" si="10"/>
        <v>170.91789805979141</v>
      </c>
      <c r="AS53">
        <f t="shared" si="11"/>
        <v>8.720990671402312</v>
      </c>
      <c r="AT53" s="5">
        <f t="shared" si="12"/>
        <v>0.2590568710787291</v>
      </c>
      <c r="AU53" s="5">
        <f t="shared" si="13"/>
        <v>0.46895373740497742</v>
      </c>
      <c r="AV53" s="6">
        <f t="shared" si="14"/>
        <v>22.847008898383983</v>
      </c>
      <c r="AW53" s="5">
        <f t="shared" si="15"/>
        <v>0.6142350444919199</v>
      </c>
      <c r="AX53" s="5">
        <f t="shared" si="16"/>
        <v>2.2222222222222223</v>
      </c>
      <c r="AY53" s="5">
        <f t="shared" si="0"/>
        <v>29.508196721311478</v>
      </c>
      <c r="AZ53" s="5">
        <f t="shared" si="17"/>
        <v>2.2131147540983607</v>
      </c>
    </row>
    <row r="54" spans="1:52" ht="1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1"/>
        <v>3.7858155601206209</v>
      </c>
      <c r="W54" s="100">
        <v>3.8914</v>
      </c>
      <c r="X54" s="15"/>
      <c r="Y54" s="15">
        <f t="shared" si="2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02">
        <f t="shared" si="3"/>
        <v>18088.413705740204</v>
      </c>
      <c r="AH54" s="17">
        <v>16269.067166081799</v>
      </c>
      <c r="AI54" s="15">
        <v>29.218</v>
      </c>
      <c r="AJ54" s="17">
        <f t="shared" si="4"/>
        <v>0.35996019927957579</v>
      </c>
      <c r="AK54" s="100">
        <f t="shared" si="5"/>
        <v>1.0278894833101735</v>
      </c>
      <c r="AL54" s="56">
        <v>29.24</v>
      </c>
      <c r="AN54" s="5">
        <f t="shared" si="6"/>
        <v>8.870490833826139</v>
      </c>
      <c r="AO54" s="6">
        <f t="shared" si="7"/>
        <v>15.321756894790601</v>
      </c>
      <c r="AP54" s="105">
        <f t="shared" si="8"/>
        <v>0.58359207512176481</v>
      </c>
      <c r="AQ54" s="5">
        <f t="shared" si="9"/>
        <v>79.3168767067598</v>
      </c>
      <c r="AR54" s="6">
        <f t="shared" si="10"/>
        <v>123.6923882993073</v>
      </c>
      <c r="AS54">
        <f t="shared" si="11"/>
        <v>0.98108939123008154</v>
      </c>
      <c r="AT54" s="5">
        <f t="shared" si="12"/>
        <v>1.205601751271607E-2</v>
      </c>
      <c r="AU54" s="5">
        <f t="shared" si="13"/>
        <v>0.6240218639509193</v>
      </c>
      <c r="AV54" s="6">
        <f t="shared" si="14"/>
        <v>15.199813726009451</v>
      </c>
      <c r="AW54" s="5">
        <f t="shared" si="15"/>
        <v>0.57599906863004724</v>
      </c>
      <c r="AX54" s="5">
        <f t="shared" si="16"/>
        <v>1</v>
      </c>
      <c r="AY54" s="5">
        <f>C54/H54</f>
        <v>15.321756894790601</v>
      </c>
      <c r="AZ54" s="5">
        <f t="shared" si="17"/>
        <v>1.7272727272727271</v>
      </c>
    </row>
    <row r="55" spans="1:52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3.7964500000000001</v>
      </c>
      <c r="X55" s="15"/>
      <c r="Y55" s="15">
        <f t="shared" si="2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3"/>
        <v>15673.334515212196</v>
      </c>
      <c r="AH55" s="17">
        <v>14449.464843009309</v>
      </c>
      <c r="AI55" s="15">
        <v>14.803000000000001</v>
      </c>
      <c r="AJ55" s="17">
        <f t="shared" si="4"/>
        <v>0.53661190207046938</v>
      </c>
      <c r="AK55" s="15">
        <f t="shared" si="5"/>
        <v>0.89065055558058437</v>
      </c>
      <c r="AL55" s="5">
        <v>29.24</v>
      </c>
      <c r="AN55" s="5">
        <f t="shared" si="6"/>
        <v>8.870490833826139</v>
      </c>
      <c r="AO55" s="6">
        <f t="shared" si="7"/>
        <v>15.321756894790601</v>
      </c>
      <c r="AP55" s="105">
        <f t="shared" si="8"/>
        <v>0.58359207512176481</v>
      </c>
      <c r="AQ55" s="5">
        <f t="shared" si="9"/>
        <v>79.3168767067598</v>
      </c>
      <c r="AR55" s="6">
        <f t="shared" si="10"/>
        <v>123.6923882993073</v>
      </c>
      <c r="AS55">
        <f t="shared" si="11"/>
        <v>0.98108939123008154</v>
      </c>
      <c r="AT55" s="5">
        <f t="shared" si="12"/>
        <v>1.205601751271607E-2</v>
      </c>
      <c r="AU55" s="5">
        <f t="shared" si="13"/>
        <v>0.6240218639509193</v>
      </c>
      <c r="AV55" s="6">
        <f t="shared" si="14"/>
        <v>15.199813726009451</v>
      </c>
      <c r="AW55" s="5">
        <f t="shared" si="15"/>
        <v>0.57599906863004724</v>
      </c>
      <c r="AX55" s="5">
        <f t="shared" si="16"/>
        <v>1</v>
      </c>
      <c r="AY55" s="5">
        <f t="shared" ref="AY55:AY118" si="18">C55/H55</f>
        <v>15.321756894790601</v>
      </c>
      <c r="AZ55" s="5">
        <f t="shared" si="17"/>
        <v>1.7272727272727271</v>
      </c>
    </row>
    <row r="56" spans="1:52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3.7616900000000002</v>
      </c>
      <c r="X56" s="15"/>
      <c r="Y56" s="15">
        <f t="shared" si="2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3"/>
        <v>12776.528456378725</v>
      </c>
      <c r="AH56" s="17">
        <v>11887.701963034044</v>
      </c>
      <c r="AI56" s="15">
        <v>8.6748999999999992</v>
      </c>
      <c r="AJ56" s="17">
        <f t="shared" si="4"/>
        <v>0.77282268078390148</v>
      </c>
      <c r="AK56" s="15">
        <f t="shared" si="5"/>
        <v>0.72603708910954712</v>
      </c>
      <c r="AL56" s="5">
        <v>29.24</v>
      </c>
      <c r="AN56" s="5">
        <f t="shared" si="6"/>
        <v>8.870490833826139</v>
      </c>
      <c r="AO56" s="6">
        <f t="shared" si="7"/>
        <v>15.321756894790601</v>
      </c>
      <c r="AP56" s="105">
        <f t="shared" si="8"/>
        <v>0.58359207512176481</v>
      </c>
      <c r="AQ56" s="5">
        <f t="shared" si="9"/>
        <v>79.3168767067598</v>
      </c>
      <c r="AR56" s="6">
        <f t="shared" si="10"/>
        <v>123.6923882993073</v>
      </c>
      <c r="AS56">
        <f t="shared" si="11"/>
        <v>0.98108939123008154</v>
      </c>
      <c r="AT56" s="5">
        <f t="shared" si="12"/>
        <v>1.205601751271607E-2</v>
      </c>
      <c r="AU56" s="5">
        <f t="shared" si="13"/>
        <v>0.6240218639509193</v>
      </c>
      <c r="AV56" s="6">
        <f t="shared" si="14"/>
        <v>15.199813726009451</v>
      </c>
      <c r="AW56" s="5">
        <f t="shared" si="15"/>
        <v>0.57599906863004724</v>
      </c>
      <c r="AX56" s="5">
        <f t="shared" si="16"/>
        <v>1</v>
      </c>
      <c r="AY56" s="5">
        <f t="shared" si="18"/>
        <v>15.321756894790601</v>
      </c>
      <c r="AZ56" s="5">
        <f t="shared" si="17"/>
        <v>1.7272727272727271</v>
      </c>
    </row>
    <row r="57" spans="1:52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4.3575999999999997</v>
      </c>
      <c r="X57" s="15"/>
      <c r="Y57" s="15">
        <f t="shared" si="2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3"/>
        <v>11522.662637950152</v>
      </c>
      <c r="AH57" s="17">
        <v>9254.938322201564</v>
      </c>
      <c r="AI57" s="15">
        <v>6.4608999999999996</v>
      </c>
      <c r="AJ57" s="17">
        <f t="shared" si="4"/>
        <v>1.0149105756383863</v>
      </c>
      <c r="AK57" s="15">
        <f t="shared" si="5"/>
        <v>0.6547850982378528</v>
      </c>
      <c r="AL57" s="5">
        <v>29.24</v>
      </c>
      <c r="AN57" s="5">
        <f t="shared" si="6"/>
        <v>8.870490833826139</v>
      </c>
      <c r="AO57" s="6">
        <f t="shared" si="7"/>
        <v>15.321756894790601</v>
      </c>
      <c r="AP57" s="105">
        <f t="shared" si="8"/>
        <v>0.58359207512176481</v>
      </c>
      <c r="AQ57" s="5">
        <f t="shared" si="9"/>
        <v>79.3168767067598</v>
      </c>
      <c r="AR57" s="6">
        <f t="shared" si="10"/>
        <v>123.6923882993073</v>
      </c>
      <c r="AS57">
        <f t="shared" si="11"/>
        <v>0.98108939123008154</v>
      </c>
      <c r="AT57" s="5">
        <f t="shared" si="12"/>
        <v>1.205601751271607E-2</v>
      </c>
      <c r="AU57" s="5">
        <f t="shared" si="13"/>
        <v>0.6240218639509193</v>
      </c>
      <c r="AV57" s="6">
        <f t="shared" si="14"/>
        <v>15.199813726009451</v>
      </c>
      <c r="AW57" s="5">
        <f t="shared" si="15"/>
        <v>0.57599906863004724</v>
      </c>
      <c r="AX57" s="5">
        <f t="shared" si="16"/>
        <v>1</v>
      </c>
      <c r="AY57" s="5">
        <f t="shared" si="18"/>
        <v>15.321756894790601</v>
      </c>
      <c r="AZ57" s="5">
        <f t="shared" si="17"/>
        <v>1.7272727272727271</v>
      </c>
    </row>
    <row r="58" spans="1:52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4.6214500000000003</v>
      </c>
      <c r="X58" s="15"/>
      <c r="Y58" s="15">
        <f t="shared" si="2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3"/>
        <v>8518.8382263496769</v>
      </c>
      <c r="AH58" s="17">
        <v>6451.6404574806329</v>
      </c>
      <c r="AI58" s="15">
        <v>5.3316999999999997</v>
      </c>
      <c r="AJ58" s="17">
        <f t="shared" si="4"/>
        <v>1.338114020691471</v>
      </c>
      <c r="AK58" s="15">
        <f t="shared" si="5"/>
        <v>0.48409022290919557</v>
      </c>
      <c r="AL58" s="5">
        <v>29.24</v>
      </c>
      <c r="AN58" s="5">
        <f t="shared" si="6"/>
        <v>8.870490833826139</v>
      </c>
      <c r="AO58" s="6">
        <f t="shared" si="7"/>
        <v>15.321756894790601</v>
      </c>
      <c r="AP58" s="105">
        <f t="shared" si="8"/>
        <v>0.58359207512176481</v>
      </c>
      <c r="AQ58" s="5">
        <f t="shared" si="9"/>
        <v>79.3168767067598</v>
      </c>
      <c r="AR58" s="6">
        <f t="shared" si="10"/>
        <v>123.6923882993073</v>
      </c>
      <c r="AS58">
        <f t="shared" si="11"/>
        <v>0.98108939123008154</v>
      </c>
      <c r="AT58" s="5">
        <f t="shared" si="12"/>
        <v>1.205601751271607E-2</v>
      </c>
      <c r="AU58" s="5">
        <f t="shared" si="13"/>
        <v>0.6240218639509193</v>
      </c>
      <c r="AV58" s="6">
        <f t="shared" si="14"/>
        <v>15.199813726009451</v>
      </c>
      <c r="AW58" s="5">
        <f t="shared" si="15"/>
        <v>0.57599906863004724</v>
      </c>
      <c r="AX58" s="5">
        <f t="shared" si="16"/>
        <v>1</v>
      </c>
      <c r="AY58" s="5">
        <f t="shared" si="18"/>
        <v>15.321756894790601</v>
      </c>
      <c r="AZ58" s="5">
        <f t="shared" si="17"/>
        <v>1.7272727272727271</v>
      </c>
    </row>
    <row r="59" spans="1:52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4.4180400000000004</v>
      </c>
      <c r="X59" s="15"/>
      <c r="Y59" s="15">
        <f t="shared" si="2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3"/>
        <v>5740.2328664704537</v>
      </c>
      <c r="AH59" s="17">
        <v>4547.4497814973574</v>
      </c>
      <c r="AI59" s="15">
        <v>4.8384999999999998</v>
      </c>
      <c r="AJ59" s="17">
        <f t="shared" si="4"/>
        <v>1.6730993228530124</v>
      </c>
      <c r="AK59" s="15">
        <f t="shared" si="5"/>
        <v>0.3261936116224482</v>
      </c>
      <c r="AL59" s="5">
        <v>29.24</v>
      </c>
      <c r="AN59" s="5">
        <f t="shared" si="6"/>
        <v>8.870490833826139</v>
      </c>
      <c r="AO59" s="6">
        <f t="shared" si="7"/>
        <v>15.321756894790601</v>
      </c>
      <c r="AP59" s="105">
        <f t="shared" si="8"/>
        <v>0.58359207512176481</v>
      </c>
      <c r="AQ59" s="5">
        <f t="shared" si="9"/>
        <v>79.3168767067598</v>
      </c>
      <c r="AR59" s="6">
        <f t="shared" si="10"/>
        <v>123.6923882993073</v>
      </c>
      <c r="AS59">
        <f t="shared" si="11"/>
        <v>0.98108939123008154</v>
      </c>
      <c r="AT59" s="5">
        <f t="shared" si="12"/>
        <v>1.205601751271607E-2</v>
      </c>
      <c r="AU59" s="5">
        <f t="shared" si="13"/>
        <v>0.6240218639509193</v>
      </c>
      <c r="AV59" s="6">
        <f t="shared" si="14"/>
        <v>15.199813726009451</v>
      </c>
      <c r="AW59" s="5">
        <f t="shared" si="15"/>
        <v>0.57599906863004724</v>
      </c>
      <c r="AX59" s="5">
        <f t="shared" si="16"/>
        <v>1</v>
      </c>
      <c r="AY59" s="5">
        <f t="shared" si="18"/>
        <v>15.321756894790601</v>
      </c>
      <c r="AZ59" s="5">
        <f t="shared" si="17"/>
        <v>1.7272727272727271</v>
      </c>
    </row>
    <row r="60" spans="1:52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4.1217499999999996</v>
      </c>
      <c r="X60" s="15"/>
      <c r="Y60" s="15">
        <f t="shared" si="2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3"/>
        <v>3960.0908951632377</v>
      </c>
      <c r="AH60" s="17">
        <v>3362.7265440823276</v>
      </c>
      <c r="AI60" s="15">
        <v>4.5826000000000002</v>
      </c>
      <c r="AJ60" s="17">
        <f t="shared" si="4"/>
        <v>1.9992140746316445</v>
      </c>
      <c r="AK60" s="15">
        <f t="shared" si="5"/>
        <v>0.22503553104819315</v>
      </c>
      <c r="AL60" s="5">
        <v>29.24</v>
      </c>
      <c r="AN60" s="5">
        <f t="shared" si="6"/>
        <v>8.870490833826139</v>
      </c>
      <c r="AO60" s="6">
        <f t="shared" si="7"/>
        <v>15.321756894790601</v>
      </c>
      <c r="AP60" s="105">
        <f t="shared" si="8"/>
        <v>0.58359207512176481</v>
      </c>
      <c r="AQ60" s="5">
        <f t="shared" si="9"/>
        <v>79.3168767067598</v>
      </c>
      <c r="AR60" s="6">
        <f t="shared" si="10"/>
        <v>123.6923882993073</v>
      </c>
      <c r="AS60">
        <f t="shared" si="11"/>
        <v>0.98108939123008154</v>
      </c>
      <c r="AT60" s="5">
        <f t="shared" si="12"/>
        <v>1.205601751271607E-2</v>
      </c>
      <c r="AU60" s="5">
        <f t="shared" si="13"/>
        <v>0.6240218639509193</v>
      </c>
      <c r="AV60" s="6">
        <f t="shared" si="14"/>
        <v>15.199813726009451</v>
      </c>
      <c r="AW60" s="5">
        <f t="shared" si="15"/>
        <v>0.57599906863004724</v>
      </c>
      <c r="AX60" s="5">
        <f t="shared" si="16"/>
        <v>1</v>
      </c>
      <c r="AY60" s="5">
        <f t="shared" si="18"/>
        <v>15.321756894790601</v>
      </c>
      <c r="AZ60" s="5">
        <f t="shared" si="17"/>
        <v>1.7272727272727271</v>
      </c>
    </row>
    <row r="61" spans="1:52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3.8528799999999999</v>
      </c>
      <c r="X61" s="15"/>
      <c r="Y61" s="15">
        <f t="shared" si="2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3"/>
        <v>2499.4930076567462</v>
      </c>
      <c r="AH61" s="17">
        <v>2270.5678678802901</v>
      </c>
      <c r="AI61" s="15">
        <v>4.3598999999999997</v>
      </c>
      <c r="AJ61" s="17">
        <f t="shared" si="4"/>
        <v>2.494339384405782</v>
      </c>
      <c r="AK61" s="15">
        <f t="shared" si="5"/>
        <v>0.14203581463654655</v>
      </c>
      <c r="AL61" s="5">
        <v>29.24</v>
      </c>
      <c r="AN61" s="5">
        <f t="shared" si="6"/>
        <v>8.870490833826139</v>
      </c>
      <c r="AO61" s="6">
        <f t="shared" si="7"/>
        <v>15.321756894790601</v>
      </c>
      <c r="AP61" s="105">
        <f t="shared" si="8"/>
        <v>0.58359207512176481</v>
      </c>
      <c r="AQ61" s="5">
        <f t="shared" si="9"/>
        <v>79.3168767067598</v>
      </c>
      <c r="AR61" s="6">
        <f t="shared" si="10"/>
        <v>123.6923882993073</v>
      </c>
      <c r="AS61">
        <f t="shared" si="11"/>
        <v>0.98108939123008154</v>
      </c>
      <c r="AT61" s="5">
        <f t="shared" si="12"/>
        <v>1.205601751271607E-2</v>
      </c>
      <c r="AU61" s="5">
        <f t="shared" si="13"/>
        <v>0.6240218639509193</v>
      </c>
      <c r="AV61" s="6">
        <f t="shared" si="14"/>
        <v>15.199813726009451</v>
      </c>
      <c r="AW61" s="5">
        <f t="shared" si="15"/>
        <v>0.57599906863004724</v>
      </c>
      <c r="AX61" s="5">
        <f t="shared" si="16"/>
        <v>1</v>
      </c>
      <c r="AY61" s="5">
        <f t="shared" si="18"/>
        <v>15.321756894790601</v>
      </c>
      <c r="AZ61" s="5">
        <f t="shared" si="17"/>
        <v>1.7272727272727271</v>
      </c>
    </row>
    <row r="62" spans="1:52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3.9069699999999998</v>
      </c>
      <c r="X62" s="15"/>
      <c r="Y62" s="15">
        <f t="shared" si="2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3"/>
        <v>12955.811924925156</v>
      </c>
      <c r="AH62" s="17">
        <v>11606.268217375113</v>
      </c>
      <c r="AI62" s="15">
        <v>29.218</v>
      </c>
      <c r="AJ62" s="17">
        <f t="shared" si="4"/>
        <v>0.35851458541726411</v>
      </c>
      <c r="AK62" s="15">
        <f t="shared" si="5"/>
        <v>1.0403415266075338</v>
      </c>
      <c r="AL62" s="56">
        <v>14.43</v>
      </c>
      <c r="AN62" s="5">
        <f t="shared" si="6"/>
        <v>12.631578947368421</v>
      </c>
      <c r="AO62" s="6">
        <f t="shared" si="7"/>
        <v>21.818181818181817</v>
      </c>
      <c r="AP62" s="105">
        <f t="shared" si="8"/>
        <v>0.58359207512176481</v>
      </c>
      <c r="AQ62" s="5">
        <f t="shared" si="9"/>
        <v>160.83685898092656</v>
      </c>
      <c r="AR62" s="6">
        <f t="shared" si="10"/>
        <v>128.06911620265558</v>
      </c>
      <c r="AS62">
        <f t="shared" si="11"/>
        <v>2.0598234382498415</v>
      </c>
      <c r="AT62" s="5">
        <f t="shared" si="12"/>
        <v>3.4812389826240242E-2</v>
      </c>
      <c r="AU62" s="5">
        <f t="shared" si="13"/>
        <v>0.52293151009261107</v>
      </c>
      <c r="AV62" s="6">
        <f t="shared" si="14"/>
        <v>21.644534745837458</v>
      </c>
      <c r="AW62" s="5">
        <f t="shared" si="15"/>
        <v>0.60822267372918726</v>
      </c>
      <c r="AX62" s="5">
        <f t="shared" si="16"/>
        <v>1</v>
      </c>
      <c r="AY62" s="5">
        <f t="shared" si="18"/>
        <v>21.818181818181817</v>
      </c>
      <c r="AZ62" s="5">
        <f t="shared" si="17"/>
        <v>1.7272727272727273</v>
      </c>
    </row>
    <row r="63" spans="1:52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3.8093400000000002</v>
      </c>
      <c r="X63" s="15"/>
      <c r="Y63" s="15">
        <f t="shared" si="2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3"/>
        <v>11219.239160906562</v>
      </c>
      <c r="AH63" s="17">
        <v>10308.173348446966</v>
      </c>
      <c r="AI63" s="15">
        <v>14.784000000000001</v>
      </c>
      <c r="AJ63" s="17">
        <f t="shared" si="4"/>
        <v>0.5348001727713132</v>
      </c>
      <c r="AK63" s="15">
        <f t="shared" si="5"/>
        <v>0.90089609695379913</v>
      </c>
      <c r="AL63" s="5">
        <v>14.43</v>
      </c>
      <c r="AN63" s="5">
        <f t="shared" si="6"/>
        <v>12.631578947368421</v>
      </c>
      <c r="AO63" s="6">
        <f t="shared" si="7"/>
        <v>21.818181818181817</v>
      </c>
      <c r="AP63" s="105">
        <f t="shared" si="8"/>
        <v>0.58359207512176481</v>
      </c>
      <c r="AQ63" s="5">
        <f t="shared" si="9"/>
        <v>160.83685898092656</v>
      </c>
      <c r="AR63" s="6">
        <f t="shared" si="10"/>
        <v>128.06911620265558</v>
      </c>
      <c r="AS63">
        <f t="shared" si="11"/>
        <v>2.0598234382498415</v>
      </c>
      <c r="AT63" s="5">
        <f t="shared" si="12"/>
        <v>3.4812389826240242E-2</v>
      </c>
      <c r="AU63" s="5">
        <f t="shared" si="13"/>
        <v>0.52293151009261107</v>
      </c>
      <c r="AV63" s="6">
        <f t="shared" si="14"/>
        <v>21.644534745837458</v>
      </c>
      <c r="AW63" s="5">
        <f t="shared" si="15"/>
        <v>0.60822267372918726</v>
      </c>
      <c r="AX63" s="5">
        <f t="shared" si="16"/>
        <v>1</v>
      </c>
      <c r="AY63" s="5">
        <f t="shared" si="18"/>
        <v>21.818181818181817</v>
      </c>
      <c r="AZ63" s="5">
        <f t="shared" si="17"/>
        <v>1.7272727272727273</v>
      </c>
    </row>
    <row r="64" spans="1:52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3.7607699999999999</v>
      </c>
      <c r="X64" s="15"/>
      <c r="Y64" s="15">
        <f t="shared" si="2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3"/>
        <v>9112.4800057674111</v>
      </c>
      <c r="AH64" s="17">
        <v>8480.6249837628839</v>
      </c>
      <c r="AI64" s="15">
        <v>8.6549999999999994</v>
      </c>
      <c r="AJ64" s="17">
        <f t="shared" si="4"/>
        <v>0.77060337523077538</v>
      </c>
      <c r="AK64" s="15">
        <f t="shared" si="5"/>
        <v>0.73172499070801866</v>
      </c>
      <c r="AL64" s="5">
        <v>14.43</v>
      </c>
      <c r="AN64" s="5">
        <f t="shared" si="6"/>
        <v>12.631578947368421</v>
      </c>
      <c r="AO64" s="6">
        <f t="shared" si="7"/>
        <v>21.818181818181817</v>
      </c>
      <c r="AP64" s="105">
        <f t="shared" si="8"/>
        <v>0.58359207512176481</v>
      </c>
      <c r="AQ64" s="5">
        <f t="shared" si="9"/>
        <v>160.83685898092656</v>
      </c>
      <c r="AR64" s="6">
        <f t="shared" si="10"/>
        <v>128.06911620265558</v>
      </c>
      <c r="AS64">
        <f t="shared" si="11"/>
        <v>2.0598234382498415</v>
      </c>
      <c r="AT64" s="5">
        <f t="shared" si="12"/>
        <v>3.4812389826240242E-2</v>
      </c>
      <c r="AU64" s="5">
        <f t="shared" si="13"/>
        <v>0.52293151009261107</v>
      </c>
      <c r="AV64" s="6">
        <f t="shared" si="14"/>
        <v>21.644534745837458</v>
      </c>
      <c r="AW64" s="5">
        <f t="shared" si="15"/>
        <v>0.60822267372918726</v>
      </c>
      <c r="AX64" s="5">
        <f t="shared" si="16"/>
        <v>1</v>
      </c>
      <c r="AY64" s="5">
        <f t="shared" si="18"/>
        <v>21.818181818181817</v>
      </c>
      <c r="AZ64" s="5">
        <f t="shared" si="17"/>
        <v>1.7272727272727273</v>
      </c>
    </row>
    <row r="65" spans="1:52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4.34877</v>
      </c>
      <c r="X65" s="15"/>
      <c r="Y65" s="15">
        <f t="shared" si="2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3"/>
        <v>8203.5508455329364</v>
      </c>
      <c r="AH65" s="17">
        <v>6602.4250441769227</v>
      </c>
      <c r="AI65" s="15">
        <v>6.4428000000000001</v>
      </c>
      <c r="AJ65" s="17">
        <f t="shared" si="4"/>
        <v>1.0122535481766948</v>
      </c>
      <c r="AK65" s="15">
        <f t="shared" si="5"/>
        <v>0.65873869269629448</v>
      </c>
      <c r="AL65" s="5">
        <v>14.43</v>
      </c>
      <c r="AN65" s="5">
        <f t="shared" si="6"/>
        <v>12.631578947368421</v>
      </c>
      <c r="AO65" s="6">
        <f t="shared" si="7"/>
        <v>21.818181818181817</v>
      </c>
      <c r="AP65" s="105">
        <f t="shared" si="8"/>
        <v>0.58359207512176481</v>
      </c>
      <c r="AQ65" s="5">
        <f t="shared" si="9"/>
        <v>160.83685898092656</v>
      </c>
      <c r="AR65" s="6">
        <f t="shared" si="10"/>
        <v>128.06911620265558</v>
      </c>
      <c r="AS65">
        <f t="shared" si="11"/>
        <v>2.0598234382498415</v>
      </c>
      <c r="AT65" s="5">
        <f t="shared" si="12"/>
        <v>3.4812389826240242E-2</v>
      </c>
      <c r="AU65" s="5">
        <f t="shared" si="13"/>
        <v>0.52293151009261107</v>
      </c>
      <c r="AV65" s="6">
        <f t="shared" si="14"/>
        <v>21.644534745837458</v>
      </c>
      <c r="AW65" s="5">
        <f t="shared" si="15"/>
        <v>0.60822267372918726</v>
      </c>
      <c r="AX65" s="5">
        <f t="shared" si="16"/>
        <v>1</v>
      </c>
      <c r="AY65" s="5">
        <f t="shared" si="18"/>
        <v>21.818181818181817</v>
      </c>
      <c r="AZ65" s="5">
        <f t="shared" si="17"/>
        <v>1.7272727272727273</v>
      </c>
    </row>
    <row r="66" spans="1:52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4.6168300000000002</v>
      </c>
      <c r="X66" s="15"/>
      <c r="Y66" s="15">
        <f t="shared" si="2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3"/>
        <v>6071.219661659914</v>
      </c>
      <c r="AH66" s="17">
        <v>4602.566872899738</v>
      </c>
      <c r="AI66" s="15">
        <v>5.3148999999999997</v>
      </c>
      <c r="AJ66" s="17">
        <f t="shared" si="4"/>
        <v>1.3348447876948879</v>
      </c>
      <c r="AK66" s="15">
        <f t="shared" si="5"/>
        <v>0.48751417261851282</v>
      </c>
      <c r="AL66" s="5">
        <v>14.43</v>
      </c>
      <c r="AN66" s="5">
        <f t="shared" si="6"/>
        <v>12.631578947368421</v>
      </c>
      <c r="AO66" s="6">
        <f t="shared" si="7"/>
        <v>21.818181818181817</v>
      </c>
      <c r="AP66" s="105">
        <f t="shared" si="8"/>
        <v>0.58359207512176481</v>
      </c>
      <c r="AQ66" s="5">
        <f t="shared" si="9"/>
        <v>160.83685898092656</v>
      </c>
      <c r="AR66" s="6">
        <f t="shared" si="10"/>
        <v>128.06911620265558</v>
      </c>
      <c r="AS66">
        <f t="shared" si="11"/>
        <v>2.0598234382498415</v>
      </c>
      <c r="AT66" s="5">
        <f t="shared" si="12"/>
        <v>3.4812389826240242E-2</v>
      </c>
      <c r="AU66" s="5">
        <f t="shared" si="13"/>
        <v>0.52293151009261107</v>
      </c>
      <c r="AV66" s="6">
        <f t="shared" si="14"/>
        <v>21.644534745837458</v>
      </c>
      <c r="AW66" s="5">
        <f t="shared" si="15"/>
        <v>0.60822267372918726</v>
      </c>
      <c r="AX66" s="5">
        <f t="shared" si="16"/>
        <v>1</v>
      </c>
      <c r="AY66" s="5">
        <f t="shared" si="18"/>
        <v>21.818181818181817</v>
      </c>
      <c r="AZ66" s="5">
        <f t="shared" si="17"/>
        <v>1.7272727272727273</v>
      </c>
    </row>
    <row r="67" spans="1:52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4.4056699999999998</v>
      </c>
      <c r="X67" s="15"/>
      <c r="Y67" s="15">
        <f t="shared" si="2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3"/>
        <v>4083.586711558889</v>
      </c>
      <c r="AH67" s="17">
        <v>3244.127111303414</v>
      </c>
      <c r="AI67" s="15">
        <v>4.8224</v>
      </c>
      <c r="AJ67" s="17">
        <f t="shared" si="4"/>
        <v>1.6691594515553019</v>
      </c>
      <c r="AK67" s="15">
        <f t="shared" si="5"/>
        <v>0.32790880711723164</v>
      </c>
      <c r="AL67" s="5">
        <v>14.43</v>
      </c>
      <c r="AN67" s="5">
        <f t="shared" si="6"/>
        <v>12.631578947368421</v>
      </c>
      <c r="AO67" s="6">
        <f t="shared" si="7"/>
        <v>21.818181818181817</v>
      </c>
      <c r="AP67" s="105">
        <f t="shared" si="8"/>
        <v>0.58359207512176481</v>
      </c>
      <c r="AQ67" s="5">
        <f t="shared" si="9"/>
        <v>160.83685898092656</v>
      </c>
      <c r="AR67" s="6">
        <f t="shared" si="10"/>
        <v>128.06911620265558</v>
      </c>
      <c r="AS67">
        <f t="shared" si="11"/>
        <v>2.0598234382498415</v>
      </c>
      <c r="AT67" s="5">
        <f t="shared" si="12"/>
        <v>3.4812389826240242E-2</v>
      </c>
      <c r="AU67" s="5">
        <f t="shared" si="13"/>
        <v>0.52293151009261107</v>
      </c>
      <c r="AV67" s="6">
        <f t="shared" si="14"/>
        <v>21.644534745837458</v>
      </c>
      <c r="AW67" s="5">
        <f t="shared" si="15"/>
        <v>0.60822267372918726</v>
      </c>
      <c r="AX67" s="5">
        <f t="shared" si="16"/>
        <v>1</v>
      </c>
      <c r="AY67" s="5">
        <f t="shared" si="18"/>
        <v>21.818181818181817</v>
      </c>
      <c r="AZ67" s="5">
        <f t="shared" si="17"/>
        <v>1.7272727272727273</v>
      </c>
    </row>
    <row r="68" spans="1:52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4.1086200000000002</v>
      </c>
      <c r="X68" s="15"/>
      <c r="Y68" s="15">
        <f t="shared" si="2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3"/>
        <v>2816.1088292988461</v>
      </c>
      <c r="AH68" s="17">
        <v>2398.9516924285917</v>
      </c>
      <c r="AI68" s="15">
        <v>4.5669000000000004</v>
      </c>
      <c r="AJ68" s="17">
        <f t="shared" si="4"/>
        <v>1.9946048470905522</v>
      </c>
      <c r="AK68" s="15">
        <f t="shared" si="5"/>
        <v>0.22613132820563397</v>
      </c>
      <c r="AL68" s="5">
        <v>14.43</v>
      </c>
      <c r="AN68" s="5">
        <f t="shared" si="6"/>
        <v>12.631578947368421</v>
      </c>
      <c r="AO68" s="6">
        <f t="shared" si="7"/>
        <v>21.818181818181817</v>
      </c>
      <c r="AP68" s="105">
        <f t="shared" si="8"/>
        <v>0.58359207512176481</v>
      </c>
      <c r="AQ68" s="5">
        <f t="shared" si="9"/>
        <v>160.83685898092656</v>
      </c>
      <c r="AR68" s="6">
        <f t="shared" si="10"/>
        <v>128.06911620265558</v>
      </c>
      <c r="AS68">
        <f t="shared" si="11"/>
        <v>2.0598234382498415</v>
      </c>
      <c r="AT68" s="5">
        <f t="shared" si="12"/>
        <v>3.4812389826240242E-2</v>
      </c>
      <c r="AU68" s="5">
        <f t="shared" si="13"/>
        <v>0.52293151009261107</v>
      </c>
      <c r="AV68" s="6">
        <f t="shared" si="14"/>
        <v>21.644534745837458</v>
      </c>
      <c r="AW68" s="5">
        <f t="shared" si="15"/>
        <v>0.60822267372918726</v>
      </c>
      <c r="AX68" s="5">
        <f t="shared" si="16"/>
        <v>1</v>
      </c>
      <c r="AY68" s="5">
        <f t="shared" si="18"/>
        <v>21.818181818181817</v>
      </c>
      <c r="AZ68" s="5">
        <f t="shared" si="17"/>
        <v>1.7272727272727273</v>
      </c>
    </row>
    <row r="69" spans="1:52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3.8407</v>
      </c>
      <c r="X69" s="15"/>
      <c r="Y69" s="15">
        <f t="shared" si="2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3"/>
        <v>1777.4884169216127</v>
      </c>
      <c r="AH69" s="17">
        <v>1619.8113518956557</v>
      </c>
      <c r="AI69" s="15">
        <v>4.3445</v>
      </c>
      <c r="AJ69" s="17">
        <f t="shared" si="4"/>
        <v>2.4887212301334571</v>
      </c>
      <c r="AK69" s="15">
        <f t="shared" si="5"/>
        <v>0.14273092446100183</v>
      </c>
      <c r="AL69" s="5">
        <v>14.43</v>
      </c>
      <c r="AN69" s="5">
        <f t="shared" si="6"/>
        <v>12.631578947368421</v>
      </c>
      <c r="AO69" s="6">
        <f t="shared" si="7"/>
        <v>21.818181818181817</v>
      </c>
      <c r="AP69" s="105">
        <f t="shared" si="8"/>
        <v>0.58359207512176481</v>
      </c>
      <c r="AQ69" s="5">
        <f t="shared" si="9"/>
        <v>160.83685898092656</v>
      </c>
      <c r="AR69" s="6">
        <f t="shared" si="10"/>
        <v>128.06911620265558</v>
      </c>
      <c r="AS69">
        <f t="shared" si="11"/>
        <v>2.0598234382498415</v>
      </c>
      <c r="AT69" s="5">
        <f t="shared" si="12"/>
        <v>3.4812389826240242E-2</v>
      </c>
      <c r="AU69" s="5">
        <f t="shared" si="13"/>
        <v>0.52293151009261107</v>
      </c>
      <c r="AV69" s="6">
        <f t="shared" si="14"/>
        <v>21.644534745837458</v>
      </c>
      <c r="AW69" s="5">
        <f t="shared" si="15"/>
        <v>0.60822267372918726</v>
      </c>
      <c r="AX69" s="5">
        <f t="shared" si="16"/>
        <v>1</v>
      </c>
      <c r="AY69" s="5">
        <f t="shared" si="18"/>
        <v>21.818181818181817</v>
      </c>
      <c r="AZ69" s="5">
        <f t="shared" si="17"/>
        <v>1.7272727272727273</v>
      </c>
    </row>
    <row r="70" spans="1:52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3.9214000000000002</v>
      </c>
      <c r="X70" s="15"/>
      <c r="Y70" s="15">
        <f t="shared" si="2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3"/>
        <v>10987.486594577485</v>
      </c>
      <c r="AH70" s="17">
        <v>9806.7534760598755</v>
      </c>
      <c r="AI70" s="15">
        <v>29.25</v>
      </c>
      <c r="AJ70" s="17">
        <f t="shared" si="4"/>
        <v>0.35778339569721102</v>
      </c>
      <c r="AK70" s="15">
        <f t="shared" si="5"/>
        <v>1.0473091814178783</v>
      </c>
      <c r="AL70" s="56">
        <v>10.167</v>
      </c>
      <c r="AN70" s="5">
        <f t="shared" si="6"/>
        <v>15.037593984962406</v>
      </c>
      <c r="AO70" s="6">
        <f t="shared" si="7"/>
        <v>25.974025974025974</v>
      </c>
      <c r="AP70" s="105">
        <f t="shared" si="8"/>
        <v>0.58359207512176481</v>
      </c>
      <c r="AQ70" s="5">
        <f t="shared" si="9"/>
        <v>227.94339424734491</v>
      </c>
      <c r="AR70" s="6">
        <f t="shared" si="10"/>
        <v>129.71600973869707</v>
      </c>
      <c r="AS70">
        <f t="shared" si="11"/>
        <v>2.9567907548060255</v>
      </c>
      <c r="AT70" s="5">
        <f t="shared" si="12"/>
        <v>5.8734865677033128E-2</v>
      </c>
      <c r="AU70" s="5">
        <f t="shared" si="13"/>
        <v>0.47927464565539035</v>
      </c>
      <c r="AV70" s="6">
        <f t="shared" si="14"/>
        <v>25.767303268854114</v>
      </c>
      <c r="AW70" s="5">
        <f t="shared" si="15"/>
        <v>0.62883651634427062</v>
      </c>
      <c r="AX70" s="5">
        <f t="shared" si="16"/>
        <v>1</v>
      </c>
      <c r="AY70" s="5">
        <f t="shared" si="18"/>
        <v>25.974025974025974</v>
      </c>
      <c r="AZ70" s="5">
        <f t="shared" si="17"/>
        <v>1.7272727272727271</v>
      </c>
    </row>
    <row r="71" spans="1:52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9">L71*T71/(S71*1000)</f>
        <v>4.2157720780411907</v>
      </c>
      <c r="W71" s="15">
        <v>3.8251900000000001</v>
      </c>
      <c r="X71" s="15"/>
      <c r="Y71" s="15">
        <f t="shared" ref="Y71:Y134" si="20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21">W71*S71</f>
        <v>9519.1755493649689</v>
      </c>
      <c r="AH71" s="17">
        <v>8709.9240620145374</v>
      </c>
      <c r="AI71" s="15">
        <v>14.788</v>
      </c>
      <c r="AJ71" s="17">
        <f t="shared" ref="AJ71:AJ134" si="22">(V71/AI71)^0.5</f>
        <v>0.53392940654547705</v>
      </c>
      <c r="AK71" s="15">
        <f t="shared" ref="AK71:AK134" si="23">W71/V71</f>
        <v>0.90735218346465496</v>
      </c>
      <c r="AL71" s="5">
        <v>10.167</v>
      </c>
      <c r="AN71" s="5">
        <f t="shared" ref="AN71:AN134" si="24">C71/F71</f>
        <v>15.037593984962406</v>
      </c>
      <c r="AO71" s="6">
        <f t="shared" ref="AO71:AO134" si="25">E71/H71</f>
        <v>25.974025974025974</v>
      </c>
      <c r="AP71" s="105">
        <f t="shared" ref="AP71:AP134" si="26">SQRT(235/T71)</f>
        <v>0.58359207512176481</v>
      </c>
      <c r="AQ71" s="5">
        <f t="shared" ref="AQ71:AQ134" si="27">AN71*AO71*AP71</f>
        <v>227.94339424734491</v>
      </c>
      <c r="AR71" s="6">
        <f t="shared" ref="AR71:AR134" si="28">SQRT(P71/L71)</f>
        <v>129.71600973869707</v>
      </c>
      <c r="AS71">
        <f t="shared" ref="AS71:AS134" si="29">AR71*AN71*AO71*AP71*0.0001</f>
        <v>2.9567907548060255</v>
      </c>
      <c r="AT71" s="5">
        <f t="shared" ref="AT71:AT134" si="30">(C71/F71)*(E71/H71)^2*(H71/F71)*0.00001</f>
        <v>5.8734865677033128E-2</v>
      </c>
      <c r="AU71" s="5">
        <f t="shared" ref="AU71:AU134" si="31">F71^1.2/(H71^0.7*T71^0.4)</f>
        <v>0.47927464565539035</v>
      </c>
      <c r="AV71" s="6">
        <f t="shared" ref="AV71:AV134" si="32">(C71/F71)*(T71/235)^0.5</f>
        <v>25.767303268854114</v>
      </c>
      <c r="AW71" s="5">
        <f t="shared" ref="AW71:AW134" si="33">0.5+0.5*AV71*0.01</f>
        <v>0.62883651634427062</v>
      </c>
      <c r="AX71" s="5">
        <f t="shared" ref="AX71:AX134" si="34">E71/C71</f>
        <v>1</v>
      </c>
      <c r="AY71" s="5">
        <f t="shared" si="18"/>
        <v>25.974025974025974</v>
      </c>
      <c r="AZ71" s="5">
        <f t="shared" ref="AZ71:AZ134" si="35">F71/H71</f>
        <v>1.7272727272727271</v>
      </c>
    </row>
    <row r="72" spans="1:52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9"/>
        <v>5.1242578773609564</v>
      </c>
      <c r="W72" s="15">
        <v>3.7673299999999998</v>
      </c>
      <c r="X72" s="15"/>
      <c r="Y72" s="15">
        <f t="shared" si="20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21"/>
        <v>7713.049772970603</v>
      </c>
      <c r="AH72" s="17">
        <v>7165.7312222176215</v>
      </c>
      <c r="AI72" s="15">
        <v>8.6529000000000007</v>
      </c>
      <c r="AJ72" s="17">
        <f t="shared" si="22"/>
        <v>0.76954610853477523</v>
      </c>
      <c r="AK72" s="15">
        <f t="shared" si="23"/>
        <v>0.7351952400061903</v>
      </c>
      <c r="AL72" s="5">
        <v>10.167</v>
      </c>
      <c r="AN72" s="5">
        <f t="shared" si="24"/>
        <v>15.037593984962406</v>
      </c>
      <c r="AO72" s="6">
        <f t="shared" si="25"/>
        <v>25.974025974025974</v>
      </c>
      <c r="AP72" s="105">
        <f t="shared" si="26"/>
        <v>0.58359207512176481</v>
      </c>
      <c r="AQ72" s="5">
        <f t="shared" si="27"/>
        <v>227.94339424734491</v>
      </c>
      <c r="AR72" s="6">
        <f t="shared" si="28"/>
        <v>129.71600973869707</v>
      </c>
      <c r="AS72">
        <f t="shared" si="29"/>
        <v>2.9567907548060255</v>
      </c>
      <c r="AT72" s="5">
        <f t="shared" si="30"/>
        <v>5.8734865677033128E-2</v>
      </c>
      <c r="AU72" s="5">
        <f t="shared" si="31"/>
        <v>0.47927464565539035</v>
      </c>
      <c r="AV72" s="6">
        <f t="shared" si="32"/>
        <v>25.767303268854114</v>
      </c>
      <c r="AW72" s="5">
        <f t="shared" si="33"/>
        <v>0.62883651634427062</v>
      </c>
      <c r="AX72" s="5">
        <f t="shared" si="34"/>
        <v>1</v>
      </c>
      <c r="AY72" s="5">
        <f t="shared" si="18"/>
        <v>25.974025974025974</v>
      </c>
      <c r="AZ72" s="5">
        <f t="shared" si="35"/>
        <v>1.7272727272727271</v>
      </c>
    </row>
    <row r="73" spans="1:52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9"/>
        <v>6.5819617924051022</v>
      </c>
      <c r="W73" s="15">
        <v>4.3503800000000004</v>
      </c>
      <c r="X73" s="15"/>
      <c r="Y73" s="15">
        <f t="shared" si="20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21"/>
        <v>6934.1827628253495</v>
      </c>
      <c r="AH73" s="17">
        <v>5578.7401720973157</v>
      </c>
      <c r="AI73" s="15">
        <v>6.4398999999999997</v>
      </c>
      <c r="AJ73" s="17">
        <f t="shared" si="22"/>
        <v>1.0109696469606528</v>
      </c>
      <c r="AK73" s="15">
        <f t="shared" si="23"/>
        <v>0.66095491545087448</v>
      </c>
      <c r="AL73" s="5">
        <v>10.167</v>
      </c>
      <c r="AN73" s="5">
        <f t="shared" si="24"/>
        <v>15.037593984962406</v>
      </c>
      <c r="AO73" s="6">
        <f t="shared" si="25"/>
        <v>25.974025974025974</v>
      </c>
      <c r="AP73" s="105">
        <f t="shared" si="26"/>
        <v>0.58359207512176481</v>
      </c>
      <c r="AQ73" s="5">
        <f t="shared" si="27"/>
        <v>227.94339424734491</v>
      </c>
      <c r="AR73" s="6">
        <f t="shared" si="28"/>
        <v>129.71600973869707</v>
      </c>
      <c r="AS73">
        <f t="shared" si="29"/>
        <v>2.9567907548060255</v>
      </c>
      <c r="AT73" s="5">
        <f t="shared" si="30"/>
        <v>5.8734865677033128E-2</v>
      </c>
      <c r="AU73" s="5">
        <f t="shared" si="31"/>
        <v>0.47927464565539035</v>
      </c>
      <c r="AV73" s="6">
        <f t="shared" si="32"/>
        <v>25.767303268854114</v>
      </c>
      <c r="AW73" s="5">
        <f t="shared" si="33"/>
        <v>0.62883651634427062</v>
      </c>
      <c r="AX73" s="5">
        <f t="shared" si="34"/>
        <v>1</v>
      </c>
      <c r="AY73" s="5">
        <f t="shared" si="18"/>
        <v>25.974025974025974</v>
      </c>
      <c r="AZ73" s="5">
        <f t="shared" si="35"/>
        <v>1.7272727272727271</v>
      </c>
    </row>
    <row r="74" spans="1:52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9"/>
        <v>9.44188549087003</v>
      </c>
      <c r="W74" s="15">
        <v>4.6177599999999996</v>
      </c>
      <c r="X74" s="15"/>
      <c r="Y74" s="15">
        <f t="shared" si="20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21"/>
        <v>5130.929834550654</v>
      </c>
      <c r="AH74" s="17">
        <v>3888.9536097430987</v>
      </c>
      <c r="AI74" s="15">
        <v>5.3117999999999999</v>
      </c>
      <c r="AJ74" s="17">
        <f t="shared" si="22"/>
        <v>1.3332405289959182</v>
      </c>
      <c r="AK74" s="15">
        <f t="shared" si="23"/>
        <v>0.48907180715813708</v>
      </c>
      <c r="AL74" s="5">
        <v>10.167</v>
      </c>
      <c r="AN74" s="5">
        <f t="shared" si="24"/>
        <v>15.037593984962406</v>
      </c>
      <c r="AO74" s="6">
        <f t="shared" si="25"/>
        <v>25.974025974025974</v>
      </c>
      <c r="AP74" s="105">
        <f t="shared" si="26"/>
        <v>0.58359207512176481</v>
      </c>
      <c r="AQ74" s="5">
        <f t="shared" si="27"/>
        <v>227.94339424734491</v>
      </c>
      <c r="AR74" s="6">
        <f t="shared" si="28"/>
        <v>129.71600973869707</v>
      </c>
      <c r="AS74">
        <f t="shared" si="29"/>
        <v>2.9567907548060255</v>
      </c>
      <c r="AT74" s="5">
        <f t="shared" si="30"/>
        <v>5.8734865677033128E-2</v>
      </c>
      <c r="AU74" s="5">
        <f t="shared" si="31"/>
        <v>0.47927464565539035</v>
      </c>
      <c r="AV74" s="6">
        <f t="shared" si="32"/>
        <v>25.767303268854114</v>
      </c>
      <c r="AW74" s="5">
        <f t="shared" si="33"/>
        <v>0.62883651634427062</v>
      </c>
      <c r="AX74" s="5">
        <f t="shared" si="34"/>
        <v>1</v>
      </c>
      <c r="AY74" s="5">
        <f t="shared" si="18"/>
        <v>25.974025974025974</v>
      </c>
      <c r="AZ74" s="5">
        <f t="shared" si="35"/>
        <v>1.7272727272727271</v>
      </c>
    </row>
    <row r="75" spans="1:52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19"/>
        <v>13.395563085853036</v>
      </c>
      <c r="W75" s="15">
        <v>4.4035200000000003</v>
      </c>
      <c r="X75" s="15"/>
      <c r="Y75" s="15">
        <f t="shared" si="20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21"/>
        <v>3448.7558209942981</v>
      </c>
      <c r="AH75" s="17">
        <v>2741.1355855043321</v>
      </c>
      <c r="AI75" s="15">
        <v>4.8193000000000001</v>
      </c>
      <c r="AJ75" s="17">
        <f t="shared" si="22"/>
        <v>1.6672030882215136</v>
      </c>
      <c r="AK75" s="15">
        <f t="shared" si="23"/>
        <v>0.32872974221222012</v>
      </c>
      <c r="AL75" s="5">
        <v>10.167</v>
      </c>
      <c r="AN75" s="5">
        <f t="shared" si="24"/>
        <v>15.037593984962406</v>
      </c>
      <c r="AO75" s="6">
        <f t="shared" si="25"/>
        <v>25.974025974025974</v>
      </c>
      <c r="AP75" s="105">
        <f t="shared" si="26"/>
        <v>0.58359207512176481</v>
      </c>
      <c r="AQ75" s="5">
        <f t="shared" si="27"/>
        <v>227.94339424734491</v>
      </c>
      <c r="AR75" s="6">
        <f t="shared" si="28"/>
        <v>129.71600973869707</v>
      </c>
      <c r="AS75">
        <f t="shared" si="29"/>
        <v>2.9567907548060255</v>
      </c>
      <c r="AT75" s="5">
        <f t="shared" si="30"/>
        <v>5.8734865677033128E-2</v>
      </c>
      <c r="AU75" s="5">
        <f t="shared" si="31"/>
        <v>0.47927464565539035</v>
      </c>
      <c r="AV75" s="6">
        <f t="shared" si="32"/>
        <v>25.767303268854114</v>
      </c>
      <c r="AW75" s="5">
        <f t="shared" si="33"/>
        <v>0.62883651634427062</v>
      </c>
      <c r="AX75" s="5">
        <f t="shared" si="34"/>
        <v>1</v>
      </c>
      <c r="AY75" s="5">
        <f t="shared" si="18"/>
        <v>25.974025974025974</v>
      </c>
      <c r="AZ75" s="5">
        <f t="shared" si="35"/>
        <v>1.7272727272727271</v>
      </c>
    </row>
    <row r="76" spans="1:52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9"/>
        <v>18.114958094048667</v>
      </c>
      <c r="W76" s="15">
        <v>4.1062399999999997</v>
      </c>
      <c r="X76" s="15"/>
      <c r="Y76" s="15">
        <f t="shared" si="20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21"/>
        <v>2378.101806955704</v>
      </c>
      <c r="AH76" s="17">
        <v>2027.001910347414</v>
      </c>
      <c r="AI76" s="15">
        <v>4.5636000000000001</v>
      </c>
      <c r="AJ76" s="17">
        <f t="shared" si="22"/>
        <v>1.9923465454633851</v>
      </c>
      <c r="AK76" s="15">
        <f t="shared" si="23"/>
        <v>0.22667675954210617</v>
      </c>
      <c r="AL76" s="5">
        <v>10.167</v>
      </c>
      <c r="AN76" s="5">
        <f t="shared" si="24"/>
        <v>15.037593984962406</v>
      </c>
      <c r="AO76" s="6">
        <f t="shared" si="25"/>
        <v>25.974025974025974</v>
      </c>
      <c r="AP76" s="105">
        <f t="shared" si="26"/>
        <v>0.58359207512176481</v>
      </c>
      <c r="AQ76" s="5">
        <f t="shared" si="27"/>
        <v>227.94339424734491</v>
      </c>
      <c r="AR76" s="6">
        <f t="shared" si="28"/>
        <v>129.71600973869707</v>
      </c>
      <c r="AS76">
        <f t="shared" si="29"/>
        <v>2.9567907548060255</v>
      </c>
      <c r="AT76" s="5">
        <f t="shared" si="30"/>
        <v>5.8734865677033128E-2</v>
      </c>
      <c r="AU76" s="5">
        <f t="shared" si="31"/>
        <v>0.47927464565539035</v>
      </c>
      <c r="AV76" s="6">
        <f t="shared" si="32"/>
        <v>25.767303268854114</v>
      </c>
      <c r="AW76" s="5">
        <f t="shared" si="33"/>
        <v>0.62883651634427062</v>
      </c>
      <c r="AX76" s="5">
        <f t="shared" si="34"/>
        <v>1</v>
      </c>
      <c r="AY76" s="5">
        <f t="shared" si="18"/>
        <v>25.974025974025974</v>
      </c>
      <c r="AZ76" s="5">
        <f t="shared" si="35"/>
        <v>1.7272727272727271</v>
      </c>
    </row>
    <row r="77" spans="1:52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9"/>
        <v>26.828376852115351</v>
      </c>
      <c r="W77" s="15">
        <v>3.8389099999999998</v>
      </c>
      <c r="X77" s="15"/>
      <c r="Y77" s="15">
        <f t="shared" si="20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21"/>
        <v>1501.1945524422099</v>
      </c>
      <c r="AH77" s="17">
        <v>1368.6647859803263</v>
      </c>
      <c r="AI77" s="15">
        <v>4.3414000000000001</v>
      </c>
      <c r="AJ77" s="17">
        <f t="shared" si="22"/>
        <v>2.4858922369609067</v>
      </c>
      <c r="AK77" s="15">
        <f t="shared" si="23"/>
        <v>0.14309139986966118</v>
      </c>
      <c r="AL77" s="5">
        <v>10.167</v>
      </c>
      <c r="AN77" s="5">
        <f t="shared" si="24"/>
        <v>15.037593984962406</v>
      </c>
      <c r="AO77" s="6">
        <f t="shared" si="25"/>
        <v>25.974025974025974</v>
      </c>
      <c r="AP77" s="105">
        <f t="shared" si="26"/>
        <v>0.58359207512176481</v>
      </c>
      <c r="AQ77" s="5">
        <f t="shared" si="27"/>
        <v>227.94339424734491</v>
      </c>
      <c r="AR77" s="6">
        <f t="shared" si="28"/>
        <v>129.71600973869707</v>
      </c>
      <c r="AS77">
        <f t="shared" si="29"/>
        <v>2.9567907548060255</v>
      </c>
      <c r="AT77" s="5">
        <f t="shared" si="30"/>
        <v>5.8734865677033128E-2</v>
      </c>
      <c r="AU77" s="5">
        <f t="shared" si="31"/>
        <v>0.47927464565539035</v>
      </c>
      <c r="AV77" s="6">
        <f t="shared" si="32"/>
        <v>25.767303268854114</v>
      </c>
      <c r="AW77" s="5">
        <f t="shared" si="33"/>
        <v>0.62883651634427062</v>
      </c>
      <c r="AX77" s="5">
        <f t="shared" si="34"/>
        <v>1</v>
      </c>
      <c r="AY77" s="5">
        <f t="shared" si="18"/>
        <v>25.974025974025974</v>
      </c>
      <c r="AZ77" s="5">
        <f t="shared" si="35"/>
        <v>1.7272727272727271</v>
      </c>
    </row>
    <row r="78" spans="1:52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9"/>
        <v>3.681841251474721</v>
      </c>
      <c r="W78" s="15">
        <v>3.9003399999999999</v>
      </c>
      <c r="X78" s="15"/>
      <c r="Y78" s="15">
        <f t="shared" si="20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1"/>
        <v>8393.156847548953</v>
      </c>
      <c r="AH78" s="17">
        <v>7531.6636412264916</v>
      </c>
      <c r="AI78" s="15">
        <v>28.952999999999999</v>
      </c>
      <c r="AJ78" s="17">
        <f t="shared" si="22"/>
        <v>0.35660361748289937</v>
      </c>
      <c r="AK78" s="15">
        <f t="shared" si="23"/>
        <v>1.0593449672599984</v>
      </c>
      <c r="AL78" s="56">
        <v>5.66</v>
      </c>
      <c r="AN78" s="5">
        <f t="shared" si="24"/>
        <v>19.986675549633574</v>
      </c>
      <c r="AO78" s="6">
        <f t="shared" si="25"/>
        <v>34.522439585730723</v>
      </c>
      <c r="AP78" s="105">
        <f t="shared" si="26"/>
        <v>0.58359207512176481</v>
      </c>
      <c r="AQ78" s="5">
        <f t="shared" si="27"/>
        <v>402.6719951252968</v>
      </c>
      <c r="AR78" s="6">
        <f t="shared" si="28"/>
        <v>131.85316579767425</v>
      </c>
      <c r="AS78">
        <f t="shared" si="29"/>
        <v>5.3093577335336031</v>
      </c>
      <c r="AT78" s="5">
        <f t="shared" si="30"/>
        <v>0.13790582262128442</v>
      </c>
      <c r="AU78" s="5">
        <f t="shared" si="31"/>
        <v>0.4157223282487611</v>
      </c>
      <c r="AV78" s="6">
        <f t="shared" si="32"/>
        <v>34.247681559869385</v>
      </c>
      <c r="AW78" s="5">
        <f t="shared" si="33"/>
        <v>0.67123840779934696</v>
      </c>
      <c r="AX78" s="5">
        <f t="shared" si="34"/>
        <v>1</v>
      </c>
      <c r="AY78" s="5">
        <f t="shared" si="18"/>
        <v>34.522439585730723</v>
      </c>
      <c r="AZ78" s="5">
        <f t="shared" si="35"/>
        <v>1.7272727272727273</v>
      </c>
    </row>
    <row r="79" spans="1:52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9"/>
        <v>4.0909083399290154</v>
      </c>
      <c r="W79" s="15">
        <v>3.7533599999999998</v>
      </c>
      <c r="X79" s="15"/>
      <c r="Y79" s="15">
        <f t="shared" si="20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21"/>
        <v>7269.2298933436969</v>
      </c>
      <c r="AH79" s="17">
        <v>6778.5409943898112</v>
      </c>
      <c r="AI79" s="15">
        <v>14.425000000000001</v>
      </c>
      <c r="AJ79" s="17">
        <f t="shared" si="22"/>
        <v>0.53253966841474543</v>
      </c>
      <c r="AK79" s="15">
        <f t="shared" si="23"/>
        <v>0.91748816842597047</v>
      </c>
      <c r="AL79" s="5">
        <v>5.66</v>
      </c>
      <c r="AN79" s="5">
        <f t="shared" si="24"/>
        <v>19.986675549633574</v>
      </c>
      <c r="AO79" s="6">
        <f t="shared" si="25"/>
        <v>34.522439585730723</v>
      </c>
      <c r="AP79" s="105">
        <f t="shared" si="26"/>
        <v>0.58359207512176481</v>
      </c>
      <c r="AQ79" s="5">
        <f t="shared" si="27"/>
        <v>402.6719951252968</v>
      </c>
      <c r="AR79" s="6">
        <f t="shared" si="28"/>
        <v>131.85316579767425</v>
      </c>
      <c r="AS79">
        <f t="shared" si="29"/>
        <v>5.3093577335336031</v>
      </c>
      <c r="AT79" s="5">
        <f t="shared" si="30"/>
        <v>0.13790582262128442</v>
      </c>
      <c r="AU79" s="5">
        <f t="shared" si="31"/>
        <v>0.4157223282487611</v>
      </c>
      <c r="AV79" s="6">
        <f t="shared" si="32"/>
        <v>34.247681559869385</v>
      </c>
      <c r="AW79" s="5">
        <f t="shared" si="33"/>
        <v>0.67123840779934696</v>
      </c>
      <c r="AX79" s="5">
        <f t="shared" si="34"/>
        <v>1</v>
      </c>
      <c r="AY79" s="5">
        <f t="shared" si="18"/>
        <v>34.522439585730723</v>
      </c>
      <c r="AZ79" s="5">
        <f t="shared" si="35"/>
        <v>1.7272727272727273</v>
      </c>
    </row>
    <row r="80" spans="1:52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9"/>
        <v>4.8405361429467515</v>
      </c>
      <c r="W80" s="15">
        <v>3.5911900000000001</v>
      </c>
      <c r="X80" s="15"/>
      <c r="Y80" s="15">
        <f t="shared" si="20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21"/>
        <v>5878.0441974450941</v>
      </c>
      <c r="AH80" s="17">
        <v>5728.7848014329038</v>
      </c>
      <c r="AI80" s="15">
        <v>8.2118000000000002</v>
      </c>
      <c r="AJ80" s="17">
        <f t="shared" si="22"/>
        <v>0.76776365954373815</v>
      </c>
      <c r="AK80" s="15">
        <f t="shared" si="23"/>
        <v>0.74189922230676852</v>
      </c>
      <c r="AL80" s="5">
        <v>5.66</v>
      </c>
      <c r="AN80" s="5">
        <f t="shared" si="24"/>
        <v>19.986675549633574</v>
      </c>
      <c r="AO80" s="6">
        <f t="shared" si="25"/>
        <v>34.522439585730723</v>
      </c>
      <c r="AP80" s="105">
        <f t="shared" si="26"/>
        <v>0.58359207512176481</v>
      </c>
      <c r="AQ80" s="5">
        <f t="shared" si="27"/>
        <v>402.6719951252968</v>
      </c>
      <c r="AR80" s="6">
        <f t="shared" si="28"/>
        <v>131.85316579767425</v>
      </c>
      <c r="AS80">
        <f t="shared" si="29"/>
        <v>5.3093577335336031</v>
      </c>
      <c r="AT80" s="5">
        <f t="shared" si="30"/>
        <v>0.13790582262128442</v>
      </c>
      <c r="AU80" s="5">
        <f t="shared" si="31"/>
        <v>0.4157223282487611</v>
      </c>
      <c r="AV80" s="6">
        <f t="shared" si="32"/>
        <v>34.247681559869385</v>
      </c>
      <c r="AW80" s="5">
        <f t="shared" si="33"/>
        <v>0.67123840779934696</v>
      </c>
      <c r="AX80" s="5">
        <f t="shared" si="34"/>
        <v>1</v>
      </c>
      <c r="AY80" s="5">
        <f t="shared" si="18"/>
        <v>34.522439585730723</v>
      </c>
      <c r="AZ80" s="5">
        <f t="shared" si="35"/>
        <v>1.7272727272727273</v>
      </c>
    </row>
    <row r="81" spans="1:52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9"/>
        <v>6.0182332307823714</v>
      </c>
      <c r="W81" s="15">
        <v>4.0015200000000002</v>
      </c>
      <c r="X81" s="15"/>
      <c r="Y81" s="15">
        <f t="shared" si="20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21"/>
        <v>5267.9774698691372</v>
      </c>
      <c r="AH81" s="17">
        <v>4607.7293489828817</v>
      </c>
      <c r="AI81" s="15">
        <v>5.9137000000000004</v>
      </c>
      <c r="AJ81" s="17">
        <f t="shared" si="22"/>
        <v>1.0087995100233584</v>
      </c>
      <c r="AK81" s="15">
        <f t="shared" si="23"/>
        <v>0.66489945579590004</v>
      </c>
      <c r="AL81" s="5">
        <v>5.66</v>
      </c>
      <c r="AN81" s="5">
        <f t="shared" si="24"/>
        <v>19.986675549633574</v>
      </c>
      <c r="AO81" s="6">
        <f t="shared" si="25"/>
        <v>34.522439585730723</v>
      </c>
      <c r="AP81" s="105">
        <f t="shared" si="26"/>
        <v>0.58359207512176481</v>
      </c>
      <c r="AQ81" s="5">
        <f t="shared" si="27"/>
        <v>402.6719951252968</v>
      </c>
      <c r="AR81" s="6">
        <f t="shared" si="28"/>
        <v>131.85316579767425</v>
      </c>
      <c r="AS81">
        <f t="shared" si="29"/>
        <v>5.3093577335336031</v>
      </c>
      <c r="AT81" s="5">
        <f t="shared" si="30"/>
        <v>0.13790582262128442</v>
      </c>
      <c r="AU81" s="5">
        <f t="shared" si="31"/>
        <v>0.4157223282487611</v>
      </c>
      <c r="AV81" s="6">
        <f t="shared" si="32"/>
        <v>34.247681559869385</v>
      </c>
      <c r="AW81" s="5">
        <f t="shared" si="33"/>
        <v>0.67123840779934696</v>
      </c>
      <c r="AX81" s="5">
        <f t="shared" si="34"/>
        <v>1</v>
      </c>
      <c r="AY81" s="5">
        <f t="shared" si="18"/>
        <v>34.522439585730723</v>
      </c>
      <c r="AZ81" s="5">
        <f t="shared" si="35"/>
        <v>1.7272727272727273</v>
      </c>
    </row>
    <row r="82" spans="1:52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9"/>
        <v>8.362804083987287</v>
      </c>
      <c r="W82" s="15">
        <v>4.1113099999999996</v>
      </c>
      <c r="X82" s="15"/>
      <c r="Y82" s="15">
        <f t="shared" si="20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21"/>
        <v>3895.0786670283078</v>
      </c>
      <c r="AH82" s="17">
        <v>3315.9200679586502</v>
      </c>
      <c r="AI82" s="15">
        <v>4.7247000000000003</v>
      </c>
      <c r="AJ82" s="17">
        <f t="shared" si="22"/>
        <v>1.3304202374950791</v>
      </c>
      <c r="AK82" s="15">
        <f t="shared" si="23"/>
        <v>0.49161859571386435</v>
      </c>
      <c r="AL82" s="5">
        <v>5.66</v>
      </c>
      <c r="AN82" s="5">
        <f t="shared" si="24"/>
        <v>19.986675549633574</v>
      </c>
      <c r="AO82" s="6">
        <f t="shared" si="25"/>
        <v>34.522439585730723</v>
      </c>
      <c r="AP82" s="105">
        <f t="shared" si="26"/>
        <v>0.58359207512176481</v>
      </c>
      <c r="AQ82" s="5">
        <f t="shared" si="27"/>
        <v>402.6719951252968</v>
      </c>
      <c r="AR82" s="6">
        <f t="shared" si="28"/>
        <v>131.85316579767425</v>
      </c>
      <c r="AS82">
        <f t="shared" si="29"/>
        <v>5.3093577335336031</v>
      </c>
      <c r="AT82" s="5">
        <f t="shared" si="30"/>
        <v>0.13790582262128442</v>
      </c>
      <c r="AU82" s="5">
        <f t="shared" si="31"/>
        <v>0.4157223282487611</v>
      </c>
      <c r="AV82" s="6">
        <f t="shared" si="32"/>
        <v>34.247681559869385</v>
      </c>
      <c r="AW82" s="5">
        <f t="shared" si="33"/>
        <v>0.67123840779934696</v>
      </c>
      <c r="AX82" s="5">
        <f t="shared" si="34"/>
        <v>1</v>
      </c>
      <c r="AY82" s="5">
        <f t="shared" si="18"/>
        <v>34.522439585730723</v>
      </c>
      <c r="AZ82" s="5">
        <f t="shared" si="35"/>
        <v>1.7272727272727273</v>
      </c>
    </row>
    <row r="83" spans="1:52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9"/>
        <v>11.661542066942829</v>
      </c>
      <c r="W83" s="15">
        <v>3.8502200000000002</v>
      </c>
      <c r="X83" s="15"/>
      <c r="Y83" s="15">
        <f t="shared" si="20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21"/>
        <v>2615.8780505283353</v>
      </c>
      <c r="AH83" s="17">
        <v>2377.9350730215865</v>
      </c>
      <c r="AI83" s="15">
        <v>4.2129000000000003</v>
      </c>
      <c r="AJ83" s="17">
        <f t="shared" si="22"/>
        <v>1.6637475017171801</v>
      </c>
      <c r="AK83" s="15">
        <f t="shared" si="23"/>
        <v>0.33016388209191339</v>
      </c>
      <c r="AL83" s="5">
        <v>5.66</v>
      </c>
      <c r="AN83" s="5">
        <f t="shared" si="24"/>
        <v>19.986675549633574</v>
      </c>
      <c r="AO83" s="6">
        <f t="shared" si="25"/>
        <v>34.522439585730723</v>
      </c>
      <c r="AP83" s="105">
        <f t="shared" si="26"/>
        <v>0.58359207512176481</v>
      </c>
      <c r="AQ83" s="5">
        <f t="shared" si="27"/>
        <v>402.6719951252968</v>
      </c>
      <c r="AR83" s="6">
        <f t="shared" si="28"/>
        <v>131.85316579767425</v>
      </c>
      <c r="AS83">
        <f t="shared" si="29"/>
        <v>5.3093577335336031</v>
      </c>
      <c r="AT83" s="5">
        <f t="shared" si="30"/>
        <v>0.13790582262128442</v>
      </c>
      <c r="AU83" s="5">
        <f t="shared" si="31"/>
        <v>0.4157223282487611</v>
      </c>
      <c r="AV83" s="6">
        <f t="shared" si="32"/>
        <v>34.247681559869385</v>
      </c>
      <c r="AW83" s="5">
        <f t="shared" si="33"/>
        <v>0.67123840779934696</v>
      </c>
      <c r="AX83" s="5">
        <f t="shared" si="34"/>
        <v>1</v>
      </c>
      <c r="AY83" s="5">
        <f t="shared" si="18"/>
        <v>34.522439585730723</v>
      </c>
      <c r="AZ83" s="5">
        <f t="shared" si="35"/>
        <v>1.7272727272727273</v>
      </c>
    </row>
    <row r="84" spans="1:52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9"/>
        <v>15.630784471990504</v>
      </c>
      <c r="W84" s="15">
        <v>3.5587800000000001</v>
      </c>
      <c r="X84" s="15"/>
      <c r="Y84" s="15">
        <f t="shared" si="20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21"/>
        <v>1803.8827179626373</v>
      </c>
      <c r="AH84" s="17">
        <v>1774.0881742814197</v>
      </c>
      <c r="AI84" s="15">
        <v>3.9540000000000002</v>
      </c>
      <c r="AJ84" s="17">
        <f t="shared" si="22"/>
        <v>1.9882548700869582</v>
      </c>
      <c r="AK84" s="15">
        <f t="shared" si="23"/>
        <v>0.2276776323272281</v>
      </c>
      <c r="AL84" s="5">
        <v>5.66</v>
      </c>
      <c r="AN84" s="5">
        <f t="shared" si="24"/>
        <v>19.986675549633574</v>
      </c>
      <c r="AO84" s="6">
        <f t="shared" si="25"/>
        <v>34.522439585730723</v>
      </c>
      <c r="AP84" s="105">
        <f t="shared" si="26"/>
        <v>0.58359207512176481</v>
      </c>
      <c r="AQ84" s="5">
        <f t="shared" si="27"/>
        <v>402.6719951252968</v>
      </c>
      <c r="AR84" s="6">
        <f t="shared" si="28"/>
        <v>131.85316579767425</v>
      </c>
      <c r="AS84">
        <f t="shared" si="29"/>
        <v>5.3093577335336031</v>
      </c>
      <c r="AT84" s="5">
        <f t="shared" si="30"/>
        <v>0.13790582262128442</v>
      </c>
      <c r="AU84" s="5">
        <f t="shared" si="31"/>
        <v>0.4157223282487611</v>
      </c>
      <c r="AV84" s="6">
        <f t="shared" si="32"/>
        <v>34.247681559869385</v>
      </c>
      <c r="AW84" s="5">
        <f t="shared" si="33"/>
        <v>0.67123840779934696</v>
      </c>
      <c r="AX84" s="5">
        <f t="shared" si="34"/>
        <v>1</v>
      </c>
      <c r="AY84" s="5">
        <f t="shared" si="18"/>
        <v>34.522439585730723</v>
      </c>
      <c r="AZ84" s="5">
        <f t="shared" si="35"/>
        <v>1.7272727272727273</v>
      </c>
    </row>
    <row r="85" spans="1:52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9"/>
        <v>22.984500980559634</v>
      </c>
      <c r="W85" s="15">
        <v>3.3069199999999999</v>
      </c>
      <c r="X85" s="15"/>
      <c r="Y85" s="15">
        <f t="shared" si="20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21"/>
        <v>1139.9256891916186</v>
      </c>
      <c r="AH85" s="17">
        <v>1206.4821381136119</v>
      </c>
      <c r="AI85" s="15">
        <v>3.7343999999999999</v>
      </c>
      <c r="AJ85" s="17">
        <f t="shared" si="22"/>
        <v>2.4808877941476348</v>
      </c>
      <c r="AK85" s="15">
        <f t="shared" si="23"/>
        <v>0.14387608427074416</v>
      </c>
      <c r="AL85" s="5">
        <v>5.66</v>
      </c>
      <c r="AN85" s="5">
        <f t="shared" si="24"/>
        <v>19.986675549633574</v>
      </c>
      <c r="AO85" s="6">
        <f t="shared" si="25"/>
        <v>34.522439585730723</v>
      </c>
      <c r="AP85" s="105">
        <f t="shared" si="26"/>
        <v>0.58359207512176481</v>
      </c>
      <c r="AQ85" s="5">
        <f t="shared" si="27"/>
        <v>402.6719951252968</v>
      </c>
      <c r="AR85" s="6">
        <f t="shared" si="28"/>
        <v>131.85316579767425</v>
      </c>
      <c r="AS85">
        <f t="shared" si="29"/>
        <v>5.3093577335336031</v>
      </c>
      <c r="AT85" s="5">
        <f t="shared" si="30"/>
        <v>0.13790582262128442</v>
      </c>
      <c r="AU85" s="5">
        <f t="shared" si="31"/>
        <v>0.4157223282487611</v>
      </c>
      <c r="AV85" s="6">
        <f t="shared" si="32"/>
        <v>34.247681559869385</v>
      </c>
      <c r="AW85" s="5">
        <f t="shared" si="33"/>
        <v>0.67123840779934696</v>
      </c>
      <c r="AX85" s="5">
        <f t="shared" si="34"/>
        <v>1</v>
      </c>
      <c r="AY85" s="5">
        <f t="shared" si="18"/>
        <v>34.522439585730723</v>
      </c>
      <c r="AZ85" s="5">
        <f t="shared" si="35"/>
        <v>1.7272727272727273</v>
      </c>
    </row>
    <row r="86" spans="1:52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9"/>
        <v>3.6092611684523135</v>
      </c>
      <c r="W86" s="15">
        <v>3.8780299999999999</v>
      </c>
      <c r="X86" s="15"/>
      <c r="Y86" s="15">
        <f t="shared" si="20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1"/>
        <v>6161.6956027483875</v>
      </c>
      <c r="AH86" s="17">
        <v>5561.0540943776496</v>
      </c>
      <c r="AI86" s="15">
        <v>28.628</v>
      </c>
      <c r="AJ86" s="17">
        <f t="shared" si="22"/>
        <v>0.35506973027756022</v>
      </c>
      <c r="AK86" s="15">
        <f t="shared" si="23"/>
        <v>1.074466440360961</v>
      </c>
      <c r="AL86" s="56">
        <v>2.8845000000000001</v>
      </c>
      <c r="AN86" s="5">
        <f t="shared" si="24"/>
        <v>27.700831024930753</v>
      </c>
      <c r="AO86" s="6">
        <f t="shared" si="25"/>
        <v>47.846889952153113</v>
      </c>
      <c r="AP86" s="105">
        <f t="shared" si="26"/>
        <v>0.58359207512176481</v>
      </c>
      <c r="AQ86" s="5">
        <f t="shared" si="27"/>
        <v>773.49212729362216</v>
      </c>
      <c r="AR86" s="6">
        <f t="shared" si="28"/>
        <v>133.65819611187527</v>
      </c>
      <c r="AS86">
        <f t="shared" si="29"/>
        <v>10.338356244080254</v>
      </c>
      <c r="AT86" s="5">
        <f t="shared" si="30"/>
        <v>0.36714643036926614</v>
      </c>
      <c r="AU86" s="5">
        <f t="shared" si="31"/>
        <v>0.353123998188977</v>
      </c>
      <c r="AV86" s="6">
        <f t="shared" si="32"/>
        <v>47.4660849689418</v>
      </c>
      <c r="AW86" s="5">
        <f t="shared" si="33"/>
        <v>0.73733042484470901</v>
      </c>
      <c r="AX86" s="5">
        <f t="shared" si="34"/>
        <v>1</v>
      </c>
      <c r="AY86" s="5">
        <f t="shared" si="18"/>
        <v>47.846889952153113</v>
      </c>
      <c r="AZ86" s="5">
        <f t="shared" si="35"/>
        <v>1.7272727272727271</v>
      </c>
    </row>
    <row r="87" spans="1:52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9"/>
        <v>3.9474305174373816</v>
      </c>
      <c r="W87" s="15">
        <v>3.67381</v>
      </c>
      <c r="X87" s="15"/>
      <c r="Y87" s="15">
        <f t="shared" si="20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21"/>
        <v>5337.1521283314678</v>
      </c>
      <c r="AH87" s="17">
        <v>5084.6484845868827</v>
      </c>
      <c r="AI87" s="15">
        <v>14.007</v>
      </c>
      <c r="AJ87" s="17">
        <f t="shared" si="22"/>
        <v>0.53086572074995109</v>
      </c>
      <c r="AK87" s="15">
        <f t="shared" si="23"/>
        <v>0.93068389266671314</v>
      </c>
      <c r="AL87" s="5">
        <v>2.8845000000000001</v>
      </c>
      <c r="AN87" s="5">
        <f t="shared" si="24"/>
        <v>27.700831024930753</v>
      </c>
      <c r="AO87" s="6">
        <f t="shared" si="25"/>
        <v>47.846889952153113</v>
      </c>
      <c r="AP87" s="105">
        <f t="shared" si="26"/>
        <v>0.58359207512176481</v>
      </c>
      <c r="AQ87" s="5">
        <f t="shared" si="27"/>
        <v>773.49212729362216</v>
      </c>
      <c r="AR87" s="6">
        <f t="shared" si="28"/>
        <v>133.65819611187527</v>
      </c>
      <c r="AS87">
        <f t="shared" si="29"/>
        <v>10.338356244080254</v>
      </c>
      <c r="AT87" s="5">
        <f t="shared" si="30"/>
        <v>0.36714643036926614</v>
      </c>
      <c r="AU87" s="5">
        <f t="shared" si="31"/>
        <v>0.353123998188977</v>
      </c>
      <c r="AV87" s="6">
        <f t="shared" si="32"/>
        <v>47.4660849689418</v>
      </c>
      <c r="AW87" s="5">
        <f t="shared" si="33"/>
        <v>0.73733042484470901</v>
      </c>
      <c r="AX87" s="5">
        <f t="shared" si="34"/>
        <v>1</v>
      </c>
      <c r="AY87" s="5">
        <f t="shared" si="18"/>
        <v>47.846889952153113</v>
      </c>
      <c r="AZ87" s="5">
        <f t="shared" si="35"/>
        <v>1.7272727272727271</v>
      </c>
    </row>
    <row r="88" spans="1:52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9"/>
        <v>4.5257510831742502</v>
      </c>
      <c r="W88" s="15">
        <v>3.39784</v>
      </c>
      <c r="X88" s="15"/>
      <c r="Y88" s="15">
        <f t="shared" si="20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21"/>
        <v>4305.4608541139714</v>
      </c>
      <c r="AH88" s="17">
        <v>4434.9095276407661</v>
      </c>
      <c r="AI88" s="15">
        <v>7.7222999999999997</v>
      </c>
      <c r="AJ88" s="17">
        <f t="shared" si="22"/>
        <v>0.76554724400412177</v>
      </c>
      <c r="AK88" s="15">
        <f t="shared" si="23"/>
        <v>0.7507792491355576</v>
      </c>
      <c r="AL88" s="5">
        <v>2.8845000000000001</v>
      </c>
      <c r="AN88" s="5">
        <f t="shared" si="24"/>
        <v>27.700831024930753</v>
      </c>
      <c r="AO88" s="6">
        <f t="shared" si="25"/>
        <v>47.846889952153113</v>
      </c>
      <c r="AP88" s="105">
        <f t="shared" si="26"/>
        <v>0.58359207512176481</v>
      </c>
      <c r="AQ88" s="5">
        <f t="shared" si="27"/>
        <v>773.49212729362216</v>
      </c>
      <c r="AR88" s="6">
        <f t="shared" si="28"/>
        <v>133.65819611187527</v>
      </c>
      <c r="AS88">
        <f t="shared" si="29"/>
        <v>10.338356244080254</v>
      </c>
      <c r="AT88" s="5">
        <f t="shared" si="30"/>
        <v>0.36714643036926614</v>
      </c>
      <c r="AU88" s="5">
        <f t="shared" si="31"/>
        <v>0.353123998188977</v>
      </c>
      <c r="AV88" s="6">
        <f t="shared" si="32"/>
        <v>47.4660849689418</v>
      </c>
      <c r="AW88" s="5">
        <f t="shared" si="33"/>
        <v>0.73733042484470901</v>
      </c>
      <c r="AX88" s="5">
        <f t="shared" si="34"/>
        <v>1</v>
      </c>
      <c r="AY88" s="5">
        <f t="shared" si="18"/>
        <v>47.846889952153113</v>
      </c>
      <c r="AZ88" s="5">
        <f t="shared" si="35"/>
        <v>1.7272727272727271</v>
      </c>
    </row>
    <row r="89" spans="1:52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9"/>
        <v>5.3942991480692353</v>
      </c>
      <c r="W89" s="15">
        <v>3.6152700000000002</v>
      </c>
      <c r="X89" s="15"/>
      <c r="Y89" s="15">
        <f t="shared" si="20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21"/>
        <v>3843.3779525838549</v>
      </c>
      <c r="AH89" s="17">
        <v>3720.8349124805318</v>
      </c>
      <c r="AI89" s="15">
        <v>5.3303000000000003</v>
      </c>
      <c r="AJ89" s="17">
        <f t="shared" si="22"/>
        <v>1.0059854218904005</v>
      </c>
      <c r="AK89" s="15">
        <f t="shared" si="23"/>
        <v>0.67020198560808453</v>
      </c>
      <c r="AL89" s="5">
        <v>2.8845000000000001</v>
      </c>
      <c r="AN89" s="5">
        <f t="shared" si="24"/>
        <v>27.700831024930753</v>
      </c>
      <c r="AO89" s="6">
        <f t="shared" si="25"/>
        <v>47.846889952153113</v>
      </c>
      <c r="AP89" s="105">
        <f t="shared" si="26"/>
        <v>0.58359207512176481</v>
      </c>
      <c r="AQ89" s="5">
        <f t="shared" si="27"/>
        <v>773.49212729362216</v>
      </c>
      <c r="AR89" s="6">
        <f t="shared" si="28"/>
        <v>133.65819611187527</v>
      </c>
      <c r="AS89">
        <f t="shared" si="29"/>
        <v>10.338356244080254</v>
      </c>
      <c r="AT89" s="5">
        <f t="shared" si="30"/>
        <v>0.36714643036926614</v>
      </c>
      <c r="AU89" s="5">
        <f t="shared" si="31"/>
        <v>0.353123998188977</v>
      </c>
      <c r="AV89" s="6">
        <f t="shared" si="32"/>
        <v>47.4660849689418</v>
      </c>
      <c r="AW89" s="5">
        <f t="shared" si="33"/>
        <v>0.73733042484470901</v>
      </c>
      <c r="AX89" s="5">
        <f t="shared" si="34"/>
        <v>1</v>
      </c>
      <c r="AY89" s="5">
        <f t="shared" si="18"/>
        <v>47.846889952153113</v>
      </c>
      <c r="AZ89" s="5">
        <f t="shared" si="35"/>
        <v>1.7272727272727271</v>
      </c>
    </row>
    <row r="90" spans="1:52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9"/>
        <v>7.1361039810195708</v>
      </c>
      <c r="W90" s="15">
        <v>3.5316900000000002</v>
      </c>
      <c r="X90" s="15"/>
      <c r="Y90" s="15">
        <f t="shared" si="20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21"/>
        <v>2838.1071669397588</v>
      </c>
      <c r="AH90" s="17">
        <v>2812.640714300846</v>
      </c>
      <c r="AI90" s="15">
        <v>4.0538999999999996</v>
      </c>
      <c r="AJ90" s="17">
        <f t="shared" si="22"/>
        <v>1.3267651915874281</v>
      </c>
      <c r="AK90" s="15">
        <f t="shared" si="23"/>
        <v>0.49490450382919027</v>
      </c>
      <c r="AL90" s="5">
        <v>2.8845000000000001</v>
      </c>
      <c r="AN90" s="5">
        <f t="shared" si="24"/>
        <v>27.700831024930753</v>
      </c>
      <c r="AO90" s="6">
        <f t="shared" si="25"/>
        <v>47.846889952153113</v>
      </c>
      <c r="AP90" s="105">
        <f t="shared" si="26"/>
        <v>0.58359207512176481</v>
      </c>
      <c r="AQ90" s="5">
        <f t="shared" si="27"/>
        <v>773.49212729362216</v>
      </c>
      <c r="AR90" s="6">
        <f t="shared" si="28"/>
        <v>133.65819611187527</v>
      </c>
      <c r="AS90">
        <f t="shared" si="29"/>
        <v>10.338356244080254</v>
      </c>
      <c r="AT90" s="5">
        <f t="shared" si="30"/>
        <v>0.36714643036926614</v>
      </c>
      <c r="AU90" s="5">
        <f t="shared" si="31"/>
        <v>0.353123998188977</v>
      </c>
      <c r="AV90" s="6">
        <f t="shared" si="32"/>
        <v>47.4660849689418</v>
      </c>
      <c r="AW90" s="5">
        <f t="shared" si="33"/>
        <v>0.73733042484470901</v>
      </c>
      <c r="AX90" s="5">
        <f t="shared" si="34"/>
        <v>1</v>
      </c>
      <c r="AY90" s="5">
        <f t="shared" si="18"/>
        <v>47.846889952153113</v>
      </c>
      <c r="AZ90" s="5">
        <f t="shared" si="35"/>
        <v>1.7272727272727271</v>
      </c>
    </row>
    <row r="91" spans="1:52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9"/>
        <v>9.6540001643770541</v>
      </c>
      <c r="W91" s="15">
        <v>3.2053500000000001</v>
      </c>
      <c r="X91" s="15"/>
      <c r="Y91" s="15">
        <f t="shared" si="20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21"/>
        <v>1904.0376884954153</v>
      </c>
      <c r="AH91" s="17">
        <v>2079.0652845193049</v>
      </c>
      <c r="AI91" s="15">
        <v>3.5065</v>
      </c>
      <c r="AJ91" s="17">
        <f t="shared" si="22"/>
        <v>1.6592687323600319</v>
      </c>
      <c r="AK91" s="15">
        <f t="shared" si="23"/>
        <v>0.33202298999617147</v>
      </c>
      <c r="AL91" s="5">
        <v>2.8845000000000001</v>
      </c>
      <c r="AN91" s="5">
        <f t="shared" si="24"/>
        <v>27.700831024930753</v>
      </c>
      <c r="AO91" s="6">
        <f t="shared" si="25"/>
        <v>47.846889952153113</v>
      </c>
      <c r="AP91" s="105">
        <f t="shared" si="26"/>
        <v>0.58359207512176481</v>
      </c>
      <c r="AQ91" s="5">
        <f t="shared" si="27"/>
        <v>773.49212729362216</v>
      </c>
      <c r="AR91" s="6">
        <f t="shared" si="28"/>
        <v>133.65819611187527</v>
      </c>
      <c r="AS91">
        <f t="shared" si="29"/>
        <v>10.338356244080254</v>
      </c>
      <c r="AT91" s="5">
        <f t="shared" si="30"/>
        <v>0.36714643036926614</v>
      </c>
      <c r="AU91" s="5">
        <f t="shared" si="31"/>
        <v>0.353123998188977</v>
      </c>
      <c r="AV91" s="6">
        <f t="shared" si="32"/>
        <v>47.4660849689418</v>
      </c>
      <c r="AW91" s="5">
        <f t="shared" si="33"/>
        <v>0.73733042484470901</v>
      </c>
      <c r="AX91" s="5">
        <f t="shared" si="34"/>
        <v>1</v>
      </c>
      <c r="AY91" s="5">
        <f t="shared" si="18"/>
        <v>47.846889952153113</v>
      </c>
      <c r="AZ91" s="5">
        <f t="shared" si="35"/>
        <v>1.7272727272727271</v>
      </c>
    </row>
    <row r="92" spans="1:52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9"/>
        <v>12.732697879825539</v>
      </c>
      <c r="W92" s="15">
        <v>2.9161700000000002</v>
      </c>
      <c r="X92" s="15"/>
      <c r="Y92" s="15">
        <f t="shared" si="20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21"/>
        <v>1313.4083949861385</v>
      </c>
      <c r="AH92" s="17">
        <v>1576.3585053174145</v>
      </c>
      <c r="AI92" s="15">
        <v>3.2383999999999999</v>
      </c>
      <c r="AJ92" s="17">
        <f t="shared" si="22"/>
        <v>1.9828733312224964</v>
      </c>
      <c r="AK92" s="15">
        <f t="shared" si="23"/>
        <v>0.22903001606757334</v>
      </c>
      <c r="AL92" s="5">
        <v>2.8845000000000001</v>
      </c>
      <c r="AN92" s="5">
        <f t="shared" si="24"/>
        <v>27.700831024930753</v>
      </c>
      <c r="AO92" s="6">
        <f t="shared" si="25"/>
        <v>47.846889952153113</v>
      </c>
      <c r="AP92" s="105">
        <f t="shared" si="26"/>
        <v>0.58359207512176481</v>
      </c>
      <c r="AQ92" s="5">
        <f t="shared" si="27"/>
        <v>773.49212729362216</v>
      </c>
      <c r="AR92" s="6">
        <f t="shared" si="28"/>
        <v>133.65819611187527</v>
      </c>
      <c r="AS92">
        <f t="shared" si="29"/>
        <v>10.338356244080254</v>
      </c>
      <c r="AT92" s="5">
        <f t="shared" si="30"/>
        <v>0.36714643036926614</v>
      </c>
      <c r="AU92" s="5">
        <f t="shared" si="31"/>
        <v>0.353123998188977</v>
      </c>
      <c r="AV92" s="6">
        <f t="shared" si="32"/>
        <v>47.4660849689418</v>
      </c>
      <c r="AW92" s="5">
        <f t="shared" si="33"/>
        <v>0.73733042484470901</v>
      </c>
      <c r="AX92" s="5">
        <f t="shared" si="34"/>
        <v>1</v>
      </c>
      <c r="AY92" s="5">
        <f t="shared" si="18"/>
        <v>47.846889952153113</v>
      </c>
      <c r="AZ92" s="5">
        <f t="shared" si="35"/>
        <v>1.7272727272727271</v>
      </c>
    </row>
    <row r="93" spans="1:52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9"/>
        <v>18.481998261263946</v>
      </c>
      <c r="W93" s="15">
        <v>2.6772999999999998</v>
      </c>
      <c r="X93" s="15"/>
      <c r="Y93" s="15">
        <f t="shared" si="20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21"/>
        <v>830.72158916913088</v>
      </c>
      <c r="AH93" s="17">
        <v>1085.9916939050379</v>
      </c>
      <c r="AI93" s="15">
        <v>3.0190999999999999</v>
      </c>
      <c r="AJ93" s="17">
        <f t="shared" si="22"/>
        <v>2.474205189353448</v>
      </c>
      <c r="AK93" s="15">
        <f t="shared" si="23"/>
        <v>0.14485987727914137</v>
      </c>
      <c r="AL93" s="5">
        <v>2.8845000000000001</v>
      </c>
      <c r="AN93" s="5">
        <f t="shared" si="24"/>
        <v>27.700831024930753</v>
      </c>
      <c r="AO93" s="6">
        <f t="shared" si="25"/>
        <v>47.846889952153113</v>
      </c>
      <c r="AP93" s="105">
        <f t="shared" si="26"/>
        <v>0.58359207512176481</v>
      </c>
      <c r="AQ93" s="5">
        <f t="shared" si="27"/>
        <v>773.49212729362216</v>
      </c>
      <c r="AR93" s="6">
        <f t="shared" si="28"/>
        <v>133.65819611187527</v>
      </c>
      <c r="AS93">
        <f t="shared" si="29"/>
        <v>10.338356244080254</v>
      </c>
      <c r="AT93" s="5">
        <f t="shared" si="30"/>
        <v>0.36714643036926614</v>
      </c>
      <c r="AU93" s="5">
        <f t="shared" si="31"/>
        <v>0.353123998188977</v>
      </c>
      <c r="AV93" s="6">
        <f t="shared" si="32"/>
        <v>47.4660849689418</v>
      </c>
      <c r="AW93" s="5">
        <f t="shared" si="33"/>
        <v>0.73733042484470901</v>
      </c>
      <c r="AX93" s="5">
        <f t="shared" si="34"/>
        <v>1</v>
      </c>
      <c r="AY93" s="5">
        <f t="shared" si="18"/>
        <v>47.846889952153113</v>
      </c>
      <c r="AZ93" s="5">
        <f t="shared" si="35"/>
        <v>1.7272727272727271</v>
      </c>
    </row>
    <row r="94" spans="1:52" ht="1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19"/>
        <v>3.5475365887672572</v>
      </c>
      <c r="W94" s="100">
        <v>3.8539099999999999</v>
      </c>
      <c r="X94" s="15"/>
      <c r="Y94" s="15">
        <f t="shared" si="20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02">
        <f t="shared" si="21"/>
        <v>4600.3329864944371</v>
      </c>
      <c r="AH94" s="17">
        <v>4177.8779091184097</v>
      </c>
      <c r="AI94" s="15">
        <v>28.396999999999998</v>
      </c>
      <c r="AJ94" s="17">
        <f t="shared" si="22"/>
        <v>0.35344936925187298</v>
      </c>
      <c r="AK94" s="15">
        <f t="shared" si="23"/>
        <v>1.0863622977710303</v>
      </c>
      <c r="AL94" s="56">
        <v>1.5359</v>
      </c>
      <c r="AN94" s="5">
        <f t="shared" si="24"/>
        <v>37.593984962406019</v>
      </c>
      <c r="AO94" s="6">
        <f t="shared" si="25"/>
        <v>64.935064935064929</v>
      </c>
      <c r="AP94" s="105">
        <f t="shared" si="26"/>
        <v>0.58359207512176481</v>
      </c>
      <c r="AQ94" s="5">
        <f t="shared" si="27"/>
        <v>1424.6462140459059</v>
      </c>
      <c r="AR94" s="6">
        <f t="shared" si="28"/>
        <v>134.88716042535157</v>
      </c>
      <c r="AS94">
        <f t="shared" si="29"/>
        <v>19.216648242337985</v>
      </c>
      <c r="AT94" s="5">
        <f t="shared" si="30"/>
        <v>0.91773227620364262</v>
      </c>
      <c r="AU94" s="5">
        <f t="shared" si="31"/>
        <v>0.30311990100823161</v>
      </c>
      <c r="AV94" s="6">
        <f t="shared" si="32"/>
        <v>64.418258172135296</v>
      </c>
      <c r="AW94" s="5">
        <f t="shared" si="33"/>
        <v>0.82209129086067656</v>
      </c>
      <c r="AX94" s="5">
        <f t="shared" si="34"/>
        <v>1</v>
      </c>
      <c r="AY94" s="5">
        <f t="shared" si="18"/>
        <v>64.935064935064929</v>
      </c>
      <c r="AZ94" s="5">
        <f t="shared" si="35"/>
        <v>1.7272727272727271</v>
      </c>
    </row>
    <row r="95" spans="1:52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9"/>
        <v>3.82942328227763</v>
      </c>
      <c r="W95" s="15">
        <v>3.60799</v>
      </c>
      <c r="X95" s="15"/>
      <c r="Y95" s="15">
        <f t="shared" si="20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21"/>
        <v>3989.7578251384239</v>
      </c>
      <c r="AH95" s="17">
        <v>3870.3412115844235</v>
      </c>
      <c r="AI95" s="15">
        <v>13.670999999999999</v>
      </c>
      <c r="AJ95" s="17">
        <f t="shared" si="22"/>
        <v>0.52925691993582002</v>
      </c>
      <c r="AK95" s="15">
        <f t="shared" si="23"/>
        <v>0.94217581448819943</v>
      </c>
      <c r="AL95" s="5">
        <v>1.5359</v>
      </c>
      <c r="AN95" s="5">
        <f t="shared" si="24"/>
        <v>37.593984962406019</v>
      </c>
      <c r="AO95" s="6">
        <f t="shared" si="25"/>
        <v>64.935064935064929</v>
      </c>
      <c r="AP95" s="105">
        <f t="shared" si="26"/>
        <v>0.58359207512176481</v>
      </c>
      <c r="AQ95" s="5">
        <f t="shared" si="27"/>
        <v>1424.6462140459059</v>
      </c>
      <c r="AR95" s="6">
        <f t="shared" si="28"/>
        <v>134.88716042535157</v>
      </c>
      <c r="AS95">
        <f t="shared" si="29"/>
        <v>19.216648242337985</v>
      </c>
      <c r="AT95" s="5">
        <f t="shared" si="30"/>
        <v>0.91773227620364262</v>
      </c>
      <c r="AU95" s="5">
        <f t="shared" si="31"/>
        <v>0.30311990100823161</v>
      </c>
      <c r="AV95" s="6">
        <f t="shared" si="32"/>
        <v>64.418258172135296</v>
      </c>
      <c r="AW95" s="5">
        <f t="shared" si="33"/>
        <v>0.82209129086067656</v>
      </c>
      <c r="AX95" s="5">
        <f t="shared" si="34"/>
        <v>1</v>
      </c>
      <c r="AY95" s="5">
        <f t="shared" si="18"/>
        <v>64.935064935064929</v>
      </c>
      <c r="AZ95" s="5">
        <f t="shared" si="35"/>
        <v>1.7272727272727271</v>
      </c>
    </row>
    <row r="96" spans="1:52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9"/>
        <v>4.2817257841060421</v>
      </c>
      <c r="W96" s="15">
        <v>3.2526600000000001</v>
      </c>
      <c r="X96" s="15"/>
      <c r="Y96" s="15">
        <f t="shared" si="20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21"/>
        <v>3216.8766040403293</v>
      </c>
      <c r="AH96" s="17">
        <v>3461.4955495321219</v>
      </c>
      <c r="AI96" s="15">
        <v>7.3495999999999997</v>
      </c>
      <c r="AJ96" s="17">
        <f t="shared" si="22"/>
        <v>0.76326891115238427</v>
      </c>
      <c r="AK96" s="15">
        <f t="shared" si="23"/>
        <v>0.75966097877496497</v>
      </c>
      <c r="AL96" s="5">
        <v>1.5359</v>
      </c>
      <c r="AN96" s="5">
        <f t="shared" si="24"/>
        <v>37.593984962406019</v>
      </c>
      <c r="AO96" s="6">
        <f t="shared" si="25"/>
        <v>64.935064935064929</v>
      </c>
      <c r="AP96" s="105">
        <f t="shared" si="26"/>
        <v>0.58359207512176481</v>
      </c>
      <c r="AQ96" s="5">
        <f t="shared" si="27"/>
        <v>1424.6462140459059</v>
      </c>
      <c r="AR96" s="6">
        <f t="shared" si="28"/>
        <v>134.88716042535157</v>
      </c>
      <c r="AS96">
        <f t="shared" si="29"/>
        <v>19.216648242337985</v>
      </c>
      <c r="AT96" s="5">
        <f t="shared" si="30"/>
        <v>0.91773227620364262</v>
      </c>
      <c r="AU96" s="5">
        <f t="shared" si="31"/>
        <v>0.30311990100823161</v>
      </c>
      <c r="AV96" s="6">
        <f t="shared" si="32"/>
        <v>64.418258172135296</v>
      </c>
      <c r="AW96" s="5">
        <f t="shared" si="33"/>
        <v>0.82209129086067656</v>
      </c>
      <c r="AX96" s="5">
        <f t="shared" si="34"/>
        <v>1</v>
      </c>
      <c r="AY96" s="5">
        <f t="shared" si="18"/>
        <v>64.935064935064929</v>
      </c>
      <c r="AZ96" s="5">
        <f t="shared" si="35"/>
        <v>1.7272727272727271</v>
      </c>
    </row>
    <row r="97" spans="1:52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9"/>
        <v>4.9233803640768867</v>
      </c>
      <c r="W97" s="15">
        <v>3.3279299999999998</v>
      </c>
      <c r="X97" s="15"/>
      <c r="Y97" s="15">
        <f t="shared" si="20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21"/>
        <v>2862.3673994595724</v>
      </c>
      <c r="AH97" s="17">
        <v>3010.3655720248034</v>
      </c>
      <c r="AI97" s="15">
        <v>4.8936999999999999</v>
      </c>
      <c r="AJ97" s="17">
        <f t="shared" si="22"/>
        <v>1.0030279233575812</v>
      </c>
      <c r="AK97" s="15">
        <f t="shared" si="23"/>
        <v>0.67594411845203284</v>
      </c>
      <c r="AL97" s="5">
        <v>1.5359</v>
      </c>
      <c r="AN97" s="5">
        <f t="shared" si="24"/>
        <v>37.593984962406019</v>
      </c>
      <c r="AO97" s="6">
        <f t="shared" si="25"/>
        <v>64.935064935064929</v>
      </c>
      <c r="AP97" s="105">
        <f t="shared" si="26"/>
        <v>0.58359207512176481</v>
      </c>
      <c r="AQ97" s="5">
        <f t="shared" si="27"/>
        <v>1424.6462140459059</v>
      </c>
      <c r="AR97" s="6">
        <f t="shared" si="28"/>
        <v>134.88716042535157</v>
      </c>
      <c r="AS97">
        <f t="shared" si="29"/>
        <v>19.216648242337985</v>
      </c>
      <c r="AT97" s="5">
        <f t="shared" si="30"/>
        <v>0.91773227620364262</v>
      </c>
      <c r="AU97" s="5">
        <f t="shared" si="31"/>
        <v>0.30311990100823161</v>
      </c>
      <c r="AV97" s="6">
        <f t="shared" si="32"/>
        <v>64.418258172135296</v>
      </c>
      <c r="AW97" s="5">
        <f t="shared" si="33"/>
        <v>0.82209129086067656</v>
      </c>
      <c r="AX97" s="5">
        <f t="shared" si="34"/>
        <v>1</v>
      </c>
      <c r="AY97" s="5">
        <f t="shared" si="18"/>
        <v>64.935064935064929</v>
      </c>
      <c r="AZ97" s="5">
        <f t="shared" si="35"/>
        <v>1.7272727272727271</v>
      </c>
    </row>
    <row r="98" spans="1:52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9"/>
        <v>6.1922580536058973</v>
      </c>
      <c r="W98" s="15">
        <v>3.08406</v>
      </c>
      <c r="X98" s="15"/>
      <c r="Y98" s="15">
        <f t="shared" si="20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21"/>
        <v>2109.0571849763783</v>
      </c>
      <c r="AH98" s="17">
        <v>2393.5008227522562</v>
      </c>
      <c r="AI98" s="15">
        <v>3.5379999999999998</v>
      </c>
      <c r="AJ98" s="17">
        <f t="shared" si="22"/>
        <v>1.3229566359060365</v>
      </c>
      <c r="AK98" s="15">
        <f t="shared" si="23"/>
        <v>0.49805094899171387</v>
      </c>
      <c r="AL98" s="5">
        <v>1.5359</v>
      </c>
      <c r="AN98" s="5">
        <f t="shared" si="24"/>
        <v>37.593984962406019</v>
      </c>
      <c r="AO98" s="6">
        <f t="shared" si="25"/>
        <v>64.935064935064929</v>
      </c>
      <c r="AP98" s="105">
        <f t="shared" si="26"/>
        <v>0.58359207512176481</v>
      </c>
      <c r="AQ98" s="5">
        <f t="shared" si="27"/>
        <v>1424.6462140459059</v>
      </c>
      <c r="AR98" s="6">
        <f t="shared" si="28"/>
        <v>134.88716042535157</v>
      </c>
      <c r="AS98">
        <f t="shared" si="29"/>
        <v>19.216648242337985</v>
      </c>
      <c r="AT98" s="5">
        <f t="shared" si="30"/>
        <v>0.91773227620364262</v>
      </c>
      <c r="AU98" s="5">
        <f t="shared" si="31"/>
        <v>0.30311990100823161</v>
      </c>
      <c r="AV98" s="6">
        <f t="shared" si="32"/>
        <v>64.418258172135296</v>
      </c>
      <c r="AW98" s="5">
        <f t="shared" si="33"/>
        <v>0.82209129086067656</v>
      </c>
      <c r="AX98" s="5">
        <f t="shared" si="34"/>
        <v>1</v>
      </c>
      <c r="AY98" s="5">
        <f t="shared" si="18"/>
        <v>64.935064935064929</v>
      </c>
      <c r="AZ98" s="5">
        <f t="shared" si="35"/>
        <v>1.7272727272727271</v>
      </c>
    </row>
    <row r="99" spans="1:52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9"/>
        <v>8.0691858549511917</v>
      </c>
      <c r="W99" s="15">
        <v>2.6955800000000001</v>
      </c>
      <c r="X99" s="15"/>
      <c r="Y99" s="15">
        <f t="shared" si="20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21"/>
        <v>1414.611193742981</v>
      </c>
      <c r="AH99" s="17">
        <v>1836.7620987321591</v>
      </c>
      <c r="AI99" s="15">
        <v>2.948</v>
      </c>
      <c r="AJ99" s="17">
        <f t="shared" si="22"/>
        <v>1.6544403734921072</v>
      </c>
      <c r="AK99" s="15">
        <f t="shared" si="23"/>
        <v>0.33405848476597083</v>
      </c>
      <c r="AL99" s="5">
        <v>1.5359</v>
      </c>
      <c r="AN99" s="5">
        <f t="shared" si="24"/>
        <v>37.593984962406019</v>
      </c>
      <c r="AO99" s="6">
        <f t="shared" si="25"/>
        <v>64.935064935064929</v>
      </c>
      <c r="AP99" s="105">
        <f t="shared" si="26"/>
        <v>0.58359207512176481</v>
      </c>
      <c r="AQ99" s="5">
        <f t="shared" si="27"/>
        <v>1424.6462140459059</v>
      </c>
      <c r="AR99" s="6">
        <f t="shared" si="28"/>
        <v>134.88716042535157</v>
      </c>
      <c r="AS99">
        <f t="shared" si="29"/>
        <v>19.216648242337985</v>
      </c>
      <c r="AT99" s="5">
        <f t="shared" si="30"/>
        <v>0.91773227620364262</v>
      </c>
      <c r="AU99" s="5">
        <f t="shared" si="31"/>
        <v>0.30311990100823161</v>
      </c>
      <c r="AV99" s="6">
        <f t="shared" si="32"/>
        <v>64.418258172135296</v>
      </c>
      <c r="AW99" s="5">
        <f t="shared" si="33"/>
        <v>0.82209129086067656</v>
      </c>
      <c r="AX99" s="5">
        <f t="shared" si="34"/>
        <v>1</v>
      </c>
      <c r="AY99" s="5">
        <f t="shared" si="18"/>
        <v>64.935064935064929</v>
      </c>
      <c r="AZ99" s="5">
        <f t="shared" si="35"/>
        <v>1.7272727272727271</v>
      </c>
    </row>
    <row r="100" spans="1:52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9"/>
        <v>10.414484593793627</v>
      </c>
      <c r="W100" s="31">
        <v>2.4003299999999999</v>
      </c>
      <c r="X100" s="31"/>
      <c r="Y100" s="31">
        <f t="shared" si="20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21"/>
        <v>975.99536375567459</v>
      </c>
      <c r="AH100" s="34">
        <v>1423.1308916460907</v>
      </c>
      <c r="AI100" s="31">
        <v>2.6640999999999999</v>
      </c>
      <c r="AJ100" s="34">
        <f t="shared" si="22"/>
        <v>1.9771682584463406</v>
      </c>
      <c r="AK100" s="31">
        <f t="shared" si="23"/>
        <v>0.23047996071072441</v>
      </c>
      <c r="AL100" s="5">
        <v>1.5359</v>
      </c>
      <c r="AN100" s="5">
        <f t="shared" si="24"/>
        <v>37.593984962406019</v>
      </c>
      <c r="AO100" s="6">
        <f t="shared" si="25"/>
        <v>64.935064935064929</v>
      </c>
      <c r="AP100" s="105">
        <f t="shared" si="26"/>
        <v>0.58359207512176481</v>
      </c>
      <c r="AQ100" s="5">
        <f t="shared" si="27"/>
        <v>1424.6462140459059</v>
      </c>
      <c r="AR100" s="6">
        <f t="shared" si="28"/>
        <v>134.88716042535157</v>
      </c>
      <c r="AS100">
        <f t="shared" si="29"/>
        <v>19.216648242337985</v>
      </c>
      <c r="AT100" s="5">
        <f t="shared" si="30"/>
        <v>0.91773227620364262</v>
      </c>
      <c r="AU100" s="5">
        <f t="shared" si="31"/>
        <v>0.30311990100823161</v>
      </c>
      <c r="AV100" s="6">
        <f t="shared" si="32"/>
        <v>64.418258172135296</v>
      </c>
      <c r="AW100" s="5">
        <f t="shared" si="33"/>
        <v>0.82209129086067656</v>
      </c>
      <c r="AX100" s="5">
        <f t="shared" si="34"/>
        <v>1</v>
      </c>
      <c r="AY100" s="5">
        <f t="shared" si="18"/>
        <v>64.935064935064929</v>
      </c>
      <c r="AZ100" s="5">
        <f t="shared" si="35"/>
        <v>1.7272727272727271</v>
      </c>
    </row>
    <row r="101" spans="1:52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9"/>
        <v>14.852293050697826</v>
      </c>
      <c r="W101" s="42">
        <v>2.1669900000000002</v>
      </c>
      <c r="X101" s="42"/>
      <c r="Y101" s="42">
        <f t="shared" si="20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21"/>
        <v>617.84278703060568</v>
      </c>
      <c r="AH101" s="43">
        <v>997.90481479246318</v>
      </c>
      <c r="AI101" s="42">
        <v>2.4401999999999999</v>
      </c>
      <c r="AJ101" s="43">
        <f t="shared" si="22"/>
        <v>2.4670846063065928</v>
      </c>
      <c r="AK101" s="42">
        <f t="shared" si="23"/>
        <v>0.14590272307468277</v>
      </c>
      <c r="AL101" s="5">
        <v>1.5359</v>
      </c>
      <c r="AN101" s="5">
        <f t="shared" si="24"/>
        <v>37.593984962406019</v>
      </c>
      <c r="AO101" s="6">
        <f t="shared" si="25"/>
        <v>64.935064935064929</v>
      </c>
      <c r="AP101" s="105">
        <f t="shared" si="26"/>
        <v>0.58359207512176481</v>
      </c>
      <c r="AQ101" s="5">
        <f t="shared" si="27"/>
        <v>1424.6462140459059</v>
      </c>
      <c r="AR101" s="6">
        <f t="shared" si="28"/>
        <v>134.88716042535157</v>
      </c>
      <c r="AS101">
        <f t="shared" si="29"/>
        <v>19.216648242337985</v>
      </c>
      <c r="AT101" s="5">
        <f t="shared" si="30"/>
        <v>0.91773227620364262</v>
      </c>
      <c r="AU101" s="5">
        <f t="shared" si="31"/>
        <v>0.30311990100823161</v>
      </c>
      <c r="AV101" s="6">
        <f t="shared" si="32"/>
        <v>64.418258172135296</v>
      </c>
      <c r="AW101" s="5">
        <f t="shared" si="33"/>
        <v>0.82209129086067656</v>
      </c>
      <c r="AX101" s="5">
        <f t="shared" si="34"/>
        <v>1</v>
      </c>
      <c r="AY101" s="5">
        <f t="shared" si="18"/>
        <v>64.935064935064929</v>
      </c>
      <c r="AZ101" s="5">
        <f t="shared" si="35"/>
        <v>1.7272727272727271</v>
      </c>
    </row>
    <row r="102" spans="1:52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20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1"/>
        <v>7525.1922172814839</v>
      </c>
      <c r="AH102" s="39">
        <v>6737.2255644762408</v>
      </c>
      <c r="AI102" s="36">
        <v>40.262</v>
      </c>
      <c r="AJ102" s="39">
        <f t="shared" si="22"/>
        <v>0.30640126535457296</v>
      </c>
      <c r="AK102" s="36">
        <f t="shared" si="23"/>
        <v>1.0342561228675173</v>
      </c>
      <c r="AL102" s="56">
        <v>26.521000000000001</v>
      </c>
      <c r="AN102" s="5">
        <f t="shared" si="24"/>
        <v>13.333333333333334</v>
      </c>
      <c r="AO102" s="6">
        <f t="shared" si="25"/>
        <v>14.109347442680775</v>
      </c>
      <c r="AP102" s="105">
        <f t="shared" si="26"/>
        <v>0.71475140099015644</v>
      </c>
      <c r="AQ102" s="5">
        <f t="shared" si="27"/>
        <v>134.46234468950621</v>
      </c>
      <c r="AR102" s="6">
        <f t="shared" si="28"/>
        <v>141.76868766623832</v>
      </c>
      <c r="AS102">
        <f t="shared" si="29"/>
        <v>1.9062550147156683</v>
      </c>
      <c r="AT102" s="5">
        <f t="shared" si="30"/>
        <v>5.5740631872319112E-2</v>
      </c>
      <c r="AU102" s="5">
        <f t="shared" si="31"/>
        <v>0.18815260919970536</v>
      </c>
      <c r="AV102" s="6">
        <f t="shared" si="32"/>
        <v>18.654504649955857</v>
      </c>
      <c r="AW102" s="5">
        <f t="shared" si="33"/>
        <v>0.5932725232497793</v>
      </c>
      <c r="AX102" s="5">
        <f t="shared" si="34"/>
        <v>2.2222222222222223</v>
      </c>
      <c r="AY102" s="5">
        <f t="shared" si="18"/>
        <v>6.3492063492063489</v>
      </c>
      <c r="AZ102" s="5">
        <f t="shared" si="35"/>
        <v>0.47619047619047616</v>
      </c>
    </row>
    <row r="103" spans="1:52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9"/>
        <v>4.2569429804774623</v>
      </c>
      <c r="W103" s="15">
        <v>4.1340199999999996</v>
      </c>
      <c r="X103" s="15"/>
      <c r="Y103" s="15">
        <f t="shared" si="20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21"/>
        <v>7065.8471320553899</v>
      </c>
      <c r="AH103" s="17">
        <v>5982.1831926777968</v>
      </c>
      <c r="AI103" s="15">
        <v>17.076000000000001</v>
      </c>
      <c r="AJ103" s="17">
        <f t="shared" si="22"/>
        <v>0.4992934208957388</v>
      </c>
      <c r="AK103" s="15">
        <f t="shared" si="23"/>
        <v>0.97112411863602754</v>
      </c>
      <c r="AL103" s="5">
        <v>26.521000000000001</v>
      </c>
      <c r="AN103" s="5">
        <f t="shared" si="24"/>
        <v>13.333333333333334</v>
      </c>
      <c r="AO103" s="6">
        <f t="shared" si="25"/>
        <v>14.109347442680775</v>
      </c>
      <c r="AP103" s="105">
        <f t="shared" si="26"/>
        <v>0.71475140099015644</v>
      </c>
      <c r="AQ103" s="5">
        <f t="shared" si="27"/>
        <v>134.46234468950621</v>
      </c>
      <c r="AR103" s="6">
        <f t="shared" si="28"/>
        <v>141.76868766623832</v>
      </c>
      <c r="AS103">
        <f t="shared" si="29"/>
        <v>1.9062550147156683</v>
      </c>
      <c r="AT103" s="5">
        <f t="shared" si="30"/>
        <v>5.5740631872319112E-2</v>
      </c>
      <c r="AU103" s="5">
        <f t="shared" si="31"/>
        <v>0.18815260919970536</v>
      </c>
      <c r="AV103" s="6">
        <f t="shared" si="32"/>
        <v>18.654504649955857</v>
      </c>
      <c r="AW103" s="5">
        <f t="shared" si="33"/>
        <v>0.5932725232497793</v>
      </c>
      <c r="AX103" s="5">
        <f t="shared" si="34"/>
        <v>2.2222222222222223</v>
      </c>
      <c r="AY103" s="5">
        <f t="shared" si="18"/>
        <v>6.3492063492063489</v>
      </c>
      <c r="AZ103" s="5">
        <f t="shared" si="35"/>
        <v>0.47619047619047616</v>
      </c>
    </row>
    <row r="104" spans="1:52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9"/>
        <v>5.1769722490471324</v>
      </c>
      <c r="W104" s="15">
        <v>4.0194900000000002</v>
      </c>
      <c r="X104" s="15"/>
      <c r="Y104" s="15">
        <f t="shared" si="20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21"/>
        <v>5649.1695899408987</v>
      </c>
      <c r="AH104" s="17">
        <v>4919.0552942769218</v>
      </c>
      <c r="AI104" s="15">
        <v>9.3122000000000007</v>
      </c>
      <c r="AJ104" s="17">
        <f t="shared" si="22"/>
        <v>0.74561008068226797</v>
      </c>
      <c r="AK104" s="15">
        <f t="shared" si="23"/>
        <v>0.77641714242138793</v>
      </c>
      <c r="AL104" s="5">
        <v>26.521000000000001</v>
      </c>
      <c r="AN104" s="5">
        <f t="shared" si="24"/>
        <v>13.333333333333334</v>
      </c>
      <c r="AO104" s="6">
        <f t="shared" si="25"/>
        <v>14.109347442680775</v>
      </c>
      <c r="AP104" s="105">
        <f t="shared" si="26"/>
        <v>0.71475140099015644</v>
      </c>
      <c r="AQ104" s="5">
        <f t="shared" si="27"/>
        <v>134.46234468950621</v>
      </c>
      <c r="AR104" s="6">
        <f t="shared" si="28"/>
        <v>141.76868766623832</v>
      </c>
      <c r="AS104">
        <f t="shared" si="29"/>
        <v>1.9062550147156683</v>
      </c>
      <c r="AT104" s="5">
        <f t="shared" si="30"/>
        <v>5.5740631872319112E-2</v>
      </c>
      <c r="AU104" s="5">
        <f t="shared" si="31"/>
        <v>0.18815260919970536</v>
      </c>
      <c r="AV104" s="6">
        <f t="shared" si="32"/>
        <v>18.654504649955857</v>
      </c>
      <c r="AW104" s="5">
        <f t="shared" si="33"/>
        <v>0.5932725232497793</v>
      </c>
      <c r="AX104" s="5">
        <f t="shared" si="34"/>
        <v>2.2222222222222223</v>
      </c>
      <c r="AY104" s="5">
        <f t="shared" si="18"/>
        <v>6.3492063492063489</v>
      </c>
      <c r="AZ104" s="5">
        <f t="shared" si="35"/>
        <v>0.47619047619047616</v>
      </c>
    </row>
    <row r="105" spans="1:52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9"/>
        <v>6.6536164518933667</v>
      </c>
      <c r="W105" s="15">
        <v>4.2802100000000003</v>
      </c>
      <c r="X105" s="15"/>
      <c r="Y105" s="15">
        <f t="shared" si="20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21"/>
        <v>4680.5491711057384</v>
      </c>
      <c r="AH105" s="17">
        <v>3827.3641010301089</v>
      </c>
      <c r="AI105" s="15">
        <v>6.7670000000000003</v>
      </c>
      <c r="AJ105" s="17">
        <f t="shared" si="22"/>
        <v>0.99158692811675564</v>
      </c>
      <c r="AK105" s="15">
        <f t="shared" si="23"/>
        <v>0.64329076239163363</v>
      </c>
      <c r="AL105" s="5">
        <v>26.521000000000001</v>
      </c>
      <c r="AN105" s="5">
        <f t="shared" si="24"/>
        <v>13.333333333333334</v>
      </c>
      <c r="AO105" s="6">
        <f t="shared" si="25"/>
        <v>14.109347442680775</v>
      </c>
      <c r="AP105" s="105">
        <f t="shared" si="26"/>
        <v>0.71475140099015644</v>
      </c>
      <c r="AQ105" s="5">
        <f t="shared" si="27"/>
        <v>134.46234468950621</v>
      </c>
      <c r="AR105" s="6">
        <f t="shared" si="28"/>
        <v>141.76868766623832</v>
      </c>
      <c r="AS105">
        <f t="shared" si="29"/>
        <v>1.9062550147156683</v>
      </c>
      <c r="AT105" s="5">
        <f t="shared" si="30"/>
        <v>5.5740631872319112E-2</v>
      </c>
      <c r="AU105" s="5">
        <f t="shared" si="31"/>
        <v>0.18815260919970536</v>
      </c>
      <c r="AV105" s="6">
        <f t="shared" si="32"/>
        <v>18.654504649955857</v>
      </c>
      <c r="AW105" s="5">
        <f t="shared" si="33"/>
        <v>0.5932725232497793</v>
      </c>
      <c r="AX105" s="5">
        <f t="shared" si="34"/>
        <v>2.2222222222222223</v>
      </c>
      <c r="AY105" s="5">
        <f t="shared" si="18"/>
        <v>6.3492063492063489</v>
      </c>
      <c r="AZ105" s="5">
        <f t="shared" si="35"/>
        <v>0.47619047619047616</v>
      </c>
    </row>
    <row r="106" spans="1:52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9"/>
        <v>9.5498063425264483</v>
      </c>
      <c r="W106" s="15">
        <v>4.5053700000000001</v>
      </c>
      <c r="X106" s="15"/>
      <c r="Y106" s="15">
        <f t="shared" si="20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21"/>
        <v>3432.6173648912622</v>
      </c>
      <c r="AH106" s="17">
        <v>2666.6313259775375</v>
      </c>
      <c r="AI106" s="15">
        <v>5.5064000000000002</v>
      </c>
      <c r="AJ106" s="17">
        <f t="shared" si="22"/>
        <v>1.3169321620191612</v>
      </c>
      <c r="AK106" s="15">
        <f t="shared" si="23"/>
        <v>0.47177605894865532</v>
      </c>
      <c r="AL106" s="5">
        <v>26.521000000000001</v>
      </c>
      <c r="AN106" s="5">
        <f t="shared" si="24"/>
        <v>13.333333333333334</v>
      </c>
      <c r="AO106" s="6">
        <f t="shared" si="25"/>
        <v>14.109347442680775</v>
      </c>
      <c r="AP106" s="105">
        <f t="shared" si="26"/>
        <v>0.71475140099015644</v>
      </c>
      <c r="AQ106" s="5">
        <f t="shared" si="27"/>
        <v>134.46234468950621</v>
      </c>
      <c r="AR106" s="6">
        <f t="shared" si="28"/>
        <v>141.76868766623832</v>
      </c>
      <c r="AS106">
        <f t="shared" si="29"/>
        <v>1.9062550147156683</v>
      </c>
      <c r="AT106" s="5">
        <f t="shared" si="30"/>
        <v>5.5740631872319112E-2</v>
      </c>
      <c r="AU106" s="5">
        <f t="shared" si="31"/>
        <v>0.18815260919970536</v>
      </c>
      <c r="AV106" s="6">
        <f t="shared" si="32"/>
        <v>18.654504649955857</v>
      </c>
      <c r="AW106" s="5">
        <f t="shared" si="33"/>
        <v>0.5932725232497793</v>
      </c>
      <c r="AX106" s="5">
        <f t="shared" si="34"/>
        <v>2.2222222222222223</v>
      </c>
      <c r="AY106" s="5">
        <f t="shared" si="18"/>
        <v>6.3492063492063489</v>
      </c>
      <c r="AZ106" s="5">
        <f t="shared" si="35"/>
        <v>0.47619047619047616</v>
      </c>
    </row>
    <row r="107" spans="1:52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9"/>
        <v>13.552456822799824</v>
      </c>
      <c r="W107" s="15">
        <v>4.3157500000000004</v>
      </c>
      <c r="X107" s="15"/>
      <c r="Y107" s="15">
        <f t="shared" si="20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21"/>
        <v>2317.00912372933</v>
      </c>
      <c r="AH107" s="17">
        <v>1879.0550734061646</v>
      </c>
      <c r="AI107" s="15">
        <v>4.9631999999999996</v>
      </c>
      <c r="AJ107" s="17">
        <f t="shared" si="22"/>
        <v>1.6524492415471386</v>
      </c>
      <c r="AK107" s="15">
        <f t="shared" si="23"/>
        <v>0.31844779558636532</v>
      </c>
      <c r="AL107" s="5">
        <v>26.521000000000001</v>
      </c>
      <c r="AN107" s="5">
        <f t="shared" si="24"/>
        <v>13.333333333333334</v>
      </c>
      <c r="AO107" s="6">
        <f t="shared" si="25"/>
        <v>14.109347442680775</v>
      </c>
      <c r="AP107" s="105">
        <f t="shared" si="26"/>
        <v>0.71475140099015644</v>
      </c>
      <c r="AQ107" s="5">
        <f t="shared" si="27"/>
        <v>134.46234468950621</v>
      </c>
      <c r="AR107" s="6">
        <f t="shared" si="28"/>
        <v>141.76868766623832</v>
      </c>
      <c r="AS107">
        <f t="shared" si="29"/>
        <v>1.9062550147156683</v>
      </c>
      <c r="AT107" s="5">
        <f t="shared" si="30"/>
        <v>5.5740631872319112E-2</v>
      </c>
      <c r="AU107" s="5">
        <f t="shared" si="31"/>
        <v>0.18815260919970536</v>
      </c>
      <c r="AV107" s="6">
        <f t="shared" si="32"/>
        <v>18.654504649955857</v>
      </c>
      <c r="AW107" s="5">
        <f t="shared" si="33"/>
        <v>0.5932725232497793</v>
      </c>
      <c r="AX107" s="5">
        <f t="shared" si="34"/>
        <v>2.2222222222222223</v>
      </c>
      <c r="AY107" s="5">
        <f t="shared" si="18"/>
        <v>6.3492063492063489</v>
      </c>
      <c r="AZ107" s="5">
        <f t="shared" si="35"/>
        <v>0.47619047619047616</v>
      </c>
    </row>
    <row r="108" spans="1:52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9"/>
        <v>18.329733510740407</v>
      </c>
      <c r="W108" s="15">
        <v>3.9782099999999998</v>
      </c>
      <c r="X108" s="15"/>
      <c r="Y108" s="15">
        <f t="shared" si="20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21"/>
        <v>1579.1415139125934</v>
      </c>
      <c r="AH108" s="17">
        <v>1389.3171297377658</v>
      </c>
      <c r="AI108" s="15">
        <v>4.6836000000000002</v>
      </c>
      <c r="AJ108" s="17">
        <f t="shared" si="22"/>
        <v>1.9782818968855838</v>
      </c>
      <c r="AK108" s="15">
        <f t="shared" si="23"/>
        <v>0.21703588858337444</v>
      </c>
      <c r="AL108" s="5">
        <v>26.521000000000001</v>
      </c>
      <c r="AN108" s="5">
        <f t="shared" si="24"/>
        <v>13.333333333333334</v>
      </c>
      <c r="AO108" s="6">
        <f t="shared" si="25"/>
        <v>14.109347442680775</v>
      </c>
      <c r="AP108" s="105">
        <f t="shared" si="26"/>
        <v>0.71475140099015644</v>
      </c>
      <c r="AQ108" s="5">
        <f t="shared" si="27"/>
        <v>134.46234468950621</v>
      </c>
      <c r="AR108" s="6">
        <f t="shared" si="28"/>
        <v>141.76868766623832</v>
      </c>
      <c r="AS108">
        <f t="shared" si="29"/>
        <v>1.9062550147156683</v>
      </c>
      <c r="AT108" s="5">
        <f t="shared" si="30"/>
        <v>5.5740631872319112E-2</v>
      </c>
      <c r="AU108" s="5">
        <f t="shared" si="31"/>
        <v>0.18815260919970536</v>
      </c>
      <c r="AV108" s="6">
        <f t="shared" si="32"/>
        <v>18.654504649955857</v>
      </c>
      <c r="AW108" s="5">
        <f t="shared" si="33"/>
        <v>0.5932725232497793</v>
      </c>
      <c r="AX108" s="5">
        <f t="shared" si="34"/>
        <v>2.2222222222222223</v>
      </c>
      <c r="AY108" s="5">
        <f t="shared" si="18"/>
        <v>6.3492063492063489</v>
      </c>
      <c r="AZ108" s="5">
        <f t="shared" si="35"/>
        <v>0.47619047619047616</v>
      </c>
    </row>
    <row r="109" spans="1:52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9"/>
        <v>27.149586506439533</v>
      </c>
      <c r="W109" s="15">
        <v>3.6792699999999998</v>
      </c>
      <c r="X109" s="15"/>
      <c r="Y109" s="15">
        <f t="shared" si="20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21"/>
        <v>986.02502372201718</v>
      </c>
      <c r="AH109" s="17">
        <v>937.98160586938718</v>
      </c>
      <c r="AI109" s="15">
        <v>4.4425999999999997</v>
      </c>
      <c r="AJ109" s="17">
        <f t="shared" si="22"/>
        <v>2.4720827472172462</v>
      </c>
      <c r="AK109" s="15">
        <f t="shared" si="23"/>
        <v>0.13551845436494306</v>
      </c>
      <c r="AL109" s="5">
        <v>26.521000000000001</v>
      </c>
      <c r="AN109" s="5">
        <f t="shared" si="24"/>
        <v>13.333333333333334</v>
      </c>
      <c r="AO109" s="6">
        <f t="shared" si="25"/>
        <v>14.109347442680775</v>
      </c>
      <c r="AP109" s="105">
        <f t="shared" si="26"/>
        <v>0.71475140099015644</v>
      </c>
      <c r="AQ109" s="5">
        <f t="shared" si="27"/>
        <v>134.46234468950621</v>
      </c>
      <c r="AR109" s="6">
        <f t="shared" si="28"/>
        <v>141.76868766623832</v>
      </c>
      <c r="AS109">
        <f t="shared" si="29"/>
        <v>1.9062550147156683</v>
      </c>
      <c r="AT109" s="5">
        <f t="shared" si="30"/>
        <v>5.5740631872319112E-2</v>
      </c>
      <c r="AU109" s="5">
        <f t="shared" si="31"/>
        <v>0.18815260919970536</v>
      </c>
      <c r="AV109" s="6">
        <f t="shared" si="32"/>
        <v>18.654504649955857</v>
      </c>
      <c r="AW109" s="5">
        <f t="shared" si="33"/>
        <v>0.5932725232497793</v>
      </c>
      <c r="AX109" s="5">
        <f t="shared" si="34"/>
        <v>2.2222222222222223</v>
      </c>
      <c r="AY109" s="5">
        <f t="shared" si="18"/>
        <v>6.3492063492063489</v>
      </c>
      <c r="AZ109" s="5">
        <f t="shared" si="35"/>
        <v>0.47619047619047616</v>
      </c>
    </row>
    <row r="110" spans="1:52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9"/>
        <v>3.766175492855834</v>
      </c>
      <c r="W110" s="15">
        <v>3.92814</v>
      </c>
      <c r="X110" s="15"/>
      <c r="Y110" s="15">
        <f t="shared" si="20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1"/>
        <v>5799.3927324023589</v>
      </c>
      <c r="AH110" s="17">
        <v>5167.2991704491842</v>
      </c>
      <c r="AI110" s="15">
        <v>39.533999999999999</v>
      </c>
      <c r="AJ110" s="17">
        <f t="shared" si="22"/>
        <v>0.3086490165724961</v>
      </c>
      <c r="AK110" s="15">
        <f t="shared" si="23"/>
        <v>1.0430050345373978</v>
      </c>
      <c r="AL110" s="56">
        <v>15.672000000000001</v>
      </c>
      <c r="AN110" s="5">
        <f t="shared" si="24"/>
        <v>13.333333333333334</v>
      </c>
      <c r="AO110" s="6">
        <f t="shared" si="25"/>
        <v>21.390374331550802</v>
      </c>
      <c r="AP110" s="105">
        <f t="shared" si="26"/>
        <v>0.71475140099015644</v>
      </c>
      <c r="AQ110" s="5">
        <f t="shared" si="27"/>
        <v>203.85066694906425</v>
      </c>
      <c r="AR110" s="6">
        <f t="shared" si="28"/>
        <v>149.86256856478329</v>
      </c>
      <c r="AS110">
        <f t="shared" si="29"/>
        <v>3.0549584552630944</v>
      </c>
      <c r="AT110" s="5">
        <f t="shared" si="30"/>
        <v>8.4505182544398233E-2</v>
      </c>
      <c r="AU110" s="5">
        <f t="shared" si="31"/>
        <v>0.25177248414724523</v>
      </c>
      <c r="AV110" s="6">
        <f t="shared" si="32"/>
        <v>18.654504649955857</v>
      </c>
      <c r="AW110" s="5">
        <f t="shared" si="33"/>
        <v>0.5932725232497793</v>
      </c>
      <c r="AX110" s="5">
        <f t="shared" si="34"/>
        <v>2.2222222222222223</v>
      </c>
      <c r="AY110" s="5">
        <f t="shared" si="18"/>
        <v>9.6256684491978621</v>
      </c>
      <c r="AZ110" s="5">
        <f t="shared" si="35"/>
        <v>0.72192513368983957</v>
      </c>
    </row>
    <row r="111" spans="1:52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9"/>
        <v>4.2404450765639563</v>
      </c>
      <c r="W111" s="15">
        <v>4.0760199999999998</v>
      </c>
      <c r="X111" s="15"/>
      <c r="Y111" s="15">
        <f t="shared" si="20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21"/>
        <v>5344.671029632701</v>
      </c>
      <c r="AH111" s="17">
        <v>4589.3662454341384</v>
      </c>
      <c r="AI111" s="15">
        <v>16.896000000000001</v>
      </c>
      <c r="AJ111" s="17">
        <f t="shared" si="22"/>
        <v>0.50097236632687714</v>
      </c>
      <c r="AK111" s="15">
        <f t="shared" si="23"/>
        <v>0.96122457110158099</v>
      </c>
      <c r="AL111" s="5">
        <v>15.672000000000001</v>
      </c>
      <c r="AN111" s="5">
        <f t="shared" si="24"/>
        <v>13.333333333333334</v>
      </c>
      <c r="AO111" s="6">
        <f t="shared" si="25"/>
        <v>21.390374331550802</v>
      </c>
      <c r="AP111" s="105">
        <f t="shared" si="26"/>
        <v>0.71475140099015644</v>
      </c>
      <c r="AQ111" s="5">
        <f t="shared" si="27"/>
        <v>203.85066694906425</v>
      </c>
      <c r="AR111" s="6">
        <f t="shared" si="28"/>
        <v>149.86256856478329</v>
      </c>
      <c r="AS111">
        <f t="shared" si="29"/>
        <v>3.0549584552630944</v>
      </c>
      <c r="AT111" s="5">
        <f t="shared" si="30"/>
        <v>8.4505182544398233E-2</v>
      </c>
      <c r="AU111" s="5">
        <f t="shared" si="31"/>
        <v>0.25177248414724523</v>
      </c>
      <c r="AV111" s="6">
        <f t="shared" si="32"/>
        <v>18.654504649955857</v>
      </c>
      <c r="AW111" s="5">
        <f t="shared" si="33"/>
        <v>0.5932725232497793</v>
      </c>
      <c r="AX111" s="5">
        <f t="shared" si="34"/>
        <v>2.2222222222222223</v>
      </c>
      <c r="AY111" s="5">
        <f t="shared" si="18"/>
        <v>9.6256684491978621</v>
      </c>
      <c r="AZ111" s="5">
        <f t="shared" si="35"/>
        <v>0.72192513368983957</v>
      </c>
    </row>
    <row r="112" spans="1:52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9"/>
        <v>5.1542478304936079</v>
      </c>
      <c r="W112" s="15">
        <v>3.94414</v>
      </c>
      <c r="X112" s="15"/>
      <c r="Y112" s="15">
        <f t="shared" si="20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21"/>
        <v>4254.8390902887149</v>
      </c>
      <c r="AH112" s="17">
        <v>3775.7120223953771</v>
      </c>
      <c r="AI112" s="15">
        <v>9.2317999999999998</v>
      </c>
      <c r="AJ112" s="17">
        <f t="shared" si="22"/>
        <v>0.7472044587554012</v>
      </c>
      <c r="AK112" s="15">
        <f t="shared" si="23"/>
        <v>0.76522125627441562</v>
      </c>
      <c r="AL112" s="5">
        <v>15.672000000000001</v>
      </c>
      <c r="AN112" s="5">
        <f t="shared" si="24"/>
        <v>13.333333333333334</v>
      </c>
      <c r="AO112" s="6">
        <f t="shared" si="25"/>
        <v>21.390374331550802</v>
      </c>
      <c r="AP112" s="105">
        <f t="shared" si="26"/>
        <v>0.71475140099015644</v>
      </c>
      <c r="AQ112" s="5">
        <f t="shared" si="27"/>
        <v>203.85066694906425</v>
      </c>
      <c r="AR112" s="6">
        <f t="shared" si="28"/>
        <v>149.86256856478329</v>
      </c>
      <c r="AS112">
        <f t="shared" si="29"/>
        <v>3.0549584552630944</v>
      </c>
      <c r="AT112" s="5">
        <f t="shared" si="30"/>
        <v>8.4505182544398233E-2</v>
      </c>
      <c r="AU112" s="5">
        <f t="shared" si="31"/>
        <v>0.25177248414724523</v>
      </c>
      <c r="AV112" s="6">
        <f t="shared" si="32"/>
        <v>18.654504649955857</v>
      </c>
      <c r="AW112" s="5">
        <f t="shared" si="33"/>
        <v>0.5932725232497793</v>
      </c>
      <c r="AX112" s="5">
        <f t="shared" si="34"/>
        <v>2.2222222222222223</v>
      </c>
      <c r="AY112" s="5">
        <f t="shared" si="18"/>
        <v>9.6256684491978621</v>
      </c>
      <c r="AZ112" s="5">
        <f t="shared" si="35"/>
        <v>0.72192513368983957</v>
      </c>
    </row>
    <row r="113" spans="1:52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9"/>
        <v>6.6204830242399071</v>
      </c>
      <c r="W113" s="15">
        <v>4.25</v>
      </c>
      <c r="X113" s="15"/>
      <c r="Y113" s="15">
        <f t="shared" si="20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21"/>
        <v>3569.4012300126824</v>
      </c>
      <c r="AH113" s="17">
        <v>2939.506895304562</v>
      </c>
      <c r="AI113" s="15">
        <v>6.7108999999999996</v>
      </c>
      <c r="AJ113" s="17">
        <f t="shared" si="22"/>
        <v>0.99324057911440033</v>
      </c>
      <c r="AK113" s="15">
        <f t="shared" si="23"/>
        <v>0.64194711842614227</v>
      </c>
      <c r="AL113" s="5">
        <v>15.672000000000001</v>
      </c>
      <c r="AN113" s="5">
        <f t="shared" si="24"/>
        <v>13.333333333333334</v>
      </c>
      <c r="AO113" s="6">
        <f t="shared" si="25"/>
        <v>21.390374331550802</v>
      </c>
      <c r="AP113" s="105">
        <f t="shared" si="26"/>
        <v>0.71475140099015644</v>
      </c>
      <c r="AQ113" s="5">
        <f t="shared" si="27"/>
        <v>203.85066694906425</v>
      </c>
      <c r="AR113" s="6">
        <f t="shared" si="28"/>
        <v>149.86256856478329</v>
      </c>
      <c r="AS113">
        <f t="shared" si="29"/>
        <v>3.0549584552630944</v>
      </c>
      <c r="AT113" s="5">
        <f t="shared" si="30"/>
        <v>8.4505182544398233E-2</v>
      </c>
      <c r="AU113" s="5">
        <f t="shared" si="31"/>
        <v>0.25177248414724523</v>
      </c>
      <c r="AV113" s="6">
        <f t="shared" si="32"/>
        <v>18.654504649955857</v>
      </c>
      <c r="AW113" s="5">
        <f t="shared" si="33"/>
        <v>0.5932725232497793</v>
      </c>
      <c r="AX113" s="5">
        <f t="shared" si="34"/>
        <v>2.2222222222222223</v>
      </c>
      <c r="AY113" s="5">
        <f t="shared" si="18"/>
        <v>9.6256684491978621</v>
      </c>
      <c r="AZ113" s="5">
        <f t="shared" si="35"/>
        <v>0.72192513368983957</v>
      </c>
    </row>
    <row r="114" spans="1:52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9"/>
        <v>9.4971445566961439</v>
      </c>
      <c r="W114" s="15">
        <v>4.4921699999999998</v>
      </c>
      <c r="X114" s="15"/>
      <c r="Y114" s="15">
        <f t="shared" si="20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21"/>
        <v>2630.0212040890751</v>
      </c>
      <c r="AH114" s="17">
        <v>2049.137546956541</v>
      </c>
      <c r="AI114" s="15">
        <v>5.4607999999999999</v>
      </c>
      <c r="AJ114" s="17">
        <f t="shared" si="22"/>
        <v>1.318767964656588</v>
      </c>
      <c r="AK114" s="15">
        <f t="shared" si="23"/>
        <v>0.47300217167198</v>
      </c>
      <c r="AL114" s="5">
        <v>15.672000000000001</v>
      </c>
      <c r="AN114" s="5">
        <f t="shared" si="24"/>
        <v>13.333333333333334</v>
      </c>
      <c r="AO114" s="6">
        <f t="shared" si="25"/>
        <v>21.390374331550802</v>
      </c>
      <c r="AP114" s="105">
        <f t="shared" si="26"/>
        <v>0.71475140099015644</v>
      </c>
      <c r="AQ114" s="5">
        <f t="shared" si="27"/>
        <v>203.85066694906425</v>
      </c>
      <c r="AR114" s="6">
        <f t="shared" si="28"/>
        <v>149.86256856478329</v>
      </c>
      <c r="AS114">
        <f t="shared" si="29"/>
        <v>3.0549584552630944</v>
      </c>
      <c r="AT114" s="5">
        <f t="shared" si="30"/>
        <v>8.4505182544398233E-2</v>
      </c>
      <c r="AU114" s="5">
        <f t="shared" si="31"/>
        <v>0.25177248414724523</v>
      </c>
      <c r="AV114" s="6">
        <f t="shared" si="32"/>
        <v>18.654504649955857</v>
      </c>
      <c r="AW114" s="5">
        <f t="shared" si="33"/>
        <v>0.5932725232497793</v>
      </c>
      <c r="AX114" s="5">
        <f t="shared" si="34"/>
        <v>2.2222222222222223</v>
      </c>
      <c r="AY114" s="5">
        <f t="shared" si="18"/>
        <v>9.6256684491978621</v>
      </c>
      <c r="AZ114" s="5">
        <f t="shared" si="35"/>
        <v>0.72192513368983957</v>
      </c>
    </row>
    <row r="115" spans="1:52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9"/>
        <v>13.473961230276082</v>
      </c>
      <c r="W115" s="15">
        <v>4.31379</v>
      </c>
      <c r="X115" s="15"/>
      <c r="Y115" s="15">
        <f t="shared" si="20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21"/>
        <v>1780.1632092256311</v>
      </c>
      <c r="AH115" s="17">
        <v>1444.3380953383705</v>
      </c>
      <c r="AI115" s="15">
        <v>4.9218999999999999</v>
      </c>
      <c r="AJ115" s="17">
        <f t="shared" si="22"/>
        <v>1.6545551731873822</v>
      </c>
      <c r="AK115" s="15">
        <f t="shared" si="23"/>
        <v>0.32015751910484086</v>
      </c>
      <c r="AL115" s="5">
        <v>15.672000000000001</v>
      </c>
      <c r="AN115" s="5">
        <f t="shared" si="24"/>
        <v>13.333333333333334</v>
      </c>
      <c r="AO115" s="6">
        <f t="shared" si="25"/>
        <v>21.390374331550802</v>
      </c>
      <c r="AP115" s="105">
        <f t="shared" si="26"/>
        <v>0.71475140099015644</v>
      </c>
      <c r="AQ115" s="5">
        <f t="shared" si="27"/>
        <v>203.85066694906425</v>
      </c>
      <c r="AR115" s="6">
        <f t="shared" si="28"/>
        <v>149.86256856478329</v>
      </c>
      <c r="AS115">
        <f t="shared" si="29"/>
        <v>3.0549584552630944</v>
      </c>
      <c r="AT115" s="5">
        <f t="shared" si="30"/>
        <v>8.4505182544398233E-2</v>
      </c>
      <c r="AU115" s="5">
        <f t="shared" si="31"/>
        <v>0.25177248414724523</v>
      </c>
      <c r="AV115" s="6">
        <f t="shared" si="32"/>
        <v>18.654504649955857</v>
      </c>
      <c r="AW115" s="5">
        <f t="shared" si="33"/>
        <v>0.5932725232497793</v>
      </c>
      <c r="AX115" s="5">
        <f t="shared" si="34"/>
        <v>2.2222222222222223</v>
      </c>
      <c r="AY115" s="5">
        <f t="shared" si="18"/>
        <v>9.6256684491978621</v>
      </c>
      <c r="AZ115" s="5">
        <f t="shared" si="35"/>
        <v>0.72192513368983957</v>
      </c>
    </row>
    <row r="116" spans="1:52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9"/>
        <v>18.220976713181919</v>
      </c>
      <c r="W116" s="15">
        <v>3.98692</v>
      </c>
      <c r="X116" s="15"/>
      <c r="Y116" s="15">
        <f t="shared" si="20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21"/>
        <v>1216.639699293527</v>
      </c>
      <c r="AH116" s="17">
        <v>1068.0522677975339</v>
      </c>
      <c r="AI116" s="15">
        <v>4.6445999999999996</v>
      </c>
      <c r="AJ116" s="17">
        <f t="shared" si="22"/>
        <v>1.9806679202754305</v>
      </c>
      <c r="AK116" s="15">
        <f t="shared" si="23"/>
        <v>0.21880934610468344</v>
      </c>
      <c r="AL116" s="5">
        <v>15.672000000000001</v>
      </c>
      <c r="AN116" s="5">
        <f t="shared" si="24"/>
        <v>13.333333333333334</v>
      </c>
      <c r="AO116" s="6">
        <f t="shared" si="25"/>
        <v>21.390374331550802</v>
      </c>
      <c r="AP116" s="105">
        <f t="shared" si="26"/>
        <v>0.71475140099015644</v>
      </c>
      <c r="AQ116" s="5">
        <f t="shared" si="27"/>
        <v>203.85066694906425</v>
      </c>
      <c r="AR116" s="6">
        <f t="shared" si="28"/>
        <v>149.86256856478329</v>
      </c>
      <c r="AS116">
        <f t="shared" si="29"/>
        <v>3.0549584552630944</v>
      </c>
      <c r="AT116" s="5">
        <f t="shared" si="30"/>
        <v>8.4505182544398233E-2</v>
      </c>
      <c r="AU116" s="5">
        <f t="shared" si="31"/>
        <v>0.25177248414724523</v>
      </c>
      <c r="AV116" s="6">
        <f t="shared" si="32"/>
        <v>18.654504649955857</v>
      </c>
      <c r="AW116" s="5">
        <f t="shared" si="33"/>
        <v>0.5932725232497793</v>
      </c>
      <c r="AX116" s="5">
        <f t="shared" si="34"/>
        <v>2.2222222222222223</v>
      </c>
      <c r="AY116" s="5">
        <f t="shared" si="18"/>
        <v>9.6256684491978621</v>
      </c>
      <c r="AZ116" s="5">
        <f t="shared" si="35"/>
        <v>0.72192513368983957</v>
      </c>
    </row>
    <row r="117" spans="1:52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9"/>
        <v>26.985391152268885</v>
      </c>
      <c r="W117" s="15">
        <v>3.7035</v>
      </c>
      <c r="X117" s="15"/>
      <c r="Y117" s="15">
        <f t="shared" si="20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21"/>
        <v>763.09700086628629</v>
      </c>
      <c r="AH117" s="17">
        <v>721.16632996678868</v>
      </c>
      <c r="AI117" s="15">
        <v>4.4055</v>
      </c>
      <c r="AJ117" s="17">
        <f t="shared" si="22"/>
        <v>2.4749518602004335</v>
      </c>
      <c r="AK117" s="15">
        <f t="shared" si="23"/>
        <v>0.13724092339823712</v>
      </c>
      <c r="AL117" s="5">
        <v>15.672000000000001</v>
      </c>
      <c r="AN117" s="5">
        <f t="shared" si="24"/>
        <v>13.333333333333334</v>
      </c>
      <c r="AO117" s="6">
        <f t="shared" si="25"/>
        <v>21.390374331550802</v>
      </c>
      <c r="AP117" s="105">
        <f t="shared" si="26"/>
        <v>0.71475140099015644</v>
      </c>
      <c r="AQ117" s="5">
        <f t="shared" si="27"/>
        <v>203.85066694906425</v>
      </c>
      <c r="AR117" s="6">
        <f t="shared" si="28"/>
        <v>149.86256856478329</v>
      </c>
      <c r="AS117">
        <f t="shared" si="29"/>
        <v>3.0549584552630944</v>
      </c>
      <c r="AT117" s="5">
        <f t="shared" si="30"/>
        <v>8.4505182544398233E-2</v>
      </c>
      <c r="AU117" s="5">
        <f t="shared" si="31"/>
        <v>0.25177248414724523</v>
      </c>
      <c r="AV117" s="6">
        <f t="shared" si="32"/>
        <v>18.654504649955857</v>
      </c>
      <c r="AW117" s="5">
        <f t="shared" si="33"/>
        <v>0.5932725232497793</v>
      </c>
      <c r="AX117" s="5">
        <f t="shared" si="34"/>
        <v>2.2222222222222223</v>
      </c>
      <c r="AY117" s="5">
        <f t="shared" si="18"/>
        <v>9.6256684491978621</v>
      </c>
      <c r="AZ117" s="5">
        <f t="shared" si="35"/>
        <v>0.72192513368983957</v>
      </c>
    </row>
    <row r="118" spans="1:52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9"/>
        <v>3.7582697701932641</v>
      </c>
      <c r="W118" s="15">
        <v>3.9329299999999998</v>
      </c>
      <c r="X118" s="15"/>
      <c r="Y118" s="15">
        <f t="shared" si="20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1"/>
        <v>5074.4686138135548</v>
      </c>
      <c r="AH118" s="17">
        <v>4515.8800559245765</v>
      </c>
      <c r="AI118" s="15">
        <v>38.959000000000003</v>
      </c>
      <c r="AJ118" s="17">
        <f t="shared" si="22"/>
        <v>0.31059186385131754</v>
      </c>
      <c r="AK118" s="15">
        <f t="shared" si="23"/>
        <v>1.0464735744070213</v>
      </c>
      <c r="AL118" s="56">
        <v>10.936</v>
      </c>
      <c r="AN118" s="5">
        <f t="shared" si="24"/>
        <v>13.333333333333334</v>
      </c>
      <c r="AO118" s="6">
        <f t="shared" si="25"/>
        <v>27.210884353741498</v>
      </c>
      <c r="AP118" s="105">
        <f t="shared" si="26"/>
        <v>0.71475140099015644</v>
      </c>
      <c r="AQ118" s="5">
        <f t="shared" si="27"/>
        <v>259.32023618690488</v>
      </c>
      <c r="AR118" s="6">
        <f t="shared" si="28"/>
        <v>154.68313717327936</v>
      </c>
      <c r="AS118">
        <f t="shared" si="29"/>
        <v>4.0112467665906211</v>
      </c>
      <c r="AT118" s="5">
        <f t="shared" si="30"/>
        <v>0.10749979003947258</v>
      </c>
      <c r="AU118" s="5">
        <f t="shared" si="31"/>
        <v>0.29797186225159555</v>
      </c>
      <c r="AV118" s="6">
        <f t="shared" si="32"/>
        <v>18.654504649955857</v>
      </c>
      <c r="AW118" s="5">
        <f t="shared" si="33"/>
        <v>0.5932725232497793</v>
      </c>
      <c r="AX118" s="5">
        <f t="shared" si="34"/>
        <v>2.2222222222222223</v>
      </c>
      <c r="AY118" s="5">
        <f t="shared" si="18"/>
        <v>12.244897959183675</v>
      </c>
      <c r="AZ118" s="5">
        <f t="shared" si="35"/>
        <v>0.91836734693877553</v>
      </c>
    </row>
    <row r="119" spans="1:52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9"/>
        <v>4.2315437965240932</v>
      </c>
      <c r="W119" s="15">
        <v>4.0304200000000003</v>
      </c>
      <c r="X119" s="15"/>
      <c r="Y119" s="15">
        <f t="shared" si="20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21"/>
        <v>4618.6363552502871</v>
      </c>
      <c r="AH119" s="17">
        <v>4010.8046415450513</v>
      </c>
      <c r="AI119" s="15">
        <v>16.759</v>
      </c>
      <c r="AJ119" s="17">
        <f t="shared" si="22"/>
        <v>0.50248762380039136</v>
      </c>
      <c r="AK119" s="15">
        <f t="shared" si="23"/>
        <v>0.95247034978361766</v>
      </c>
      <c r="AL119" s="5">
        <v>10.936</v>
      </c>
      <c r="AN119" s="5">
        <f t="shared" si="24"/>
        <v>13.333333333333334</v>
      </c>
      <c r="AO119" s="6">
        <f t="shared" si="25"/>
        <v>27.210884353741498</v>
      </c>
      <c r="AP119" s="105">
        <f t="shared" si="26"/>
        <v>0.71475140099015644</v>
      </c>
      <c r="AQ119" s="5">
        <f t="shared" si="27"/>
        <v>259.32023618690488</v>
      </c>
      <c r="AR119" s="6">
        <f t="shared" si="28"/>
        <v>154.68313717327936</v>
      </c>
      <c r="AS119">
        <f t="shared" si="29"/>
        <v>4.0112467665906211</v>
      </c>
      <c r="AT119" s="5">
        <f t="shared" si="30"/>
        <v>0.10749979003947258</v>
      </c>
      <c r="AU119" s="5">
        <f t="shared" si="31"/>
        <v>0.29797186225159555</v>
      </c>
      <c r="AV119" s="6">
        <f t="shared" si="32"/>
        <v>18.654504649955857</v>
      </c>
      <c r="AW119" s="5">
        <f t="shared" si="33"/>
        <v>0.5932725232497793</v>
      </c>
      <c r="AX119" s="5">
        <f t="shared" si="34"/>
        <v>2.2222222222222223</v>
      </c>
      <c r="AY119" s="5">
        <f t="shared" ref="AY119:AY182" si="36">C119/H119</f>
        <v>12.244897959183675</v>
      </c>
      <c r="AZ119" s="5">
        <f t="shared" si="35"/>
        <v>0.91836734693877553</v>
      </c>
    </row>
    <row r="120" spans="1:52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9"/>
        <v>5.1434283522299582</v>
      </c>
      <c r="W120" s="15">
        <v>3.9003899999999998</v>
      </c>
      <c r="X120" s="15"/>
      <c r="Y120" s="15">
        <f t="shared" si="20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21"/>
        <v>3677.2033279845327</v>
      </c>
      <c r="AH120" s="17">
        <v>3299.7242962744403</v>
      </c>
      <c r="AI120" s="15">
        <v>9.1747999999999994</v>
      </c>
      <c r="AJ120" s="17">
        <f t="shared" si="22"/>
        <v>0.74873484376472021</v>
      </c>
      <c r="AK120" s="15">
        <f t="shared" si="23"/>
        <v>0.75832494066121614</v>
      </c>
      <c r="AL120" s="5">
        <v>10.936</v>
      </c>
      <c r="AN120" s="5">
        <f t="shared" si="24"/>
        <v>13.333333333333334</v>
      </c>
      <c r="AO120" s="6">
        <f t="shared" si="25"/>
        <v>27.210884353741498</v>
      </c>
      <c r="AP120" s="105">
        <f t="shared" si="26"/>
        <v>0.71475140099015644</v>
      </c>
      <c r="AQ120" s="5">
        <f t="shared" si="27"/>
        <v>259.32023618690488</v>
      </c>
      <c r="AR120" s="6">
        <f t="shared" si="28"/>
        <v>154.68313717327936</v>
      </c>
      <c r="AS120">
        <f t="shared" si="29"/>
        <v>4.0112467665906211</v>
      </c>
      <c r="AT120" s="5">
        <f t="shared" si="30"/>
        <v>0.10749979003947258</v>
      </c>
      <c r="AU120" s="5">
        <f t="shared" si="31"/>
        <v>0.29797186225159555</v>
      </c>
      <c r="AV120" s="6">
        <f t="shared" si="32"/>
        <v>18.654504649955857</v>
      </c>
      <c r="AW120" s="5">
        <f t="shared" si="33"/>
        <v>0.5932725232497793</v>
      </c>
      <c r="AX120" s="5">
        <f t="shared" si="34"/>
        <v>2.2222222222222223</v>
      </c>
      <c r="AY120" s="5">
        <f t="shared" si="36"/>
        <v>12.244897959183675</v>
      </c>
      <c r="AZ120" s="5">
        <f t="shared" si="35"/>
        <v>0.91836734693877553</v>
      </c>
    </row>
    <row r="121" spans="1:52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9"/>
        <v>6.6065857157418861</v>
      </c>
      <c r="W121" s="15">
        <v>4.2372500000000004</v>
      </c>
      <c r="X121" s="15"/>
      <c r="Y121" s="15">
        <f t="shared" si="20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21"/>
        <v>3110.0639488097058</v>
      </c>
      <c r="AH121" s="17">
        <v>2568.935942140296</v>
      </c>
      <c r="AI121" s="15">
        <v>6.6744000000000003</v>
      </c>
      <c r="AJ121" s="17">
        <f t="shared" si="22"/>
        <v>0.99490685160720849</v>
      </c>
      <c r="AK121" s="15">
        <f t="shared" si="23"/>
        <v>0.64136759626135853</v>
      </c>
      <c r="AL121" s="5">
        <v>10.936</v>
      </c>
      <c r="AN121" s="5">
        <f t="shared" si="24"/>
        <v>13.333333333333334</v>
      </c>
      <c r="AO121" s="6">
        <f t="shared" si="25"/>
        <v>27.210884353741498</v>
      </c>
      <c r="AP121" s="105">
        <f t="shared" si="26"/>
        <v>0.71475140099015644</v>
      </c>
      <c r="AQ121" s="5">
        <f t="shared" si="27"/>
        <v>259.32023618690488</v>
      </c>
      <c r="AR121" s="6">
        <f t="shared" si="28"/>
        <v>154.68313717327936</v>
      </c>
      <c r="AS121">
        <f t="shared" si="29"/>
        <v>4.0112467665906211</v>
      </c>
      <c r="AT121" s="5">
        <f t="shared" si="30"/>
        <v>0.10749979003947258</v>
      </c>
      <c r="AU121" s="5">
        <f t="shared" si="31"/>
        <v>0.29797186225159555</v>
      </c>
      <c r="AV121" s="6">
        <f t="shared" si="32"/>
        <v>18.654504649955857</v>
      </c>
      <c r="AW121" s="5">
        <f t="shared" si="33"/>
        <v>0.5932725232497793</v>
      </c>
      <c r="AX121" s="5">
        <f t="shared" si="34"/>
        <v>2.2222222222222223</v>
      </c>
      <c r="AY121" s="5">
        <f t="shared" si="36"/>
        <v>12.244897959183675</v>
      </c>
      <c r="AZ121" s="5">
        <f t="shared" si="35"/>
        <v>0.91836734693877553</v>
      </c>
    </row>
    <row r="122" spans="1:52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9"/>
        <v>9.4772087382261851</v>
      </c>
      <c r="W122" s="15">
        <v>4.48956</v>
      </c>
      <c r="X122" s="15"/>
      <c r="Y122" s="15">
        <f t="shared" si="20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21"/>
        <v>2297.1303430797589</v>
      </c>
      <c r="AH122" s="17">
        <v>1790.8116164566586</v>
      </c>
      <c r="AI122" s="15">
        <v>5.4335000000000004</v>
      </c>
      <c r="AJ122" s="17">
        <f t="shared" si="22"/>
        <v>1.320688473218357</v>
      </c>
      <c r="AK122" s="15">
        <f t="shared" si="23"/>
        <v>0.47372175964547708</v>
      </c>
      <c r="AL122" s="5">
        <v>10.936</v>
      </c>
      <c r="AN122" s="5">
        <f t="shared" si="24"/>
        <v>13.333333333333334</v>
      </c>
      <c r="AO122" s="6">
        <f t="shared" si="25"/>
        <v>27.210884353741498</v>
      </c>
      <c r="AP122" s="105">
        <f t="shared" si="26"/>
        <v>0.71475140099015644</v>
      </c>
      <c r="AQ122" s="5">
        <f t="shared" si="27"/>
        <v>259.32023618690488</v>
      </c>
      <c r="AR122" s="6">
        <f t="shared" si="28"/>
        <v>154.68313717327936</v>
      </c>
      <c r="AS122">
        <f t="shared" si="29"/>
        <v>4.0112467665906211</v>
      </c>
      <c r="AT122" s="5">
        <f t="shared" si="30"/>
        <v>0.10749979003947258</v>
      </c>
      <c r="AU122" s="5">
        <f t="shared" si="31"/>
        <v>0.29797186225159555</v>
      </c>
      <c r="AV122" s="6">
        <f t="shared" si="32"/>
        <v>18.654504649955857</v>
      </c>
      <c r="AW122" s="5">
        <f t="shared" si="33"/>
        <v>0.5932725232497793</v>
      </c>
      <c r="AX122" s="5">
        <f t="shared" si="34"/>
        <v>2.2222222222222223</v>
      </c>
      <c r="AY122" s="5">
        <f t="shared" si="36"/>
        <v>12.244897959183675</v>
      </c>
      <c r="AZ122" s="5">
        <f t="shared" si="35"/>
        <v>0.91836734693877553</v>
      </c>
    </row>
    <row r="123" spans="1:52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9"/>
        <v>13.445677524204797</v>
      </c>
      <c r="W123" s="15">
        <v>4.3111699999999997</v>
      </c>
      <c r="X123" s="15"/>
      <c r="Y123" s="15">
        <f t="shared" si="20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21"/>
        <v>1554.8008238763991</v>
      </c>
      <c r="AH123" s="17">
        <v>1262.2566225798096</v>
      </c>
      <c r="AI123" s="15">
        <v>4.8982999999999999</v>
      </c>
      <c r="AJ123" s="17">
        <f t="shared" si="22"/>
        <v>1.6567945428318938</v>
      </c>
      <c r="AK123" s="15">
        <f t="shared" si="23"/>
        <v>0.32063612950995346</v>
      </c>
      <c r="AL123" s="5">
        <v>10.936</v>
      </c>
      <c r="AN123" s="5">
        <f t="shared" si="24"/>
        <v>13.333333333333334</v>
      </c>
      <c r="AO123" s="6">
        <f t="shared" si="25"/>
        <v>27.210884353741498</v>
      </c>
      <c r="AP123" s="105">
        <f t="shared" si="26"/>
        <v>0.71475140099015644</v>
      </c>
      <c r="AQ123" s="5">
        <f t="shared" si="27"/>
        <v>259.32023618690488</v>
      </c>
      <c r="AR123" s="6">
        <f t="shared" si="28"/>
        <v>154.68313717327936</v>
      </c>
      <c r="AS123">
        <f t="shared" si="29"/>
        <v>4.0112467665906211</v>
      </c>
      <c r="AT123" s="5">
        <f t="shared" si="30"/>
        <v>0.10749979003947258</v>
      </c>
      <c r="AU123" s="5">
        <f t="shared" si="31"/>
        <v>0.29797186225159555</v>
      </c>
      <c r="AV123" s="6">
        <f t="shared" si="32"/>
        <v>18.654504649955857</v>
      </c>
      <c r="AW123" s="5">
        <f t="shared" si="33"/>
        <v>0.5932725232497793</v>
      </c>
      <c r="AX123" s="5">
        <f t="shared" si="34"/>
        <v>2.2222222222222223</v>
      </c>
      <c r="AY123" s="5">
        <f t="shared" si="36"/>
        <v>12.244897959183675</v>
      </c>
      <c r="AZ123" s="5">
        <f t="shared" si="35"/>
        <v>0.91836734693877553</v>
      </c>
    </row>
    <row r="124" spans="1:52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9"/>
        <v>18.182728365804365</v>
      </c>
      <c r="W124" s="15">
        <v>3.9908899999999998</v>
      </c>
      <c r="X124" s="15"/>
      <c r="Y124" s="15">
        <f t="shared" si="20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21"/>
        <v>1064.3219318485319</v>
      </c>
      <c r="AH124" s="17">
        <v>933.4075260079486</v>
      </c>
      <c r="AI124" s="15">
        <v>4.6228999999999996</v>
      </c>
      <c r="AJ124" s="17">
        <f t="shared" si="22"/>
        <v>1.9832263126193577</v>
      </c>
      <c r="AK124" s="15">
        <f t="shared" si="23"/>
        <v>0.21948796240643015</v>
      </c>
      <c r="AL124" s="5">
        <v>10.936</v>
      </c>
      <c r="AN124" s="5">
        <f t="shared" si="24"/>
        <v>13.333333333333334</v>
      </c>
      <c r="AO124" s="6">
        <f t="shared" si="25"/>
        <v>27.210884353741498</v>
      </c>
      <c r="AP124" s="105">
        <f t="shared" si="26"/>
        <v>0.71475140099015644</v>
      </c>
      <c r="AQ124" s="5">
        <f t="shared" si="27"/>
        <v>259.32023618690488</v>
      </c>
      <c r="AR124" s="6">
        <f t="shared" si="28"/>
        <v>154.68313717327936</v>
      </c>
      <c r="AS124">
        <f t="shared" si="29"/>
        <v>4.0112467665906211</v>
      </c>
      <c r="AT124" s="5">
        <f t="shared" si="30"/>
        <v>0.10749979003947258</v>
      </c>
      <c r="AU124" s="5">
        <f t="shared" si="31"/>
        <v>0.29797186225159555</v>
      </c>
      <c r="AV124" s="6">
        <f t="shared" si="32"/>
        <v>18.654504649955857</v>
      </c>
      <c r="AW124" s="5">
        <f t="shared" si="33"/>
        <v>0.5932725232497793</v>
      </c>
      <c r="AX124" s="5">
        <f t="shared" si="34"/>
        <v>2.2222222222222223</v>
      </c>
      <c r="AY124" s="5">
        <f t="shared" si="36"/>
        <v>12.244897959183675</v>
      </c>
      <c r="AZ124" s="5">
        <f t="shared" si="35"/>
        <v>0.91836734693877553</v>
      </c>
    </row>
    <row r="125" spans="1:52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9"/>
        <v>26.928745088166053</v>
      </c>
      <c r="W125" s="15">
        <v>3.7139000000000002</v>
      </c>
      <c r="X125" s="15"/>
      <c r="Y125" s="15">
        <f t="shared" si="20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21"/>
        <v>668.76940279754012</v>
      </c>
      <c r="AH125" s="17">
        <v>630.25200188249289</v>
      </c>
      <c r="AI125" s="15">
        <v>4.3853999999999997</v>
      </c>
      <c r="AJ125" s="17">
        <f t="shared" si="22"/>
        <v>2.4780122643501619</v>
      </c>
      <c r="AK125" s="15">
        <f t="shared" si="23"/>
        <v>0.13791582147034726</v>
      </c>
      <c r="AL125" s="5">
        <v>10.936</v>
      </c>
      <c r="AN125" s="5">
        <f t="shared" si="24"/>
        <v>13.333333333333334</v>
      </c>
      <c r="AO125" s="6">
        <f t="shared" si="25"/>
        <v>27.210884353741498</v>
      </c>
      <c r="AP125" s="105">
        <f t="shared" si="26"/>
        <v>0.71475140099015644</v>
      </c>
      <c r="AQ125" s="5">
        <f t="shared" si="27"/>
        <v>259.32023618690488</v>
      </c>
      <c r="AR125" s="6">
        <f t="shared" si="28"/>
        <v>154.68313717327936</v>
      </c>
      <c r="AS125">
        <f t="shared" si="29"/>
        <v>4.0112467665906211</v>
      </c>
      <c r="AT125" s="5">
        <f t="shared" si="30"/>
        <v>0.10749979003947258</v>
      </c>
      <c r="AU125" s="5">
        <f t="shared" si="31"/>
        <v>0.29797186225159555</v>
      </c>
      <c r="AV125" s="6">
        <f t="shared" si="32"/>
        <v>18.654504649955857</v>
      </c>
      <c r="AW125" s="5">
        <f t="shared" si="33"/>
        <v>0.5932725232497793</v>
      </c>
      <c r="AX125" s="5">
        <f t="shared" si="34"/>
        <v>2.2222222222222223</v>
      </c>
      <c r="AY125" s="5">
        <f t="shared" si="36"/>
        <v>12.244897959183675</v>
      </c>
      <c r="AZ125" s="5">
        <f t="shared" si="35"/>
        <v>0.91836734693877553</v>
      </c>
    </row>
    <row r="126" spans="1:52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9"/>
        <v>3.744809786235066</v>
      </c>
      <c r="W126" s="15">
        <v>3.9327299999999998</v>
      </c>
      <c r="X126" s="15"/>
      <c r="Y126" s="15">
        <f t="shared" si="20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1"/>
        <v>4177.5611405321188</v>
      </c>
      <c r="AH126" s="17">
        <v>3717.8916406319318</v>
      </c>
      <c r="AI126" s="15">
        <v>37.793999999999997</v>
      </c>
      <c r="AJ126" s="17">
        <f t="shared" si="22"/>
        <v>0.314777333531361</v>
      </c>
      <c r="AK126" s="15">
        <f t="shared" si="23"/>
        <v>1.0501815110758572</v>
      </c>
      <c r="AL126" s="56">
        <v>6.1308999999999996</v>
      </c>
      <c r="AN126" s="5">
        <f t="shared" si="24"/>
        <v>13.333333333333334</v>
      </c>
      <c r="AO126" s="6">
        <f t="shared" si="25"/>
        <v>40.816326530612244</v>
      </c>
      <c r="AP126" s="105">
        <f t="shared" si="26"/>
        <v>0.71475140099015644</v>
      </c>
      <c r="AQ126" s="5">
        <f t="shared" si="27"/>
        <v>388.98035428035729</v>
      </c>
      <c r="AR126" s="6">
        <f t="shared" si="28"/>
        <v>162.60577156156495</v>
      </c>
      <c r="AS126">
        <f t="shared" si="29"/>
        <v>6.3250450630048389</v>
      </c>
      <c r="AT126" s="5">
        <f t="shared" si="30"/>
        <v>0.16124968505920889</v>
      </c>
      <c r="AU126" s="5">
        <f t="shared" si="31"/>
        <v>0.39576659691079352</v>
      </c>
      <c r="AV126" s="6">
        <f t="shared" si="32"/>
        <v>18.654504649955857</v>
      </c>
      <c r="AW126" s="5">
        <f t="shared" si="33"/>
        <v>0.5932725232497793</v>
      </c>
      <c r="AX126" s="5">
        <f t="shared" si="34"/>
        <v>2.2222222222222223</v>
      </c>
      <c r="AY126" s="5">
        <f t="shared" si="36"/>
        <v>18.367346938775508</v>
      </c>
      <c r="AZ126" s="5">
        <f t="shared" si="35"/>
        <v>1.3775510204081631</v>
      </c>
    </row>
    <row r="127" spans="1:52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9"/>
        <v>4.2163888142843007</v>
      </c>
      <c r="W127" s="15">
        <v>3.9345500000000002</v>
      </c>
      <c r="X127" s="15"/>
      <c r="Y127" s="15">
        <f t="shared" si="20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21"/>
        <v>3712.041840893819</v>
      </c>
      <c r="AH127" s="17">
        <v>3302.0666767809194</v>
      </c>
      <c r="AI127" s="15">
        <v>16.497</v>
      </c>
      <c r="AJ127" s="17">
        <f t="shared" si="22"/>
        <v>0.50555433540921968</v>
      </c>
      <c r="AK127" s="15">
        <f t="shared" si="23"/>
        <v>0.93315635092060634</v>
      </c>
      <c r="AL127" s="5">
        <v>6.1308999999999996</v>
      </c>
      <c r="AN127" s="5">
        <f t="shared" si="24"/>
        <v>13.333333333333334</v>
      </c>
      <c r="AO127" s="6">
        <f t="shared" si="25"/>
        <v>40.816326530612244</v>
      </c>
      <c r="AP127" s="105">
        <f t="shared" si="26"/>
        <v>0.71475140099015644</v>
      </c>
      <c r="AQ127" s="5">
        <f t="shared" si="27"/>
        <v>388.98035428035729</v>
      </c>
      <c r="AR127" s="6">
        <f t="shared" si="28"/>
        <v>162.60577156156495</v>
      </c>
      <c r="AS127">
        <f t="shared" si="29"/>
        <v>6.3250450630048389</v>
      </c>
      <c r="AT127" s="5">
        <f t="shared" si="30"/>
        <v>0.16124968505920889</v>
      </c>
      <c r="AU127" s="5">
        <f t="shared" si="31"/>
        <v>0.39576659691079352</v>
      </c>
      <c r="AV127" s="6">
        <f t="shared" si="32"/>
        <v>18.654504649955857</v>
      </c>
      <c r="AW127" s="5">
        <f t="shared" si="33"/>
        <v>0.5932725232497793</v>
      </c>
      <c r="AX127" s="5">
        <f t="shared" si="34"/>
        <v>2.2222222222222223</v>
      </c>
      <c r="AY127" s="5">
        <f t="shared" si="36"/>
        <v>18.367346938775508</v>
      </c>
      <c r="AZ127" s="5">
        <f t="shared" si="35"/>
        <v>1.3775510204081631</v>
      </c>
    </row>
    <row r="128" spans="1:52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9"/>
        <v>5.1250075183504347</v>
      </c>
      <c r="W128" s="15">
        <v>3.82883</v>
      </c>
      <c r="X128" s="15"/>
      <c r="Y128" s="15">
        <f t="shared" si="20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21"/>
        <v>2971.8714779100064</v>
      </c>
      <c r="AH128" s="17">
        <v>2716.6393317762927</v>
      </c>
      <c r="AI128" s="15">
        <v>9.0775000000000006</v>
      </c>
      <c r="AJ128" s="17">
        <f t="shared" si="22"/>
        <v>0.75138777459482819</v>
      </c>
      <c r="AK128" s="15">
        <f t="shared" si="23"/>
        <v>0.74708768451375263</v>
      </c>
      <c r="AL128" s="5">
        <v>6.1308999999999996</v>
      </c>
      <c r="AN128" s="5">
        <f t="shared" si="24"/>
        <v>13.333333333333334</v>
      </c>
      <c r="AO128" s="6">
        <f t="shared" si="25"/>
        <v>40.816326530612244</v>
      </c>
      <c r="AP128" s="105">
        <f t="shared" si="26"/>
        <v>0.71475140099015644</v>
      </c>
      <c r="AQ128" s="5">
        <f t="shared" si="27"/>
        <v>388.98035428035729</v>
      </c>
      <c r="AR128" s="6">
        <f t="shared" si="28"/>
        <v>162.60577156156498</v>
      </c>
      <c r="AS128">
        <f t="shared" si="29"/>
        <v>6.3250450630048398</v>
      </c>
      <c r="AT128" s="5">
        <f t="shared" si="30"/>
        <v>0.16124968505920889</v>
      </c>
      <c r="AU128" s="5">
        <f t="shared" si="31"/>
        <v>0.39576659691079352</v>
      </c>
      <c r="AV128" s="6">
        <f t="shared" si="32"/>
        <v>18.654504649955857</v>
      </c>
      <c r="AW128" s="5">
        <f t="shared" si="33"/>
        <v>0.5932725232497793</v>
      </c>
      <c r="AX128" s="5">
        <f t="shared" si="34"/>
        <v>2.2222222222222223</v>
      </c>
      <c r="AY128" s="5">
        <f t="shared" si="36"/>
        <v>18.367346938775508</v>
      </c>
      <c r="AZ128" s="5">
        <f t="shared" si="35"/>
        <v>1.3775510204081631</v>
      </c>
    </row>
    <row r="129" spans="1:52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9"/>
        <v>6.5829246846850893</v>
      </c>
      <c r="W129" s="15">
        <v>4.2215699999999998</v>
      </c>
      <c r="X129" s="15"/>
      <c r="Y129" s="15">
        <f t="shared" si="20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21"/>
        <v>2551.0181892265327</v>
      </c>
      <c r="AH129" s="17">
        <v>2114.9865245140704</v>
      </c>
      <c r="AI129" s="15">
        <v>6.6154000000000002</v>
      </c>
      <c r="AJ129" s="17">
        <f t="shared" si="22"/>
        <v>0.9975424563017864</v>
      </c>
      <c r="AK129" s="15">
        <f t="shared" si="23"/>
        <v>0.64129094622961635</v>
      </c>
      <c r="AL129" s="5">
        <v>6.1308999999999996</v>
      </c>
      <c r="AN129" s="5">
        <f t="shared" si="24"/>
        <v>13.333333333333334</v>
      </c>
      <c r="AO129" s="6">
        <f t="shared" si="25"/>
        <v>40.816326530612244</v>
      </c>
      <c r="AP129" s="105">
        <f t="shared" si="26"/>
        <v>0.71475140099015644</v>
      </c>
      <c r="AQ129" s="5">
        <f t="shared" si="27"/>
        <v>388.98035428035729</v>
      </c>
      <c r="AR129" s="6">
        <f t="shared" si="28"/>
        <v>162.60577156156498</v>
      </c>
      <c r="AS129">
        <f t="shared" si="29"/>
        <v>6.3250450630048398</v>
      </c>
      <c r="AT129" s="5">
        <f t="shared" si="30"/>
        <v>0.16124968505920889</v>
      </c>
      <c r="AU129" s="5">
        <f t="shared" si="31"/>
        <v>0.39576659691079352</v>
      </c>
      <c r="AV129" s="6">
        <f t="shared" si="32"/>
        <v>18.654504649955857</v>
      </c>
      <c r="AW129" s="5">
        <f t="shared" si="33"/>
        <v>0.5932725232497793</v>
      </c>
      <c r="AX129" s="5">
        <f t="shared" si="34"/>
        <v>2.2222222222222223</v>
      </c>
      <c r="AY129" s="5">
        <f t="shared" si="36"/>
        <v>18.367346938775508</v>
      </c>
      <c r="AZ129" s="5">
        <f t="shared" si="35"/>
        <v>1.3775510204081631</v>
      </c>
    </row>
    <row r="130" spans="1:52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9"/>
        <v>9.4432667688133609</v>
      </c>
      <c r="W130" s="15">
        <v>4.4881500000000001</v>
      </c>
      <c r="X130" s="15"/>
      <c r="Y130" s="15">
        <f t="shared" si="20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21"/>
        <v>1890.6169680879916</v>
      </c>
      <c r="AH130" s="17">
        <v>1474.3623515943029</v>
      </c>
      <c r="AI130" s="15">
        <v>5.391</v>
      </c>
      <c r="AJ130" s="17">
        <f t="shared" si="22"/>
        <v>1.3235076726645034</v>
      </c>
      <c r="AK130" s="15">
        <f t="shared" si="23"/>
        <v>0.47527514681913197</v>
      </c>
      <c r="AL130" s="5">
        <v>6.1308999999999996</v>
      </c>
      <c r="AN130" s="5">
        <f t="shared" si="24"/>
        <v>13.333333333333334</v>
      </c>
      <c r="AO130" s="6">
        <f t="shared" si="25"/>
        <v>40.816326530612244</v>
      </c>
      <c r="AP130" s="105">
        <f t="shared" si="26"/>
        <v>0.71475140099015644</v>
      </c>
      <c r="AQ130" s="5">
        <f t="shared" si="27"/>
        <v>388.98035428035729</v>
      </c>
      <c r="AR130" s="6">
        <f t="shared" si="28"/>
        <v>162.60577156156498</v>
      </c>
      <c r="AS130">
        <f t="shared" si="29"/>
        <v>6.3250450630048398</v>
      </c>
      <c r="AT130" s="5">
        <f t="shared" si="30"/>
        <v>0.16124968505920889</v>
      </c>
      <c r="AU130" s="5">
        <f t="shared" si="31"/>
        <v>0.39576659691079352</v>
      </c>
      <c r="AV130" s="6">
        <f t="shared" si="32"/>
        <v>18.654504649955857</v>
      </c>
      <c r="AW130" s="5">
        <f t="shared" si="33"/>
        <v>0.5932725232497793</v>
      </c>
      <c r="AX130" s="5">
        <f t="shared" si="34"/>
        <v>2.2222222222222223</v>
      </c>
      <c r="AY130" s="5">
        <f t="shared" si="36"/>
        <v>18.367346938775508</v>
      </c>
      <c r="AZ130" s="5">
        <f t="shared" si="35"/>
        <v>1.3775510204081631</v>
      </c>
    </row>
    <row r="131" spans="1:52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9"/>
        <v>13.397522757557056</v>
      </c>
      <c r="W131" s="15">
        <v>4.3066500000000003</v>
      </c>
      <c r="X131" s="15"/>
      <c r="Y131" s="15">
        <f t="shared" si="20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21"/>
        <v>1278.7142984800446</v>
      </c>
      <c r="AH131" s="17">
        <v>1039.206818450572</v>
      </c>
      <c r="AI131" s="15">
        <v>4.8624000000000001</v>
      </c>
      <c r="AJ131" s="17">
        <f t="shared" si="22"/>
        <v>1.6599190546550644</v>
      </c>
      <c r="AK131" s="15">
        <f t="shared" si="23"/>
        <v>0.32145121735813253</v>
      </c>
      <c r="AL131" s="5">
        <v>6.1308999999999996</v>
      </c>
      <c r="AN131" s="5">
        <f t="shared" si="24"/>
        <v>13.333333333333334</v>
      </c>
      <c r="AO131" s="6">
        <f t="shared" si="25"/>
        <v>40.816326530612244</v>
      </c>
      <c r="AP131" s="105">
        <f t="shared" si="26"/>
        <v>0.71475140099015644</v>
      </c>
      <c r="AQ131" s="5">
        <f t="shared" si="27"/>
        <v>388.98035428035729</v>
      </c>
      <c r="AR131" s="6">
        <f t="shared" si="28"/>
        <v>162.60577156156498</v>
      </c>
      <c r="AS131">
        <f t="shared" si="29"/>
        <v>6.3250450630048398</v>
      </c>
      <c r="AT131" s="5">
        <f t="shared" si="30"/>
        <v>0.16124968505920889</v>
      </c>
      <c r="AU131" s="5">
        <f t="shared" si="31"/>
        <v>0.39576659691079352</v>
      </c>
      <c r="AV131" s="6">
        <f t="shared" si="32"/>
        <v>18.654504649955857</v>
      </c>
      <c r="AW131" s="5">
        <f t="shared" si="33"/>
        <v>0.5932725232497793</v>
      </c>
      <c r="AX131" s="5">
        <f t="shared" si="34"/>
        <v>2.2222222222222223</v>
      </c>
      <c r="AY131" s="5">
        <f t="shared" si="36"/>
        <v>18.367346938775508</v>
      </c>
      <c r="AZ131" s="5">
        <f t="shared" si="35"/>
        <v>1.3775510204081631</v>
      </c>
    </row>
    <row r="132" spans="1:52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9"/>
        <v>18.117608178301847</v>
      </c>
      <c r="W132" s="15">
        <v>3.9973100000000001</v>
      </c>
      <c r="X132" s="15"/>
      <c r="Y132" s="15">
        <f t="shared" si="20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21"/>
        <v>877.65819745807096</v>
      </c>
      <c r="AH132" s="17">
        <v>768.46771731570686</v>
      </c>
      <c r="AI132" s="15">
        <v>4.5902000000000003</v>
      </c>
      <c r="AJ132" s="17">
        <f t="shared" si="22"/>
        <v>1.9867106837270554</v>
      </c>
      <c r="AK132" s="15">
        <f t="shared" si="23"/>
        <v>0.22063122022846759</v>
      </c>
      <c r="AL132" s="5">
        <v>6.1308999999999996</v>
      </c>
      <c r="AN132" s="5">
        <f t="shared" si="24"/>
        <v>13.333333333333334</v>
      </c>
      <c r="AO132" s="6">
        <f t="shared" si="25"/>
        <v>40.816326530612244</v>
      </c>
      <c r="AP132" s="105">
        <f t="shared" si="26"/>
        <v>0.71475140099015644</v>
      </c>
      <c r="AQ132" s="5">
        <f t="shared" si="27"/>
        <v>388.98035428035729</v>
      </c>
      <c r="AR132" s="6">
        <f t="shared" si="28"/>
        <v>162.60577156156498</v>
      </c>
      <c r="AS132">
        <f t="shared" si="29"/>
        <v>6.3250450630048398</v>
      </c>
      <c r="AT132" s="5">
        <f t="shared" si="30"/>
        <v>0.16124968505920889</v>
      </c>
      <c r="AU132" s="5">
        <f t="shared" si="31"/>
        <v>0.39576659691079352</v>
      </c>
      <c r="AV132" s="6">
        <f t="shared" si="32"/>
        <v>18.654504649955857</v>
      </c>
      <c r="AW132" s="5">
        <f t="shared" si="33"/>
        <v>0.5932725232497793</v>
      </c>
      <c r="AX132" s="5">
        <f t="shared" si="34"/>
        <v>2.2222222222222223</v>
      </c>
      <c r="AY132" s="5">
        <f t="shared" si="36"/>
        <v>18.367346938775508</v>
      </c>
      <c r="AZ132" s="5">
        <f t="shared" si="35"/>
        <v>1.3775510204081631</v>
      </c>
    </row>
    <row r="133" spans="1:52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9"/>
        <v>26.832301645022127</v>
      </c>
      <c r="W133" s="15">
        <v>3.7271399999999999</v>
      </c>
      <c r="X133" s="15"/>
      <c r="Y133" s="15">
        <f t="shared" si="20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21"/>
        <v>552.55590601302561</v>
      </c>
      <c r="AH133" s="17">
        <v>518.88194997923063</v>
      </c>
      <c r="AI133" s="15">
        <v>4.3552</v>
      </c>
      <c r="AJ133" s="17">
        <f t="shared" si="22"/>
        <v>2.4821322196192268</v>
      </c>
      <c r="AK133" s="15">
        <f t="shared" si="23"/>
        <v>0.13890496794901122</v>
      </c>
      <c r="AL133" s="5">
        <v>6.1308999999999996</v>
      </c>
      <c r="AN133" s="5">
        <f t="shared" si="24"/>
        <v>13.333333333333334</v>
      </c>
      <c r="AO133" s="6">
        <f t="shared" si="25"/>
        <v>40.816326530612244</v>
      </c>
      <c r="AP133" s="105">
        <f t="shared" si="26"/>
        <v>0.71475140099015644</v>
      </c>
      <c r="AQ133" s="5">
        <f t="shared" si="27"/>
        <v>388.98035428035729</v>
      </c>
      <c r="AR133" s="6">
        <f t="shared" si="28"/>
        <v>162.60577156156498</v>
      </c>
      <c r="AS133">
        <f t="shared" si="29"/>
        <v>6.3250450630048398</v>
      </c>
      <c r="AT133" s="5">
        <f t="shared" si="30"/>
        <v>0.16124968505920889</v>
      </c>
      <c r="AU133" s="5">
        <f t="shared" si="31"/>
        <v>0.39576659691079352</v>
      </c>
      <c r="AV133" s="6">
        <f t="shared" si="32"/>
        <v>18.654504649955857</v>
      </c>
      <c r="AW133" s="5">
        <f t="shared" si="33"/>
        <v>0.5932725232497793</v>
      </c>
      <c r="AX133" s="5">
        <f t="shared" si="34"/>
        <v>2.2222222222222223</v>
      </c>
      <c r="AY133" s="5">
        <f t="shared" si="36"/>
        <v>18.367346938775508</v>
      </c>
      <c r="AZ133" s="5">
        <f t="shared" si="35"/>
        <v>1.3775510204081631</v>
      </c>
    </row>
    <row r="134" spans="1:52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9"/>
        <v>3.7332858711193238</v>
      </c>
      <c r="W134" s="15">
        <v>3.9230499999999999</v>
      </c>
      <c r="X134" s="15"/>
      <c r="Y134" s="15">
        <f t="shared" si="20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1"/>
        <v>3619.660709386937</v>
      </c>
      <c r="AH134" s="17">
        <v>3229.3273047384764</v>
      </c>
      <c r="AI134" s="15">
        <v>36.466000000000001</v>
      </c>
      <c r="AJ134" s="17">
        <f t="shared" si="22"/>
        <v>0.31996432570368077</v>
      </c>
      <c r="AK134" s="15">
        <f t="shared" si="23"/>
        <v>1.0508303235893854</v>
      </c>
      <c r="AL134" s="56">
        <v>3.2757000000000001</v>
      </c>
      <c r="AN134" s="5">
        <f t="shared" si="24"/>
        <v>13.333333333333334</v>
      </c>
      <c r="AO134" s="6">
        <f t="shared" si="25"/>
        <v>58.82352941176471</v>
      </c>
      <c r="AP134" s="105">
        <f t="shared" si="26"/>
        <v>0.71475140099015644</v>
      </c>
      <c r="AQ134" s="5">
        <f t="shared" si="27"/>
        <v>560.58933410992665</v>
      </c>
      <c r="AR134" s="6">
        <f t="shared" si="28"/>
        <v>169.13671057507051</v>
      </c>
      <c r="AS134">
        <f t="shared" si="29"/>
        <v>9.4816235954822172</v>
      </c>
      <c r="AT134" s="5">
        <f t="shared" si="30"/>
        <v>0.23238925199709515</v>
      </c>
      <c r="AU134" s="5">
        <f t="shared" si="31"/>
        <v>0.51114150884247256</v>
      </c>
      <c r="AV134" s="6">
        <f t="shared" si="32"/>
        <v>18.654504649955857</v>
      </c>
      <c r="AW134" s="5">
        <f t="shared" si="33"/>
        <v>0.5932725232497793</v>
      </c>
      <c r="AX134" s="5">
        <f t="shared" si="34"/>
        <v>2.2222222222222223</v>
      </c>
      <c r="AY134" s="5">
        <f t="shared" si="36"/>
        <v>26.47058823529412</v>
      </c>
      <c r="AZ134" s="5">
        <f t="shared" si="35"/>
        <v>1.9852941176470589</v>
      </c>
    </row>
    <row r="135" spans="1:52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37">L135*T135/(S135*1000)</f>
        <v>4.2034137075193652</v>
      </c>
      <c r="W135" s="15">
        <v>3.8734999999999999</v>
      </c>
      <c r="X135" s="15"/>
      <c r="Y135" s="15">
        <f t="shared" ref="Y135:Y198" si="38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39">W135*S135</f>
        <v>3174.2175694321736</v>
      </c>
      <c r="AH135" s="17">
        <v>2868.1454738641041</v>
      </c>
      <c r="AI135" s="15">
        <v>16.218</v>
      </c>
      <c r="AJ135" s="17">
        <f t="shared" ref="AJ135:AJ198" si="40">(V135/AI135)^0.5</f>
        <v>0.50909920638661421</v>
      </c>
      <c r="AK135" s="15">
        <f t="shared" ref="AK135:AK198" si="41">W135/V135</f>
        <v>0.92151291058284557</v>
      </c>
      <c r="AL135" s="5">
        <v>3.2757000000000001</v>
      </c>
      <c r="AN135" s="5">
        <f t="shared" ref="AN135:AN198" si="42">C135/F135</f>
        <v>13.333333333333334</v>
      </c>
      <c r="AO135" s="6">
        <f t="shared" ref="AO135:AO198" si="43">E135/H135</f>
        <v>58.82352941176471</v>
      </c>
      <c r="AP135" s="105">
        <f t="shared" ref="AP135:AP198" si="44">SQRT(235/T135)</f>
        <v>0.71475140099015644</v>
      </c>
      <c r="AQ135" s="5">
        <f t="shared" ref="AQ135:AQ198" si="45">AN135*AO135*AP135</f>
        <v>560.58933410992665</v>
      </c>
      <c r="AR135" s="6">
        <f t="shared" ref="AR135:AR198" si="46">SQRT(P135/L135)</f>
        <v>169.13671057507051</v>
      </c>
      <c r="AS135">
        <f t="shared" ref="AS135:AS198" si="47">AR135*AN135*AO135*AP135*0.0001</f>
        <v>9.4816235954822172</v>
      </c>
      <c r="AT135" s="5">
        <f t="shared" ref="AT135:AT198" si="48">(C135/F135)*(E135/H135)^2*(H135/F135)*0.00001</f>
        <v>0.23238925199709515</v>
      </c>
      <c r="AU135" s="5">
        <f t="shared" ref="AU135:AU198" si="49">F135^1.2/(H135^0.7*T135^0.4)</f>
        <v>0.51114150884247256</v>
      </c>
      <c r="AV135" s="6">
        <f t="shared" ref="AV135:AV198" si="50">(C135/F135)*(T135/235)^0.5</f>
        <v>18.654504649955857</v>
      </c>
      <c r="AW135" s="5">
        <f t="shared" ref="AW135:AW198" si="51">0.5+0.5*AV135*0.01</f>
        <v>0.5932725232497793</v>
      </c>
      <c r="AX135" s="5">
        <f t="shared" ref="AX135:AX198" si="52">E135/C135</f>
        <v>2.2222222222222223</v>
      </c>
      <c r="AY135" s="5">
        <f t="shared" si="36"/>
        <v>26.47058823529412</v>
      </c>
      <c r="AZ135" s="5">
        <f t="shared" ref="AZ135:AZ198" si="53">F135/H135</f>
        <v>1.9852941176470589</v>
      </c>
    </row>
    <row r="136" spans="1:52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37"/>
        <v>5.109236316345438</v>
      </c>
      <c r="W136" s="15">
        <v>3.7668200000000001</v>
      </c>
      <c r="X136" s="15"/>
      <c r="Y136" s="15">
        <f t="shared" si="38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39"/>
        <v>2539.5346579546917</v>
      </c>
      <c r="AH136" s="17">
        <v>2359.6485371855892</v>
      </c>
      <c r="AI136" s="15">
        <v>8.9835999999999991</v>
      </c>
      <c r="AJ136" s="17">
        <f t="shared" si="40"/>
        <v>0.75414141589095252</v>
      </c>
      <c r="AK136" s="15">
        <f t="shared" si="41"/>
        <v>0.73725695324548057</v>
      </c>
      <c r="AL136" s="5">
        <v>3.2757000000000001</v>
      </c>
      <c r="AN136" s="5">
        <f t="shared" si="42"/>
        <v>13.333333333333334</v>
      </c>
      <c r="AO136" s="6">
        <f t="shared" si="43"/>
        <v>58.82352941176471</v>
      </c>
      <c r="AP136" s="105">
        <f t="shared" si="44"/>
        <v>0.71475140099015644</v>
      </c>
      <c r="AQ136" s="5">
        <f t="shared" si="45"/>
        <v>560.58933410992665</v>
      </c>
      <c r="AR136" s="6">
        <f t="shared" si="46"/>
        <v>169.13671057507048</v>
      </c>
      <c r="AS136">
        <f t="shared" si="47"/>
        <v>9.4816235954822154</v>
      </c>
      <c r="AT136" s="5">
        <f t="shared" si="48"/>
        <v>0.23238925199709515</v>
      </c>
      <c r="AU136" s="5">
        <f t="shared" si="49"/>
        <v>0.51114150884247256</v>
      </c>
      <c r="AV136" s="6">
        <f t="shared" si="50"/>
        <v>18.654504649955857</v>
      </c>
      <c r="AW136" s="5">
        <f t="shared" si="51"/>
        <v>0.5932725232497793</v>
      </c>
      <c r="AX136" s="5">
        <f t="shared" si="52"/>
        <v>2.2222222222222223</v>
      </c>
      <c r="AY136" s="5">
        <f t="shared" si="36"/>
        <v>26.47058823529412</v>
      </c>
      <c r="AZ136" s="5">
        <f t="shared" si="53"/>
        <v>1.9852941176470589</v>
      </c>
    </row>
    <row r="137" spans="1:52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37"/>
        <v>6.5626670295276854</v>
      </c>
      <c r="W137" s="15">
        <v>4.2110700000000003</v>
      </c>
      <c r="X137" s="15"/>
      <c r="Y137" s="15">
        <f t="shared" si="38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39"/>
        <v>2210.2803245655373</v>
      </c>
      <c r="AH137" s="17">
        <v>1837.0583096408704</v>
      </c>
      <c r="AI137" s="15">
        <v>6.5628000000000002</v>
      </c>
      <c r="AJ137" s="17">
        <f t="shared" si="40"/>
        <v>0.99998986932819389</v>
      </c>
      <c r="AK137" s="15">
        <f t="shared" si="41"/>
        <v>0.64167052526860724</v>
      </c>
      <c r="AL137" s="5">
        <v>3.2757000000000001</v>
      </c>
      <c r="AN137" s="5">
        <f t="shared" si="42"/>
        <v>13.333333333333334</v>
      </c>
      <c r="AO137" s="6">
        <f t="shared" si="43"/>
        <v>58.82352941176471</v>
      </c>
      <c r="AP137" s="105">
        <f t="shared" si="44"/>
        <v>0.71475140099015644</v>
      </c>
      <c r="AQ137" s="5">
        <f t="shared" si="45"/>
        <v>560.58933410992665</v>
      </c>
      <c r="AR137" s="6">
        <f t="shared" si="46"/>
        <v>169.13671057507048</v>
      </c>
      <c r="AS137">
        <f t="shared" si="47"/>
        <v>9.4816235954822154</v>
      </c>
      <c r="AT137" s="5">
        <f t="shared" si="48"/>
        <v>0.23238925199709515</v>
      </c>
      <c r="AU137" s="5">
        <f t="shared" si="49"/>
        <v>0.51114150884247256</v>
      </c>
      <c r="AV137" s="6">
        <f t="shared" si="50"/>
        <v>18.654504649955857</v>
      </c>
      <c r="AW137" s="5">
        <f t="shared" si="51"/>
        <v>0.5932725232497793</v>
      </c>
      <c r="AX137" s="5">
        <f t="shared" si="52"/>
        <v>2.2222222222222223</v>
      </c>
      <c r="AY137" s="5">
        <f t="shared" si="36"/>
        <v>26.47058823529412</v>
      </c>
      <c r="AZ137" s="5">
        <f t="shared" si="53"/>
        <v>1.9852941176470589</v>
      </c>
    </row>
    <row r="138" spans="1:52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37"/>
        <v>9.4142069738248093</v>
      </c>
      <c r="W138" s="15">
        <v>4.4859799999999996</v>
      </c>
      <c r="X138" s="15"/>
      <c r="Y138" s="15">
        <f t="shared" si="38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39"/>
        <v>1641.3789439220325</v>
      </c>
      <c r="AH138" s="17">
        <v>1280.6179037193911</v>
      </c>
      <c r="AI138" s="15">
        <v>5.3555999999999999</v>
      </c>
      <c r="AJ138" s="17">
        <f t="shared" si="40"/>
        <v>1.3258298867810701</v>
      </c>
      <c r="AK138" s="15">
        <f t="shared" si="41"/>
        <v>0.47651172451092111</v>
      </c>
      <c r="AL138" s="5">
        <v>3.2757000000000001</v>
      </c>
      <c r="AN138" s="5">
        <f t="shared" si="42"/>
        <v>13.333333333333334</v>
      </c>
      <c r="AO138" s="6">
        <f t="shared" si="43"/>
        <v>58.82352941176471</v>
      </c>
      <c r="AP138" s="105">
        <f t="shared" si="44"/>
        <v>0.71475140099015644</v>
      </c>
      <c r="AQ138" s="5">
        <f t="shared" si="45"/>
        <v>560.58933410992665</v>
      </c>
      <c r="AR138" s="6">
        <f t="shared" si="46"/>
        <v>169.13671057507048</v>
      </c>
      <c r="AS138">
        <f t="shared" si="47"/>
        <v>9.4816235954822154</v>
      </c>
      <c r="AT138" s="5">
        <f t="shared" si="48"/>
        <v>0.23238925199709515</v>
      </c>
      <c r="AU138" s="5">
        <f t="shared" si="49"/>
        <v>0.51114150884247256</v>
      </c>
      <c r="AV138" s="6">
        <f t="shared" si="50"/>
        <v>18.654504649955857</v>
      </c>
      <c r="AW138" s="5">
        <f t="shared" si="51"/>
        <v>0.5932725232497793</v>
      </c>
      <c r="AX138" s="5">
        <f t="shared" si="52"/>
        <v>2.2222222222222223</v>
      </c>
      <c r="AY138" s="5">
        <f t="shared" si="36"/>
        <v>26.47058823529412</v>
      </c>
      <c r="AZ138" s="5">
        <f t="shared" si="53"/>
        <v>1.9852941176470589</v>
      </c>
    </row>
    <row r="139" spans="1:52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37"/>
        <v>13.35629451798483</v>
      </c>
      <c r="W139" s="15">
        <v>4.3013500000000002</v>
      </c>
      <c r="X139" s="15"/>
      <c r="Y139" s="15">
        <f t="shared" si="38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39"/>
        <v>1109.3128975442401</v>
      </c>
      <c r="AH139" s="17">
        <v>902.64571388165109</v>
      </c>
      <c r="AI139" s="15">
        <v>4.8334999999999999</v>
      </c>
      <c r="AJ139" s="17">
        <f t="shared" si="40"/>
        <v>1.6623104385775715</v>
      </c>
      <c r="AK139" s="15">
        <f t="shared" si="41"/>
        <v>0.32204665704309271</v>
      </c>
      <c r="AL139" s="5">
        <v>3.2757000000000001</v>
      </c>
      <c r="AN139" s="5">
        <f t="shared" si="42"/>
        <v>13.333333333333334</v>
      </c>
      <c r="AO139" s="6">
        <f t="shared" si="43"/>
        <v>58.82352941176471</v>
      </c>
      <c r="AP139" s="105">
        <f t="shared" si="44"/>
        <v>0.71475140099015644</v>
      </c>
      <c r="AQ139" s="5">
        <f t="shared" si="45"/>
        <v>560.58933410992665</v>
      </c>
      <c r="AR139" s="6">
        <f t="shared" si="46"/>
        <v>169.13671057507048</v>
      </c>
      <c r="AS139">
        <f t="shared" si="47"/>
        <v>9.4816235954822154</v>
      </c>
      <c r="AT139" s="5">
        <f t="shared" si="48"/>
        <v>0.23238925199709515</v>
      </c>
      <c r="AU139" s="5">
        <f t="shared" si="49"/>
        <v>0.51114150884247256</v>
      </c>
      <c r="AV139" s="6">
        <f t="shared" si="50"/>
        <v>18.654504649955857</v>
      </c>
      <c r="AW139" s="5">
        <f t="shared" si="51"/>
        <v>0.5932725232497793</v>
      </c>
      <c r="AX139" s="5">
        <f t="shared" si="52"/>
        <v>2.2222222222222223</v>
      </c>
      <c r="AY139" s="5">
        <f t="shared" si="36"/>
        <v>26.47058823529412</v>
      </c>
      <c r="AZ139" s="5">
        <f t="shared" si="53"/>
        <v>1.9852941176470589</v>
      </c>
    </row>
    <row r="140" spans="1:52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37"/>
        <v>18.061854804788869</v>
      </c>
      <c r="W140" s="15">
        <v>4.0011200000000002</v>
      </c>
      <c r="X140" s="15"/>
      <c r="Y140" s="15">
        <f t="shared" si="38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39"/>
        <v>763.05263604410345</v>
      </c>
      <c r="AH140" s="17">
        <v>667.48416097351787</v>
      </c>
      <c r="AI140" s="15">
        <v>4.5646000000000004</v>
      </c>
      <c r="AJ140" s="17">
        <f t="shared" si="40"/>
        <v>1.9892062285729404</v>
      </c>
      <c r="AK140" s="15">
        <f t="shared" si="41"/>
        <v>0.2215232069598497</v>
      </c>
      <c r="AL140" s="5">
        <v>3.2757000000000001</v>
      </c>
      <c r="AN140" s="5">
        <f t="shared" si="42"/>
        <v>13.333333333333334</v>
      </c>
      <c r="AO140" s="6">
        <f t="shared" si="43"/>
        <v>58.82352941176471</v>
      </c>
      <c r="AP140" s="105">
        <f t="shared" si="44"/>
        <v>0.71475140099015644</v>
      </c>
      <c r="AQ140" s="5">
        <f t="shared" si="45"/>
        <v>560.58933410992665</v>
      </c>
      <c r="AR140" s="6">
        <f t="shared" si="46"/>
        <v>169.13671057507048</v>
      </c>
      <c r="AS140">
        <f t="shared" si="47"/>
        <v>9.4816235954822154</v>
      </c>
      <c r="AT140" s="5">
        <f t="shared" si="48"/>
        <v>0.23238925199709515</v>
      </c>
      <c r="AU140" s="5">
        <f t="shared" si="49"/>
        <v>0.51114150884247256</v>
      </c>
      <c r="AV140" s="6">
        <f t="shared" si="50"/>
        <v>18.654504649955857</v>
      </c>
      <c r="AW140" s="5">
        <f t="shared" si="51"/>
        <v>0.5932725232497793</v>
      </c>
      <c r="AX140" s="5">
        <f t="shared" si="52"/>
        <v>2.2222222222222223</v>
      </c>
      <c r="AY140" s="5">
        <f t="shared" si="36"/>
        <v>26.47058823529412</v>
      </c>
      <c r="AZ140" s="5">
        <f t="shared" si="53"/>
        <v>1.9852941176470589</v>
      </c>
    </row>
    <row r="141" spans="1:52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37"/>
        <v>26.74973051747013</v>
      </c>
      <c r="W141" s="15">
        <v>3.7345899999999999</v>
      </c>
      <c r="X141" s="15"/>
      <c r="Y141" s="15">
        <f t="shared" si="38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39"/>
        <v>480.90443890933926</v>
      </c>
      <c r="AH141" s="17">
        <v>450.69620391600881</v>
      </c>
      <c r="AI141" s="15">
        <v>4.3320999999999996</v>
      </c>
      <c r="AJ141" s="17">
        <f t="shared" si="40"/>
        <v>2.4849088856448769</v>
      </c>
      <c r="AK141" s="15">
        <f t="shared" si="41"/>
        <v>0.13961224759109089</v>
      </c>
      <c r="AL141" s="5">
        <v>3.2757000000000001</v>
      </c>
      <c r="AN141" s="5">
        <f t="shared" si="42"/>
        <v>13.333333333333334</v>
      </c>
      <c r="AO141" s="6">
        <f t="shared" si="43"/>
        <v>58.82352941176471</v>
      </c>
      <c r="AP141" s="105">
        <f t="shared" si="44"/>
        <v>0.71475140099015644</v>
      </c>
      <c r="AQ141" s="5">
        <f t="shared" si="45"/>
        <v>560.58933410992665</v>
      </c>
      <c r="AR141" s="6">
        <f t="shared" si="46"/>
        <v>169.13671057507048</v>
      </c>
      <c r="AS141">
        <f t="shared" si="47"/>
        <v>9.4816235954822154</v>
      </c>
      <c r="AT141" s="5">
        <f t="shared" si="48"/>
        <v>0.23238925199709515</v>
      </c>
      <c r="AU141" s="5">
        <f t="shared" si="49"/>
        <v>0.51114150884247256</v>
      </c>
      <c r="AV141" s="6">
        <f t="shared" si="50"/>
        <v>18.654504649955857</v>
      </c>
      <c r="AW141" s="5">
        <f t="shared" si="51"/>
        <v>0.5932725232497793</v>
      </c>
      <c r="AX141" s="5">
        <f t="shared" si="52"/>
        <v>2.2222222222222223</v>
      </c>
      <c r="AY141" s="5">
        <f t="shared" si="36"/>
        <v>26.47058823529412</v>
      </c>
      <c r="AZ141" s="5">
        <f t="shared" si="53"/>
        <v>1.9852941176470589</v>
      </c>
    </row>
    <row r="142" spans="1:52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37"/>
        <v>3.7239927699098634</v>
      </c>
      <c r="W142" s="15">
        <v>3.90699</v>
      </c>
      <c r="X142" s="15"/>
      <c r="Y142" s="15">
        <f t="shared" si="38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9"/>
        <v>3259.4379149623842</v>
      </c>
      <c r="AH142" s="17">
        <v>2919.9032253392879</v>
      </c>
      <c r="AI142" s="15">
        <v>34.979999999999997</v>
      </c>
      <c r="AJ142" s="17">
        <f t="shared" si="40"/>
        <v>0.32628304900899752</v>
      </c>
      <c r="AK142" s="15">
        <f t="shared" si="41"/>
        <v>1.0491400605201944</v>
      </c>
      <c r="AL142" s="56">
        <v>1.7927999999999999</v>
      </c>
      <c r="AN142" s="5">
        <f t="shared" si="42"/>
        <v>13.333333333333334</v>
      </c>
      <c r="AO142" s="6">
        <f t="shared" si="43"/>
        <v>81.632653061224488</v>
      </c>
      <c r="AP142" s="105">
        <f t="shared" si="44"/>
        <v>0.71475140099015644</v>
      </c>
      <c r="AQ142" s="5">
        <f t="shared" si="45"/>
        <v>777.96070856071458</v>
      </c>
      <c r="AR142" s="6">
        <f t="shared" si="46"/>
        <v>174.25318440873389</v>
      </c>
      <c r="AS142">
        <f t="shared" si="47"/>
        <v>13.556213081157948</v>
      </c>
      <c r="AT142" s="5">
        <f t="shared" si="48"/>
        <v>0.32249937011841778</v>
      </c>
      <c r="AU142" s="5">
        <f t="shared" si="49"/>
        <v>0.64292473347708878</v>
      </c>
      <c r="AV142" s="6">
        <f t="shared" si="50"/>
        <v>18.654504649955857</v>
      </c>
      <c r="AW142" s="5">
        <f t="shared" si="51"/>
        <v>0.5932725232497793</v>
      </c>
      <c r="AX142" s="5">
        <f t="shared" si="52"/>
        <v>2.2222222222222223</v>
      </c>
      <c r="AY142" s="5">
        <f t="shared" si="36"/>
        <v>36.734693877551017</v>
      </c>
      <c r="AZ142" s="5">
        <f t="shared" si="53"/>
        <v>2.7551020408163263</v>
      </c>
    </row>
    <row r="143" spans="1:52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37"/>
        <v>4.192950338155824</v>
      </c>
      <c r="W143" s="15">
        <v>3.8288000000000002</v>
      </c>
      <c r="X143" s="15"/>
      <c r="Y143" s="15">
        <f t="shared" si="38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39"/>
        <v>2836.9534207342508</v>
      </c>
      <c r="AH143" s="17">
        <v>2593.3287120167879</v>
      </c>
      <c r="AI143" s="15">
        <v>15.913</v>
      </c>
      <c r="AJ143" s="17">
        <f t="shared" si="40"/>
        <v>0.51331484940211636</v>
      </c>
      <c r="AK143" s="15">
        <f t="shared" si="41"/>
        <v>0.91315176456013381</v>
      </c>
      <c r="AL143" s="5">
        <v>1.7927999999999999</v>
      </c>
      <c r="AN143" s="5">
        <f t="shared" si="42"/>
        <v>13.333333333333334</v>
      </c>
      <c r="AO143" s="6">
        <f t="shared" si="43"/>
        <v>81.632653061224488</v>
      </c>
      <c r="AP143" s="105">
        <f t="shared" si="44"/>
        <v>0.71475140099015644</v>
      </c>
      <c r="AQ143" s="5">
        <f t="shared" si="45"/>
        <v>777.96070856071458</v>
      </c>
      <c r="AR143" s="6">
        <f t="shared" si="46"/>
        <v>174.25318440873389</v>
      </c>
      <c r="AS143">
        <f t="shared" si="47"/>
        <v>13.556213081157948</v>
      </c>
      <c r="AT143" s="5">
        <f t="shared" si="48"/>
        <v>0.32249937011841778</v>
      </c>
      <c r="AU143" s="5">
        <f t="shared" si="49"/>
        <v>0.64292473347708878</v>
      </c>
      <c r="AV143" s="6">
        <f t="shared" si="50"/>
        <v>18.654504649955857</v>
      </c>
      <c r="AW143" s="5">
        <f t="shared" si="51"/>
        <v>0.5932725232497793</v>
      </c>
      <c r="AX143" s="5">
        <f t="shared" si="52"/>
        <v>2.2222222222222223</v>
      </c>
      <c r="AY143" s="5">
        <f t="shared" si="36"/>
        <v>36.734693877551017</v>
      </c>
      <c r="AZ143" s="5">
        <f t="shared" si="53"/>
        <v>2.7551020408163263</v>
      </c>
    </row>
    <row r="144" spans="1:52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37"/>
        <v>5.0965181233567458</v>
      </c>
      <c r="W144" s="15">
        <v>3.7160000000000002</v>
      </c>
      <c r="X144" s="15"/>
      <c r="Y144" s="15">
        <f t="shared" si="38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39"/>
        <v>2265.2251510873102</v>
      </c>
      <c r="AH144" s="17">
        <v>2133.5543672781446</v>
      </c>
      <c r="AI144" s="15">
        <v>8.8896999999999995</v>
      </c>
      <c r="AJ144" s="17">
        <f t="shared" si="40"/>
        <v>0.75716971327928984</v>
      </c>
      <c r="AK144" s="15">
        <f t="shared" si="41"/>
        <v>0.72912524002809043</v>
      </c>
      <c r="AL144" s="5">
        <v>1.7927999999999999</v>
      </c>
      <c r="AN144" s="5">
        <f t="shared" si="42"/>
        <v>13.333333333333334</v>
      </c>
      <c r="AO144" s="6">
        <f t="shared" si="43"/>
        <v>81.632653061224488</v>
      </c>
      <c r="AP144" s="105">
        <f t="shared" si="44"/>
        <v>0.71475140099015644</v>
      </c>
      <c r="AQ144" s="5">
        <f t="shared" si="45"/>
        <v>777.96070856071458</v>
      </c>
      <c r="AR144" s="6">
        <f t="shared" si="46"/>
        <v>174.25318440873389</v>
      </c>
      <c r="AS144">
        <f t="shared" si="47"/>
        <v>13.556213081157948</v>
      </c>
      <c r="AT144" s="5">
        <f t="shared" si="48"/>
        <v>0.32249937011841778</v>
      </c>
      <c r="AU144" s="5">
        <f t="shared" si="49"/>
        <v>0.64292473347708878</v>
      </c>
      <c r="AV144" s="6">
        <f t="shared" si="50"/>
        <v>18.654504649955857</v>
      </c>
      <c r="AW144" s="5">
        <f t="shared" si="51"/>
        <v>0.5932725232497793</v>
      </c>
      <c r="AX144" s="5">
        <f t="shared" si="52"/>
        <v>2.2222222222222223</v>
      </c>
      <c r="AY144" s="5">
        <f t="shared" si="36"/>
        <v>36.734693877551017</v>
      </c>
      <c r="AZ144" s="5">
        <f t="shared" si="53"/>
        <v>2.7551020408163263</v>
      </c>
    </row>
    <row r="145" spans="1:52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37"/>
        <v>6.5463308766010666</v>
      </c>
      <c r="W145" s="15">
        <v>4.20336</v>
      </c>
      <c r="X145" s="15"/>
      <c r="Y145" s="15">
        <f t="shared" si="38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39"/>
        <v>1994.8391238880254</v>
      </c>
      <c r="AH145" s="17">
        <v>1661.0371068878442</v>
      </c>
      <c r="AI145" s="15">
        <v>5.8484999999999996</v>
      </c>
      <c r="AJ145" s="17">
        <f t="shared" si="40"/>
        <v>1.0579782245740785</v>
      </c>
      <c r="AK145" s="15">
        <f t="shared" si="41"/>
        <v>0.64209403393041364</v>
      </c>
      <c r="AL145" s="5">
        <v>1.7927999999999999</v>
      </c>
      <c r="AN145" s="5">
        <f t="shared" si="42"/>
        <v>13.333333333333334</v>
      </c>
      <c r="AO145" s="6">
        <f t="shared" si="43"/>
        <v>81.632653061224488</v>
      </c>
      <c r="AP145" s="105">
        <f t="shared" si="44"/>
        <v>0.71475140099015644</v>
      </c>
      <c r="AQ145" s="5">
        <f t="shared" si="45"/>
        <v>777.96070856071458</v>
      </c>
      <c r="AR145" s="6">
        <f t="shared" si="46"/>
        <v>174.25318440873389</v>
      </c>
      <c r="AS145">
        <f t="shared" si="47"/>
        <v>13.556213081157948</v>
      </c>
      <c r="AT145" s="5">
        <f t="shared" si="48"/>
        <v>0.32249937011841778</v>
      </c>
      <c r="AU145" s="5">
        <f t="shared" si="49"/>
        <v>0.64292473347708878</v>
      </c>
      <c r="AV145" s="6">
        <f t="shared" si="50"/>
        <v>18.654504649955857</v>
      </c>
      <c r="AW145" s="5">
        <f t="shared" si="51"/>
        <v>0.5932725232497793</v>
      </c>
      <c r="AX145" s="5">
        <f t="shared" si="52"/>
        <v>2.2222222222222223</v>
      </c>
      <c r="AY145" s="5">
        <f t="shared" si="36"/>
        <v>36.734693877551017</v>
      </c>
      <c r="AZ145" s="5">
        <f t="shared" si="53"/>
        <v>2.7551020408163263</v>
      </c>
    </row>
    <row r="146" spans="1:52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37"/>
        <v>9.3907726103083835</v>
      </c>
      <c r="W146" s="15">
        <v>4.4811899999999998</v>
      </c>
      <c r="X146" s="15"/>
      <c r="Y146" s="15">
        <f t="shared" si="38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39"/>
        <v>1482.5224414663803</v>
      </c>
      <c r="AH146" s="17">
        <v>1157.9130867319466</v>
      </c>
      <c r="AI146" s="15">
        <v>5.3243999999999998</v>
      </c>
      <c r="AJ146" s="17">
        <f t="shared" si="40"/>
        <v>1.3280527483139295</v>
      </c>
      <c r="AK146" s="15">
        <f t="shared" si="41"/>
        <v>0.47719076863611143</v>
      </c>
      <c r="AL146" s="5">
        <v>1.7927999999999999</v>
      </c>
      <c r="AN146" s="5">
        <f t="shared" si="42"/>
        <v>13.333333333333334</v>
      </c>
      <c r="AO146" s="6">
        <f t="shared" si="43"/>
        <v>81.632653061224488</v>
      </c>
      <c r="AP146" s="105">
        <f t="shared" si="44"/>
        <v>0.71475140099015644</v>
      </c>
      <c r="AQ146" s="5">
        <f t="shared" si="45"/>
        <v>777.96070856071458</v>
      </c>
      <c r="AR146" s="6">
        <f t="shared" si="46"/>
        <v>174.25318440873389</v>
      </c>
      <c r="AS146">
        <f t="shared" si="47"/>
        <v>13.556213081157948</v>
      </c>
      <c r="AT146" s="5">
        <f t="shared" si="48"/>
        <v>0.32249937011841778</v>
      </c>
      <c r="AU146" s="5">
        <f t="shared" si="49"/>
        <v>0.64292473347708878</v>
      </c>
      <c r="AV146" s="6">
        <f t="shared" si="50"/>
        <v>18.654504649955857</v>
      </c>
      <c r="AW146" s="5">
        <f t="shared" si="51"/>
        <v>0.5932725232497793</v>
      </c>
      <c r="AX146" s="5">
        <f t="shared" si="52"/>
        <v>2.2222222222222223</v>
      </c>
      <c r="AY146" s="5">
        <f t="shared" si="36"/>
        <v>36.734693877551017</v>
      </c>
      <c r="AZ146" s="5">
        <f t="shared" si="53"/>
        <v>2.7551020408163263</v>
      </c>
    </row>
    <row r="147" spans="1:52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37"/>
        <v>13.32304729261182</v>
      </c>
      <c r="W147" s="15">
        <v>4.2947300000000004</v>
      </c>
      <c r="X147" s="15"/>
      <c r="Y147" s="15">
        <f t="shared" si="38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39"/>
        <v>1001.4782897475042</v>
      </c>
      <c r="AH147" s="17">
        <v>816.15701432133437</v>
      </c>
      <c r="AI147" s="15">
        <v>4.8095999999999997</v>
      </c>
      <c r="AJ147" s="17">
        <f t="shared" si="40"/>
        <v>1.6643601362988905</v>
      </c>
      <c r="AK147" s="15">
        <f t="shared" si="41"/>
        <v>0.32235343053849291</v>
      </c>
      <c r="AL147" s="5">
        <v>1.7927999999999999</v>
      </c>
      <c r="AN147" s="5">
        <f t="shared" si="42"/>
        <v>13.333333333333334</v>
      </c>
      <c r="AO147" s="6">
        <f t="shared" si="43"/>
        <v>81.632653061224488</v>
      </c>
      <c r="AP147" s="105">
        <f t="shared" si="44"/>
        <v>0.71475140099015644</v>
      </c>
      <c r="AQ147" s="5">
        <f t="shared" si="45"/>
        <v>777.96070856071458</v>
      </c>
      <c r="AR147" s="6">
        <f t="shared" si="46"/>
        <v>174.25318440873389</v>
      </c>
      <c r="AS147">
        <f t="shared" si="47"/>
        <v>13.556213081157948</v>
      </c>
      <c r="AT147" s="5">
        <f t="shared" si="48"/>
        <v>0.32249937011841778</v>
      </c>
      <c r="AU147" s="5">
        <f t="shared" si="49"/>
        <v>0.64292473347708878</v>
      </c>
      <c r="AV147" s="6">
        <f t="shared" si="50"/>
        <v>18.654504649955857</v>
      </c>
      <c r="AW147" s="5">
        <f t="shared" si="51"/>
        <v>0.5932725232497793</v>
      </c>
      <c r="AX147" s="5">
        <f t="shared" si="52"/>
        <v>2.2222222222222223</v>
      </c>
      <c r="AY147" s="5">
        <f t="shared" si="36"/>
        <v>36.734693877551017</v>
      </c>
      <c r="AZ147" s="5">
        <f t="shared" si="53"/>
        <v>2.7551020408163263</v>
      </c>
    </row>
    <row r="148" spans="1:52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37"/>
        <v>18.01689423907651</v>
      </c>
      <c r="W148" s="15">
        <v>4.0008400000000002</v>
      </c>
      <c r="X148" s="15"/>
      <c r="Y148" s="15">
        <f t="shared" si="38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39"/>
        <v>689.89102798202953</v>
      </c>
      <c r="AH148" s="17">
        <v>603.5279086234649</v>
      </c>
      <c r="AI148" s="15">
        <v>4.5438999999999998</v>
      </c>
      <c r="AJ148" s="17">
        <f t="shared" si="40"/>
        <v>1.9912490521002526</v>
      </c>
      <c r="AK148" s="15">
        <f t="shared" si="41"/>
        <v>0.22206046985182673</v>
      </c>
      <c r="AL148" s="5">
        <v>1.7927999999999999</v>
      </c>
      <c r="AN148" s="5">
        <f t="shared" si="42"/>
        <v>13.333333333333334</v>
      </c>
      <c r="AO148" s="6">
        <f t="shared" si="43"/>
        <v>81.632653061224488</v>
      </c>
      <c r="AP148" s="105">
        <f t="shared" si="44"/>
        <v>0.71475140099015644</v>
      </c>
      <c r="AQ148" s="5">
        <f t="shared" si="45"/>
        <v>777.96070856071458</v>
      </c>
      <c r="AR148" s="6">
        <f t="shared" si="46"/>
        <v>174.25318440873389</v>
      </c>
      <c r="AS148">
        <f t="shared" si="47"/>
        <v>13.556213081157948</v>
      </c>
      <c r="AT148" s="5">
        <f t="shared" si="48"/>
        <v>0.32249937011841778</v>
      </c>
      <c r="AU148" s="5">
        <f t="shared" si="49"/>
        <v>0.64292473347708878</v>
      </c>
      <c r="AV148" s="6">
        <f t="shared" si="50"/>
        <v>18.654504649955857</v>
      </c>
      <c r="AW148" s="5">
        <f t="shared" si="51"/>
        <v>0.5932725232497793</v>
      </c>
      <c r="AX148" s="5">
        <f t="shared" si="52"/>
        <v>2.2222222222222223</v>
      </c>
      <c r="AY148" s="5">
        <f t="shared" si="36"/>
        <v>36.734693877551017</v>
      </c>
      <c r="AZ148" s="5">
        <f t="shared" si="53"/>
        <v>2.7551020408163263</v>
      </c>
    </row>
    <row r="149" spans="1:52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37"/>
        <v>26.683143612098721</v>
      </c>
      <c r="W149" s="15">
        <v>3.7379699999999998</v>
      </c>
      <c r="X149" s="15"/>
      <c r="Y149" s="15">
        <f t="shared" si="38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39"/>
        <v>435.21921418600778</v>
      </c>
      <c r="AH149" s="17">
        <v>407.5118980759683</v>
      </c>
      <c r="AI149" s="15">
        <v>4.3140999999999998</v>
      </c>
      <c r="AJ149" s="17">
        <f t="shared" si="40"/>
        <v>2.4869863003521537</v>
      </c>
      <c r="AK149" s="15">
        <f t="shared" si="41"/>
        <v>0.14008731708452532</v>
      </c>
      <c r="AL149" s="5">
        <v>1.7927999999999999</v>
      </c>
      <c r="AN149" s="5">
        <f t="shared" si="42"/>
        <v>13.333333333333334</v>
      </c>
      <c r="AO149" s="6">
        <f t="shared" si="43"/>
        <v>81.632653061224488</v>
      </c>
      <c r="AP149" s="105">
        <f t="shared" si="44"/>
        <v>0.71475140099015644</v>
      </c>
      <c r="AQ149" s="5">
        <f t="shared" si="45"/>
        <v>777.96070856071458</v>
      </c>
      <c r="AR149" s="6">
        <f t="shared" si="46"/>
        <v>174.25318440873389</v>
      </c>
      <c r="AS149">
        <f t="shared" si="47"/>
        <v>13.556213081157948</v>
      </c>
      <c r="AT149" s="5">
        <f t="shared" si="48"/>
        <v>0.32249937011841778</v>
      </c>
      <c r="AU149" s="5">
        <f t="shared" si="49"/>
        <v>0.64292473347708878</v>
      </c>
      <c r="AV149" s="6">
        <f t="shared" si="50"/>
        <v>18.654504649955857</v>
      </c>
      <c r="AW149" s="5">
        <f t="shared" si="51"/>
        <v>0.5932725232497793</v>
      </c>
      <c r="AX149" s="5">
        <f t="shared" si="52"/>
        <v>2.2222222222222223</v>
      </c>
      <c r="AY149" s="5">
        <f t="shared" si="36"/>
        <v>36.734693877551017</v>
      </c>
      <c r="AZ149" s="5">
        <f t="shared" si="53"/>
        <v>2.7551020408163263</v>
      </c>
    </row>
    <row r="150" spans="1:52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37"/>
        <v>3.7673787525939808</v>
      </c>
      <c r="W150" s="15">
        <v>3.9081800000000002</v>
      </c>
      <c r="X150" s="15"/>
      <c r="Y150" s="15">
        <f t="shared" si="38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9"/>
        <v>10028.902443118812</v>
      </c>
      <c r="AH150" s="17">
        <v>8981.4590297570321</v>
      </c>
      <c r="AI150" s="15">
        <v>32.689</v>
      </c>
      <c r="AJ150" s="17">
        <f t="shared" si="40"/>
        <v>0.3394836199677923</v>
      </c>
      <c r="AK150" s="15">
        <f t="shared" si="41"/>
        <v>1.0373737966508072</v>
      </c>
      <c r="AL150" s="56">
        <v>29.24</v>
      </c>
      <c r="AN150" s="5">
        <f t="shared" si="42"/>
        <v>10.814708002883922</v>
      </c>
      <c r="AO150" s="6">
        <f t="shared" si="43"/>
        <v>18.679950186799502</v>
      </c>
      <c r="AP150" s="105">
        <f t="shared" si="44"/>
        <v>0.71475140099015644</v>
      </c>
      <c r="AQ150" s="5">
        <f t="shared" si="45"/>
        <v>144.39279632056179</v>
      </c>
      <c r="AR150" s="6">
        <f t="shared" si="46"/>
        <v>126.33711598833183</v>
      </c>
      <c r="AS150">
        <f t="shared" si="47"/>
        <v>1.824216945663039</v>
      </c>
      <c r="AT150" s="5">
        <f t="shared" si="48"/>
        <v>2.184767917577364E-2</v>
      </c>
      <c r="AU150" s="5">
        <f t="shared" si="49"/>
        <v>0.66466488751337394</v>
      </c>
      <c r="AV150" s="6">
        <f t="shared" si="50"/>
        <v>15.130726554578469</v>
      </c>
      <c r="AW150" s="5">
        <f t="shared" si="51"/>
        <v>0.57565363277289239</v>
      </c>
      <c r="AX150" s="5">
        <f t="shared" si="52"/>
        <v>1</v>
      </c>
      <c r="AY150" s="5">
        <f t="shared" si="36"/>
        <v>18.679950186799502</v>
      </c>
      <c r="AZ150" s="5">
        <f t="shared" si="53"/>
        <v>1.7272727272727273</v>
      </c>
    </row>
    <row r="151" spans="1:52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37"/>
        <v>4.2417998612366627</v>
      </c>
      <c r="W151" s="15">
        <v>3.8073199999999998</v>
      </c>
      <c r="X151" s="15"/>
      <c r="Y151" s="15">
        <f t="shared" si="38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39"/>
        <v>8677.3544855681484</v>
      </c>
      <c r="AH151" s="17">
        <v>7976.9340899867948</v>
      </c>
      <c r="AI151" s="15">
        <v>15.558999999999999</v>
      </c>
      <c r="AJ151" s="17">
        <f t="shared" si="40"/>
        <v>0.52213673169121644</v>
      </c>
      <c r="AK151" s="15">
        <f t="shared" si="41"/>
        <v>0.89757181492528182</v>
      </c>
      <c r="AL151" s="5">
        <v>29.24</v>
      </c>
      <c r="AN151" s="5">
        <f t="shared" si="42"/>
        <v>10.814708002883922</v>
      </c>
      <c r="AO151" s="6">
        <f t="shared" si="43"/>
        <v>18.679950186799502</v>
      </c>
      <c r="AP151" s="105">
        <f t="shared" si="44"/>
        <v>0.71475140099015644</v>
      </c>
      <c r="AQ151" s="5">
        <f t="shared" si="45"/>
        <v>144.39279632056179</v>
      </c>
      <c r="AR151" s="6">
        <f t="shared" si="46"/>
        <v>126.33711598833183</v>
      </c>
      <c r="AS151">
        <f t="shared" si="47"/>
        <v>1.824216945663039</v>
      </c>
      <c r="AT151" s="5">
        <f t="shared" si="48"/>
        <v>2.184767917577364E-2</v>
      </c>
      <c r="AU151" s="5">
        <f t="shared" si="49"/>
        <v>0.66466488751337394</v>
      </c>
      <c r="AV151" s="6">
        <f t="shared" si="50"/>
        <v>15.130726554578469</v>
      </c>
      <c r="AW151" s="5">
        <f t="shared" si="51"/>
        <v>0.57565363277289239</v>
      </c>
      <c r="AX151" s="5">
        <f t="shared" si="52"/>
        <v>1</v>
      </c>
      <c r="AY151" s="5">
        <f t="shared" si="36"/>
        <v>18.679950186799502</v>
      </c>
      <c r="AZ151" s="5">
        <f t="shared" si="53"/>
        <v>1.7272727272727273</v>
      </c>
    </row>
    <row r="152" spans="1:52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37"/>
        <v>5.1558945670587555</v>
      </c>
      <c r="W152" s="15">
        <v>3.74648</v>
      </c>
      <c r="X152" s="15"/>
      <c r="Y152" s="15">
        <f t="shared" si="38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39"/>
        <v>7024.8575740341985</v>
      </c>
      <c r="AH152" s="17">
        <v>6562.6939177894164</v>
      </c>
      <c r="AI152" s="15">
        <v>8.8907000000000007</v>
      </c>
      <c r="AJ152" s="17">
        <f t="shared" si="40"/>
        <v>0.76152477313490263</v>
      </c>
      <c r="AK152" s="15">
        <f t="shared" si="41"/>
        <v>0.72664014969127388</v>
      </c>
      <c r="AL152" s="5">
        <v>29.24</v>
      </c>
      <c r="AN152" s="5">
        <f t="shared" si="42"/>
        <v>10.814708002883922</v>
      </c>
      <c r="AO152" s="6">
        <f t="shared" si="43"/>
        <v>18.679950186799502</v>
      </c>
      <c r="AP152" s="105">
        <f t="shared" si="44"/>
        <v>0.71475140099015644</v>
      </c>
      <c r="AQ152" s="5">
        <f t="shared" si="45"/>
        <v>144.39279632056179</v>
      </c>
      <c r="AR152" s="6">
        <f t="shared" si="46"/>
        <v>126.33711598833183</v>
      </c>
      <c r="AS152">
        <f t="shared" si="47"/>
        <v>1.824216945663039</v>
      </c>
      <c r="AT152" s="5">
        <f t="shared" si="48"/>
        <v>2.184767917577364E-2</v>
      </c>
      <c r="AU152" s="5">
        <f t="shared" si="49"/>
        <v>0.66466488751337394</v>
      </c>
      <c r="AV152" s="6">
        <f t="shared" si="50"/>
        <v>15.130726554578469</v>
      </c>
      <c r="AW152" s="5">
        <f t="shared" si="51"/>
        <v>0.57565363277289239</v>
      </c>
      <c r="AX152" s="5">
        <f t="shared" si="52"/>
        <v>1</v>
      </c>
      <c r="AY152" s="5">
        <f t="shared" si="36"/>
        <v>18.679950186799502</v>
      </c>
      <c r="AZ152" s="5">
        <f t="shared" si="53"/>
        <v>1.7272727272727273</v>
      </c>
    </row>
    <row r="153" spans="1:52" ht="1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37"/>
        <v>6.6225982099728187</v>
      </c>
      <c r="W153" s="15">
        <v>4.2373599999999998</v>
      </c>
      <c r="X153" s="15"/>
      <c r="Y153" s="15">
        <f t="shared" si="38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39"/>
        <v>6185.6463712829545</v>
      </c>
      <c r="AH153" s="17">
        <v>5109.2572496767662</v>
      </c>
      <c r="AI153" s="15">
        <v>6.5205000000000002</v>
      </c>
      <c r="AJ153" s="17">
        <f t="shared" si="40"/>
        <v>1.0077986078026393</v>
      </c>
      <c r="AK153" s="15">
        <f t="shared" si="41"/>
        <v>0.63983347104147981</v>
      </c>
      <c r="AL153" s="5">
        <v>29.24</v>
      </c>
      <c r="AN153" s="5">
        <f t="shared" si="42"/>
        <v>10.814708002883922</v>
      </c>
      <c r="AO153" s="6">
        <f t="shared" si="43"/>
        <v>18.679950186799502</v>
      </c>
      <c r="AP153" s="105">
        <f t="shared" si="44"/>
        <v>0.71475140099015644</v>
      </c>
      <c r="AQ153" s="5">
        <f t="shared" si="45"/>
        <v>144.39279632056179</v>
      </c>
      <c r="AR153" s="6">
        <f t="shared" si="46"/>
        <v>126.33711598833183</v>
      </c>
      <c r="AS153">
        <f t="shared" si="47"/>
        <v>1.824216945663039</v>
      </c>
      <c r="AT153" s="5">
        <f t="shared" si="48"/>
        <v>2.184767917577364E-2</v>
      </c>
      <c r="AU153" s="5">
        <f t="shared" si="49"/>
        <v>0.66466488751337394</v>
      </c>
      <c r="AV153" s="6">
        <f t="shared" si="50"/>
        <v>15.130726554578469</v>
      </c>
      <c r="AW153" s="5">
        <f t="shared" si="51"/>
        <v>0.57565363277289239</v>
      </c>
      <c r="AX153" s="5">
        <f t="shared" si="52"/>
        <v>1</v>
      </c>
      <c r="AY153" s="5">
        <f t="shared" si="36"/>
        <v>18.679950186799502</v>
      </c>
      <c r="AZ153" s="5">
        <f t="shared" si="53"/>
        <v>1.7272727272727273</v>
      </c>
    </row>
    <row r="154" spans="1:52" ht="1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37"/>
        <v>9.5001788103293254</v>
      </c>
      <c r="W154" s="15">
        <v>4.5139399999999998</v>
      </c>
      <c r="X154" s="15"/>
      <c r="Y154" s="15">
        <f t="shared" si="38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39"/>
        <v>4593.4832322248349</v>
      </c>
      <c r="AH154" s="17">
        <v>3561.6759001641408</v>
      </c>
      <c r="AI154" s="15">
        <v>5.3498000000000001</v>
      </c>
      <c r="AJ154" s="17">
        <f t="shared" si="40"/>
        <v>1.3325917387352266</v>
      </c>
      <c r="AK154" s="15">
        <f t="shared" si="41"/>
        <v>0.47514263574619214</v>
      </c>
      <c r="AL154" s="5">
        <v>29.24</v>
      </c>
      <c r="AN154" s="5">
        <f t="shared" si="42"/>
        <v>10.814708002883922</v>
      </c>
      <c r="AO154" s="6">
        <f t="shared" si="43"/>
        <v>18.679950186799502</v>
      </c>
      <c r="AP154" s="105">
        <f t="shared" si="44"/>
        <v>0.71475140099015644</v>
      </c>
      <c r="AQ154" s="5">
        <f t="shared" si="45"/>
        <v>144.39279632056179</v>
      </c>
      <c r="AR154" s="6">
        <f t="shared" si="46"/>
        <v>126.33711598833183</v>
      </c>
      <c r="AS154">
        <f t="shared" si="47"/>
        <v>1.824216945663039</v>
      </c>
      <c r="AT154" s="5">
        <f t="shared" si="48"/>
        <v>2.184767917577364E-2</v>
      </c>
      <c r="AU154" s="5">
        <f t="shared" si="49"/>
        <v>0.66466488751337394</v>
      </c>
      <c r="AV154" s="6">
        <f t="shared" si="50"/>
        <v>15.130726554578469</v>
      </c>
      <c r="AW154" s="5">
        <f t="shared" si="51"/>
        <v>0.57565363277289239</v>
      </c>
      <c r="AX154" s="5">
        <f t="shared" si="52"/>
        <v>1</v>
      </c>
      <c r="AY154" s="5">
        <f t="shared" si="36"/>
        <v>18.679950186799502</v>
      </c>
      <c r="AZ154" s="5">
        <f t="shared" si="53"/>
        <v>1.7272727272727273</v>
      </c>
    </row>
    <row r="155" spans="1:52" ht="1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37"/>
        <v>13.478266041640412</v>
      </c>
      <c r="W155" s="15">
        <v>4.3333000000000004</v>
      </c>
      <c r="X155" s="15"/>
      <c r="Y155" s="15">
        <f t="shared" si="38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39"/>
        <v>3108.156408767707</v>
      </c>
      <c r="AH155" s="17">
        <v>2510.4533336457143</v>
      </c>
      <c r="AI155" s="15">
        <v>4.8411</v>
      </c>
      <c r="AJ155" s="17">
        <f t="shared" si="40"/>
        <v>1.6685721301739631</v>
      </c>
      <c r="AK155" s="15">
        <f t="shared" si="41"/>
        <v>0.32150277985406228</v>
      </c>
      <c r="AL155" s="5">
        <v>29.24</v>
      </c>
      <c r="AN155" s="5">
        <f t="shared" si="42"/>
        <v>10.814708002883922</v>
      </c>
      <c r="AO155" s="6">
        <f t="shared" si="43"/>
        <v>18.679950186799502</v>
      </c>
      <c r="AP155" s="105">
        <f t="shared" si="44"/>
        <v>0.71475140099015644</v>
      </c>
      <c r="AQ155" s="5">
        <f t="shared" si="45"/>
        <v>144.39279632056179</v>
      </c>
      <c r="AR155" s="6">
        <f t="shared" si="46"/>
        <v>126.33711598833183</v>
      </c>
      <c r="AS155">
        <f t="shared" si="47"/>
        <v>1.824216945663039</v>
      </c>
      <c r="AT155" s="5">
        <f t="shared" si="48"/>
        <v>2.184767917577364E-2</v>
      </c>
      <c r="AU155" s="5">
        <f t="shared" si="49"/>
        <v>0.66466488751337394</v>
      </c>
      <c r="AV155" s="6">
        <f t="shared" si="50"/>
        <v>15.130726554578469</v>
      </c>
      <c r="AW155" s="5">
        <f t="shared" si="51"/>
        <v>0.57565363277289239</v>
      </c>
      <c r="AX155" s="5">
        <f t="shared" si="52"/>
        <v>1</v>
      </c>
      <c r="AY155" s="5">
        <f t="shared" si="36"/>
        <v>18.679950186799502</v>
      </c>
      <c r="AZ155" s="5">
        <f t="shared" si="53"/>
        <v>1.7272727272727273</v>
      </c>
    </row>
    <row r="156" spans="1:52" ht="1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37"/>
        <v>18.226798153980472</v>
      </c>
      <c r="W156" s="15">
        <v>4.0460700000000003</v>
      </c>
      <c r="X156" s="15"/>
      <c r="Y156" s="15">
        <f t="shared" si="38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39"/>
        <v>2146.0564467551317</v>
      </c>
      <c r="AH156" s="17">
        <v>1856.4180954958663</v>
      </c>
      <c r="AI156" s="15">
        <v>4.5781999999999998</v>
      </c>
      <c r="AJ156" s="17">
        <f t="shared" si="40"/>
        <v>1.995298203672984</v>
      </c>
      <c r="AK156" s="15">
        <f t="shared" si="41"/>
        <v>0.22198468243400152</v>
      </c>
      <c r="AL156" s="5">
        <v>29.24</v>
      </c>
      <c r="AN156" s="5">
        <f t="shared" si="42"/>
        <v>10.814708002883922</v>
      </c>
      <c r="AO156" s="6">
        <f t="shared" si="43"/>
        <v>18.679950186799502</v>
      </c>
      <c r="AP156" s="105">
        <f t="shared" si="44"/>
        <v>0.71475140099015644</v>
      </c>
      <c r="AQ156" s="5">
        <f t="shared" si="45"/>
        <v>144.39279632056179</v>
      </c>
      <c r="AR156" s="6">
        <f t="shared" si="46"/>
        <v>126.33711598833183</v>
      </c>
      <c r="AS156">
        <f t="shared" si="47"/>
        <v>1.824216945663039</v>
      </c>
      <c r="AT156" s="5">
        <f t="shared" si="48"/>
        <v>2.184767917577364E-2</v>
      </c>
      <c r="AU156" s="5">
        <f t="shared" si="49"/>
        <v>0.66466488751337394</v>
      </c>
      <c r="AV156" s="6">
        <f t="shared" si="50"/>
        <v>15.130726554578469</v>
      </c>
      <c r="AW156" s="5">
        <f t="shared" si="51"/>
        <v>0.57565363277289239</v>
      </c>
      <c r="AX156" s="5">
        <f t="shared" si="52"/>
        <v>1</v>
      </c>
      <c r="AY156" s="5">
        <f t="shared" si="36"/>
        <v>18.679950186799502</v>
      </c>
      <c r="AZ156" s="5">
        <f t="shared" si="53"/>
        <v>1.7272727272727273</v>
      </c>
    </row>
    <row r="157" spans="1:52" ht="1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37"/>
        <v>26.994012745912951</v>
      </c>
      <c r="W157" s="15">
        <v>3.78403</v>
      </c>
      <c r="X157" s="15"/>
      <c r="Y157" s="15">
        <f t="shared" si="38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39"/>
        <v>1355.2058107537966</v>
      </c>
      <c r="AH157" s="17">
        <v>1253.4838089651214</v>
      </c>
      <c r="AI157" s="15">
        <v>4.3501000000000003</v>
      </c>
      <c r="AJ157" s="17">
        <f t="shared" si="40"/>
        <v>2.4910595173775918</v>
      </c>
      <c r="AK157" s="15">
        <f t="shared" si="41"/>
        <v>0.14018034427182094</v>
      </c>
      <c r="AL157" s="5">
        <v>29.24</v>
      </c>
      <c r="AN157" s="5">
        <f t="shared" si="42"/>
        <v>10.814708002883922</v>
      </c>
      <c r="AO157" s="6">
        <f t="shared" si="43"/>
        <v>18.679950186799502</v>
      </c>
      <c r="AP157" s="105">
        <f t="shared" si="44"/>
        <v>0.71475140099015644</v>
      </c>
      <c r="AQ157" s="5">
        <f t="shared" si="45"/>
        <v>144.39279632056179</v>
      </c>
      <c r="AR157" s="6">
        <f t="shared" si="46"/>
        <v>126.33711598833183</v>
      </c>
      <c r="AS157">
        <f t="shared" si="47"/>
        <v>1.824216945663039</v>
      </c>
      <c r="AT157" s="5">
        <f t="shared" si="48"/>
        <v>2.184767917577364E-2</v>
      </c>
      <c r="AU157" s="5">
        <f t="shared" si="49"/>
        <v>0.66466488751337394</v>
      </c>
      <c r="AV157" s="6">
        <f t="shared" si="50"/>
        <v>15.130726554578469</v>
      </c>
      <c r="AW157" s="5">
        <f t="shared" si="51"/>
        <v>0.57565363277289239</v>
      </c>
      <c r="AX157" s="5">
        <f t="shared" si="52"/>
        <v>1</v>
      </c>
      <c r="AY157" s="5">
        <f t="shared" si="36"/>
        <v>18.679950186799502</v>
      </c>
      <c r="AZ157" s="5">
        <f t="shared" si="53"/>
        <v>1.7272727272727273</v>
      </c>
    </row>
    <row r="158" spans="1:52" ht="1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37"/>
        <v>3.7414808697147515</v>
      </c>
      <c r="W158" s="15">
        <v>3.9386299999999999</v>
      </c>
      <c r="X158" s="15"/>
      <c r="Y158" s="15">
        <f t="shared" si="38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9"/>
        <v>7017.1028761137604</v>
      </c>
      <c r="AH158" s="17">
        <v>6235.6352504292518</v>
      </c>
      <c r="AI158" s="15">
        <v>32.750999999999998</v>
      </c>
      <c r="AJ158" s="17">
        <f t="shared" si="40"/>
        <v>0.3379943822430444</v>
      </c>
      <c r="AK158" s="15">
        <f t="shared" si="41"/>
        <v>1.052692807246741</v>
      </c>
      <c r="AL158" s="56">
        <v>14.43</v>
      </c>
      <c r="AN158" s="5">
        <f t="shared" si="42"/>
        <v>15.789473684210526</v>
      </c>
      <c r="AO158" s="6">
        <f t="shared" si="43"/>
        <v>27.272727272727273</v>
      </c>
      <c r="AP158" s="105">
        <f t="shared" si="44"/>
        <v>0.71475140099015644</v>
      </c>
      <c r="AQ158" s="5">
        <f t="shared" si="45"/>
        <v>307.78768463690949</v>
      </c>
      <c r="AR158" s="6">
        <f t="shared" si="46"/>
        <v>130.12733437349468</v>
      </c>
      <c r="AS158">
        <f t="shared" si="47"/>
        <v>4.005159095479085</v>
      </c>
      <c r="AT158" s="5">
        <f t="shared" si="48"/>
        <v>6.7992948879375473E-2</v>
      </c>
      <c r="AU158" s="5">
        <f t="shared" si="49"/>
        <v>0.55008057485329886</v>
      </c>
      <c r="AV158" s="6">
        <f t="shared" si="50"/>
        <v>22.090860769684564</v>
      </c>
      <c r="AW158" s="5">
        <f t="shared" si="51"/>
        <v>0.61045430384842281</v>
      </c>
      <c r="AX158" s="5">
        <f t="shared" si="52"/>
        <v>1</v>
      </c>
      <c r="AY158" s="5">
        <f t="shared" si="36"/>
        <v>27.272727272727273</v>
      </c>
      <c r="AZ158" s="5">
        <f t="shared" si="53"/>
        <v>1.7272727272727273</v>
      </c>
    </row>
    <row r="159" spans="1:52" ht="1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37"/>
        <v>4.2126406916342445</v>
      </c>
      <c r="W159" s="15">
        <v>3.8375499999999998</v>
      </c>
      <c r="X159" s="15"/>
      <c r="Y159" s="15">
        <f t="shared" si="38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39"/>
        <v>6072.3363124226762</v>
      </c>
      <c r="AH159" s="17">
        <v>5538.2150313297197</v>
      </c>
      <c r="AI159" s="15">
        <v>15.564</v>
      </c>
      <c r="AJ159" s="17">
        <f t="shared" si="40"/>
        <v>0.52025540178971752</v>
      </c>
      <c r="AK159" s="15">
        <f t="shared" si="41"/>
        <v>0.91096067310484707</v>
      </c>
      <c r="AL159" s="5">
        <v>14.43</v>
      </c>
      <c r="AN159" s="5">
        <f t="shared" si="42"/>
        <v>15.789473684210526</v>
      </c>
      <c r="AO159" s="6">
        <f t="shared" si="43"/>
        <v>27.272727272727273</v>
      </c>
      <c r="AP159" s="105">
        <f t="shared" si="44"/>
        <v>0.71475140099015644</v>
      </c>
      <c r="AQ159" s="5">
        <f t="shared" si="45"/>
        <v>307.78768463690949</v>
      </c>
      <c r="AR159" s="6">
        <f t="shared" si="46"/>
        <v>130.12733437349468</v>
      </c>
      <c r="AS159">
        <f t="shared" si="47"/>
        <v>4.005159095479085</v>
      </c>
      <c r="AT159" s="5">
        <f t="shared" si="48"/>
        <v>6.7992948879375473E-2</v>
      </c>
      <c r="AU159" s="5">
        <f t="shared" si="49"/>
        <v>0.55008057485329886</v>
      </c>
      <c r="AV159" s="6">
        <f t="shared" si="50"/>
        <v>22.090860769684564</v>
      </c>
      <c r="AW159" s="5">
        <f t="shared" si="51"/>
        <v>0.61045430384842281</v>
      </c>
      <c r="AX159" s="5">
        <f t="shared" si="52"/>
        <v>1</v>
      </c>
      <c r="AY159" s="5">
        <f t="shared" si="36"/>
        <v>27.272727272727273</v>
      </c>
      <c r="AZ159" s="5">
        <f t="shared" si="53"/>
        <v>1.7272727272727273</v>
      </c>
    </row>
    <row r="160" spans="1:52" ht="1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37"/>
        <v>5.1204516869014585</v>
      </c>
      <c r="W160" s="15">
        <v>3.7694800000000002</v>
      </c>
      <c r="X160" s="15"/>
      <c r="Y160" s="15">
        <f t="shared" si="38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39"/>
        <v>4907.1502846275289</v>
      </c>
      <c r="AH160" s="17">
        <v>4556.3382737662359</v>
      </c>
      <c r="AI160" s="15">
        <v>8.8865999999999996</v>
      </c>
      <c r="AJ160" s="17">
        <f t="shared" si="40"/>
        <v>0.75907785244125403</v>
      </c>
      <c r="AK160" s="15">
        <f t="shared" si="41"/>
        <v>0.73616161824993753</v>
      </c>
      <c r="AL160" s="5">
        <v>14.43</v>
      </c>
      <c r="AN160" s="5">
        <f t="shared" si="42"/>
        <v>15.789473684210526</v>
      </c>
      <c r="AO160" s="6">
        <f t="shared" si="43"/>
        <v>27.272727272727273</v>
      </c>
      <c r="AP160" s="105">
        <f t="shared" si="44"/>
        <v>0.71475140099015644</v>
      </c>
      <c r="AQ160" s="5">
        <f t="shared" si="45"/>
        <v>307.78768463690949</v>
      </c>
      <c r="AR160" s="6">
        <f t="shared" si="46"/>
        <v>130.12733437349468</v>
      </c>
      <c r="AS160">
        <f t="shared" si="47"/>
        <v>4.005159095479085</v>
      </c>
      <c r="AT160" s="5">
        <f t="shared" si="48"/>
        <v>6.7992948879375473E-2</v>
      </c>
      <c r="AU160" s="5">
        <f t="shared" si="49"/>
        <v>0.55008057485329886</v>
      </c>
      <c r="AV160" s="6">
        <f t="shared" si="50"/>
        <v>22.090860769684564</v>
      </c>
      <c r="AW160" s="5">
        <f t="shared" si="51"/>
        <v>0.61045430384842281</v>
      </c>
      <c r="AX160" s="5">
        <f t="shared" si="52"/>
        <v>1</v>
      </c>
      <c r="AY160" s="5">
        <f t="shared" si="36"/>
        <v>27.272727272727273</v>
      </c>
      <c r="AZ160" s="5">
        <f t="shared" si="53"/>
        <v>1.7272727272727273</v>
      </c>
    </row>
    <row r="161" spans="1:52" ht="1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37"/>
        <v>6.5770728502834128</v>
      </c>
      <c r="W161" s="15">
        <v>4.2344200000000001</v>
      </c>
      <c r="X161" s="15"/>
      <c r="Y161" s="15">
        <f t="shared" si="38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39"/>
        <v>4291.5825236729297</v>
      </c>
      <c r="AH161" s="17">
        <v>3547.2482259330095</v>
      </c>
      <c r="AI161" s="15">
        <v>6.5063000000000004</v>
      </c>
      <c r="AJ161" s="17">
        <f t="shared" si="40"/>
        <v>1.005424083618413</v>
      </c>
      <c r="AK161" s="15">
        <f t="shared" si="41"/>
        <v>0.64381528019984369</v>
      </c>
      <c r="AL161" s="5">
        <v>14.43</v>
      </c>
      <c r="AN161" s="5">
        <f t="shared" si="42"/>
        <v>15.789473684210526</v>
      </c>
      <c r="AO161" s="6">
        <f t="shared" si="43"/>
        <v>27.272727272727273</v>
      </c>
      <c r="AP161" s="105">
        <f t="shared" si="44"/>
        <v>0.71475140099015644</v>
      </c>
      <c r="AQ161" s="5">
        <f t="shared" si="45"/>
        <v>307.78768463690949</v>
      </c>
      <c r="AR161" s="6">
        <f t="shared" si="46"/>
        <v>130.12733437349468</v>
      </c>
      <c r="AS161">
        <f t="shared" si="47"/>
        <v>4.005159095479085</v>
      </c>
      <c r="AT161" s="5">
        <f t="shared" si="48"/>
        <v>6.7992948879375473E-2</v>
      </c>
      <c r="AU161" s="5">
        <f t="shared" si="49"/>
        <v>0.55008057485329886</v>
      </c>
      <c r="AV161" s="6">
        <f t="shared" si="50"/>
        <v>22.090860769684564</v>
      </c>
      <c r="AW161" s="5">
        <f t="shared" si="51"/>
        <v>0.61045430384842281</v>
      </c>
      <c r="AX161" s="5">
        <f t="shared" si="52"/>
        <v>1</v>
      </c>
      <c r="AY161" s="5">
        <f t="shared" si="36"/>
        <v>27.272727272727273</v>
      </c>
      <c r="AZ161" s="5">
        <f t="shared" si="53"/>
        <v>1.7272727272727273</v>
      </c>
    </row>
    <row r="162" spans="1:52" ht="1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37"/>
        <v>9.434872257864372</v>
      </c>
      <c r="W162" s="15">
        <v>4.5104199999999999</v>
      </c>
      <c r="X162" s="15"/>
      <c r="Y162" s="15">
        <f t="shared" si="38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39"/>
        <v>3186.6704115828211</v>
      </c>
      <c r="AH162" s="17">
        <v>2472.7955357904307</v>
      </c>
      <c r="AI162" s="15">
        <v>5.3369999999999997</v>
      </c>
      <c r="AJ162" s="17">
        <f t="shared" si="40"/>
        <v>1.3295951150332381</v>
      </c>
      <c r="AK162" s="15">
        <f t="shared" si="41"/>
        <v>0.47805840680464651</v>
      </c>
      <c r="AL162" s="5">
        <v>14.43</v>
      </c>
      <c r="AN162" s="5">
        <f t="shared" si="42"/>
        <v>15.789473684210526</v>
      </c>
      <c r="AO162" s="6">
        <f t="shared" si="43"/>
        <v>27.272727272727273</v>
      </c>
      <c r="AP162" s="105">
        <f t="shared" si="44"/>
        <v>0.71475140099015644</v>
      </c>
      <c r="AQ162" s="5">
        <f t="shared" si="45"/>
        <v>307.78768463690949</v>
      </c>
      <c r="AR162" s="6">
        <f t="shared" si="46"/>
        <v>130.12733437349468</v>
      </c>
      <c r="AS162">
        <f t="shared" si="47"/>
        <v>4.005159095479085</v>
      </c>
      <c r="AT162" s="5">
        <f t="shared" si="48"/>
        <v>6.7992948879375473E-2</v>
      </c>
      <c r="AU162" s="5">
        <f t="shared" si="49"/>
        <v>0.55008057485329886</v>
      </c>
      <c r="AV162" s="6">
        <f t="shared" si="50"/>
        <v>22.090860769684564</v>
      </c>
      <c r="AW162" s="5">
        <f t="shared" si="51"/>
        <v>0.61045430384842281</v>
      </c>
      <c r="AX162" s="5">
        <f t="shared" si="52"/>
        <v>1</v>
      </c>
      <c r="AY162" s="5">
        <f t="shared" si="36"/>
        <v>27.272727272727273</v>
      </c>
      <c r="AZ162" s="5">
        <f t="shared" si="53"/>
        <v>1.7272727272727273</v>
      </c>
    </row>
    <row r="163" spans="1:52" ht="1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37"/>
        <v>13.385613144683566</v>
      </c>
      <c r="W163" s="15">
        <v>4.3252899999999999</v>
      </c>
      <c r="X163" s="15"/>
      <c r="Y163" s="15">
        <f t="shared" si="38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39"/>
        <v>2153.9377604716797</v>
      </c>
      <c r="AH163" s="17">
        <v>1742.9541514328239</v>
      </c>
      <c r="AI163" s="15">
        <v>4.8289999999999997</v>
      </c>
      <c r="AJ163" s="17">
        <f t="shared" si="40"/>
        <v>1.6649091188806759</v>
      </c>
      <c r="AK163" s="15">
        <f t="shared" si="41"/>
        <v>0.32312976277204741</v>
      </c>
      <c r="AL163" s="5">
        <v>14.43</v>
      </c>
      <c r="AN163" s="5">
        <f t="shared" si="42"/>
        <v>15.789473684210526</v>
      </c>
      <c r="AO163" s="6">
        <f t="shared" si="43"/>
        <v>27.272727272727273</v>
      </c>
      <c r="AP163" s="105">
        <f t="shared" si="44"/>
        <v>0.71475140099015644</v>
      </c>
      <c r="AQ163" s="5">
        <f t="shared" si="45"/>
        <v>307.78768463690949</v>
      </c>
      <c r="AR163" s="6">
        <f t="shared" si="46"/>
        <v>130.12733437349468</v>
      </c>
      <c r="AS163">
        <f t="shared" si="47"/>
        <v>4.005159095479085</v>
      </c>
      <c r="AT163" s="5">
        <f t="shared" si="48"/>
        <v>6.7992948879375473E-2</v>
      </c>
      <c r="AU163" s="5">
        <f t="shared" si="49"/>
        <v>0.55008057485329886</v>
      </c>
      <c r="AV163" s="6">
        <f t="shared" si="50"/>
        <v>22.090860769684564</v>
      </c>
      <c r="AW163" s="5">
        <f t="shared" si="51"/>
        <v>0.61045430384842281</v>
      </c>
      <c r="AX163" s="5">
        <f t="shared" si="52"/>
        <v>1</v>
      </c>
      <c r="AY163" s="5">
        <f t="shared" si="36"/>
        <v>27.272727272727273</v>
      </c>
      <c r="AZ163" s="5">
        <f t="shared" si="53"/>
        <v>1.7272727272727273</v>
      </c>
    </row>
    <row r="164" spans="1:52" ht="1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37"/>
        <v>18.101502686002885</v>
      </c>
      <c r="W164" s="15">
        <v>4.0372399999999997</v>
      </c>
      <c r="X164" s="15"/>
      <c r="Y164" s="15">
        <f t="shared" si="38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39"/>
        <v>1486.7095341874378</v>
      </c>
      <c r="AH164" s="17">
        <v>1288.8714492217537</v>
      </c>
      <c r="AI164" s="15">
        <v>4.5663999999999998</v>
      </c>
      <c r="AJ164" s="17">
        <f t="shared" si="40"/>
        <v>1.9909957767822142</v>
      </c>
      <c r="AK164" s="15">
        <f t="shared" si="41"/>
        <v>0.22303341717159339</v>
      </c>
      <c r="AL164" s="5">
        <v>14.43</v>
      </c>
      <c r="AN164" s="5">
        <f t="shared" si="42"/>
        <v>15.789473684210526</v>
      </c>
      <c r="AO164" s="6">
        <f t="shared" si="43"/>
        <v>27.272727272727273</v>
      </c>
      <c r="AP164" s="105">
        <f t="shared" si="44"/>
        <v>0.71475140099015644</v>
      </c>
      <c r="AQ164" s="5">
        <f t="shared" si="45"/>
        <v>307.78768463690949</v>
      </c>
      <c r="AR164" s="6">
        <f t="shared" si="46"/>
        <v>130.12733437349468</v>
      </c>
      <c r="AS164">
        <f t="shared" si="47"/>
        <v>4.005159095479085</v>
      </c>
      <c r="AT164" s="5">
        <f t="shared" si="48"/>
        <v>6.7992948879375473E-2</v>
      </c>
      <c r="AU164" s="5">
        <f t="shared" si="49"/>
        <v>0.55008057485329886</v>
      </c>
      <c r="AV164" s="6">
        <f t="shared" si="50"/>
        <v>22.090860769684564</v>
      </c>
      <c r="AW164" s="5">
        <f t="shared" si="51"/>
        <v>0.61045430384842281</v>
      </c>
      <c r="AX164" s="5">
        <f t="shared" si="52"/>
        <v>1</v>
      </c>
      <c r="AY164" s="5">
        <f t="shared" si="36"/>
        <v>27.272727272727273</v>
      </c>
      <c r="AZ164" s="5">
        <f t="shared" si="53"/>
        <v>1.7272727272727273</v>
      </c>
    </row>
    <row r="165" spans="1:52" ht="1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37"/>
        <v>26.808449300758216</v>
      </c>
      <c r="W165" s="15">
        <v>3.7762199999999999</v>
      </c>
      <c r="X165" s="15"/>
      <c r="Y165" s="15">
        <f t="shared" si="38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39"/>
        <v>938.94852204256631</v>
      </c>
      <c r="AH165" s="17">
        <v>870.26704671575874</v>
      </c>
      <c r="AI165" s="15">
        <v>4.3387000000000002</v>
      </c>
      <c r="AJ165" s="17">
        <f t="shared" si="40"/>
        <v>2.4857419168738839</v>
      </c>
      <c r="AK165" s="15">
        <f t="shared" si="41"/>
        <v>0.14085932228438136</v>
      </c>
      <c r="AL165" s="5">
        <v>14.43</v>
      </c>
      <c r="AN165" s="5">
        <f t="shared" si="42"/>
        <v>15.789473684210526</v>
      </c>
      <c r="AO165" s="6">
        <f t="shared" si="43"/>
        <v>27.272727272727273</v>
      </c>
      <c r="AP165" s="105">
        <f t="shared" si="44"/>
        <v>0.71475140099015644</v>
      </c>
      <c r="AQ165" s="5">
        <f t="shared" si="45"/>
        <v>307.78768463690949</v>
      </c>
      <c r="AR165" s="6">
        <f t="shared" si="46"/>
        <v>130.12733437349468</v>
      </c>
      <c r="AS165">
        <f t="shared" si="47"/>
        <v>4.005159095479085</v>
      </c>
      <c r="AT165" s="5">
        <f t="shared" si="48"/>
        <v>6.7992948879375473E-2</v>
      </c>
      <c r="AU165" s="5">
        <f t="shared" si="49"/>
        <v>0.55008057485329886</v>
      </c>
      <c r="AV165" s="6">
        <f t="shared" si="50"/>
        <v>22.090860769684564</v>
      </c>
      <c r="AW165" s="5">
        <f t="shared" si="51"/>
        <v>0.61045430384842281</v>
      </c>
      <c r="AX165" s="5">
        <f t="shared" si="52"/>
        <v>1</v>
      </c>
      <c r="AY165" s="5">
        <f t="shared" si="36"/>
        <v>27.272727272727273</v>
      </c>
      <c r="AZ165" s="5">
        <f t="shared" si="53"/>
        <v>1.7272727272727273</v>
      </c>
    </row>
    <row r="166" spans="1:52" ht="1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37"/>
        <v>3.7326356062671668</v>
      </c>
      <c r="W166" s="15">
        <v>3.95749</v>
      </c>
      <c r="X166" s="15"/>
      <c r="Y166" s="15">
        <f t="shared" si="38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9"/>
        <v>5950.3258101573465</v>
      </c>
      <c r="AH166" s="17">
        <v>5262.4618977055443</v>
      </c>
      <c r="AI166" s="15">
        <v>32.808</v>
      </c>
      <c r="AJ166" s="17">
        <f t="shared" si="40"/>
        <v>0.33730122553581526</v>
      </c>
      <c r="AK166" s="15">
        <f t="shared" si="41"/>
        <v>1.0602401138100108</v>
      </c>
      <c r="AL166" s="56">
        <v>10.167</v>
      </c>
      <c r="AN166" s="5">
        <f t="shared" si="42"/>
        <v>18.796992481203009</v>
      </c>
      <c r="AO166" s="6">
        <f t="shared" si="43"/>
        <v>32.467532467532465</v>
      </c>
      <c r="AP166" s="105">
        <f t="shared" si="44"/>
        <v>0.71475140099015644</v>
      </c>
      <c r="AQ166" s="5">
        <f t="shared" si="45"/>
        <v>436.20703605004184</v>
      </c>
      <c r="AR166" s="6">
        <f t="shared" si="46"/>
        <v>131.44250668772659</v>
      </c>
      <c r="AS166">
        <f t="shared" si="47"/>
        <v>5.733614625324102</v>
      </c>
      <c r="AT166" s="5">
        <f t="shared" si="48"/>
        <v>0.11471653452545533</v>
      </c>
      <c r="AU166" s="5">
        <f t="shared" si="49"/>
        <v>0.50415717451801301</v>
      </c>
      <c r="AV166" s="6">
        <f t="shared" si="50"/>
        <v>26.298643773434009</v>
      </c>
      <c r="AW166" s="5">
        <f t="shared" si="51"/>
        <v>0.63149321886717003</v>
      </c>
      <c r="AX166" s="5">
        <f t="shared" si="52"/>
        <v>1</v>
      </c>
      <c r="AY166" s="5">
        <f t="shared" si="36"/>
        <v>32.467532467532465</v>
      </c>
      <c r="AZ166" s="5">
        <f t="shared" si="53"/>
        <v>1.7272727272727271</v>
      </c>
    </row>
    <row r="167" spans="1:52" ht="1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37"/>
        <v>4.2026815556597326</v>
      </c>
      <c r="W167" s="15">
        <v>3.85737</v>
      </c>
      <c r="X167" s="15"/>
      <c r="Y167" s="15">
        <f t="shared" si="38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39"/>
        <v>5151.1159887657868</v>
      </c>
      <c r="AH167" s="17">
        <v>4673.8855646931079</v>
      </c>
      <c r="AI167" s="15">
        <v>15.58</v>
      </c>
      <c r="AJ167" s="17">
        <f t="shared" si="40"/>
        <v>0.519373175307005</v>
      </c>
      <c r="AK167" s="15">
        <f t="shared" si="41"/>
        <v>0.91783542219735803</v>
      </c>
      <c r="AL167" s="5">
        <v>10.167</v>
      </c>
      <c r="AN167" s="5">
        <f t="shared" si="42"/>
        <v>18.796992481203009</v>
      </c>
      <c r="AO167" s="6">
        <f t="shared" si="43"/>
        <v>32.467532467532465</v>
      </c>
      <c r="AP167" s="105">
        <f t="shared" si="44"/>
        <v>0.71475140099015644</v>
      </c>
      <c r="AQ167" s="5">
        <f t="shared" si="45"/>
        <v>436.20703605004184</v>
      </c>
      <c r="AR167" s="6">
        <f t="shared" si="46"/>
        <v>131.44250668772659</v>
      </c>
      <c r="AS167">
        <f t="shared" si="47"/>
        <v>5.733614625324102</v>
      </c>
      <c r="AT167" s="5">
        <f t="shared" si="48"/>
        <v>0.11471653452545533</v>
      </c>
      <c r="AU167" s="5">
        <f t="shared" si="49"/>
        <v>0.50415717451801301</v>
      </c>
      <c r="AV167" s="6">
        <f t="shared" si="50"/>
        <v>26.298643773434009</v>
      </c>
      <c r="AW167" s="5">
        <f t="shared" si="51"/>
        <v>0.63149321886717003</v>
      </c>
      <c r="AX167" s="5">
        <f t="shared" si="52"/>
        <v>1</v>
      </c>
      <c r="AY167" s="5">
        <f t="shared" si="36"/>
        <v>32.467532467532465</v>
      </c>
      <c r="AZ167" s="5">
        <f t="shared" si="53"/>
        <v>1.7272727272727271</v>
      </c>
    </row>
    <row r="168" spans="1:52" ht="1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37"/>
        <v>5.1083463880322624</v>
      </c>
      <c r="W168" s="15">
        <v>3.7757499999999999</v>
      </c>
      <c r="X168" s="15"/>
      <c r="Y168" s="15">
        <f t="shared" si="38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39"/>
        <v>4148.1973271735324</v>
      </c>
      <c r="AH168" s="17">
        <v>3845.2468105958719</v>
      </c>
      <c r="AI168" s="15">
        <v>8.8933</v>
      </c>
      <c r="AJ168" s="17">
        <f t="shared" si="40"/>
        <v>0.75789439944360204</v>
      </c>
      <c r="AK168" s="15">
        <f t="shared" si="41"/>
        <v>0.73913351076695888</v>
      </c>
      <c r="AL168" s="5">
        <v>10.167</v>
      </c>
      <c r="AN168" s="5">
        <f t="shared" si="42"/>
        <v>18.796992481203009</v>
      </c>
      <c r="AO168" s="6">
        <f t="shared" si="43"/>
        <v>32.467532467532465</v>
      </c>
      <c r="AP168" s="105">
        <f t="shared" si="44"/>
        <v>0.71475140099015644</v>
      </c>
      <c r="AQ168" s="5">
        <f t="shared" si="45"/>
        <v>436.20703605004184</v>
      </c>
      <c r="AR168" s="6">
        <f t="shared" si="46"/>
        <v>131.44250668772659</v>
      </c>
      <c r="AS168">
        <f t="shared" si="47"/>
        <v>5.733614625324102</v>
      </c>
      <c r="AT168" s="5">
        <f t="shared" si="48"/>
        <v>0.11471653452545533</v>
      </c>
      <c r="AU168" s="5">
        <f t="shared" si="49"/>
        <v>0.50415717451801301</v>
      </c>
      <c r="AV168" s="6">
        <f t="shared" si="50"/>
        <v>26.298643773434009</v>
      </c>
      <c r="AW168" s="5">
        <f t="shared" si="51"/>
        <v>0.63149321886717003</v>
      </c>
      <c r="AX168" s="5">
        <f t="shared" si="52"/>
        <v>1</v>
      </c>
      <c r="AY168" s="5">
        <f t="shared" si="36"/>
        <v>32.467532467532465</v>
      </c>
      <c r="AZ168" s="5">
        <f t="shared" si="53"/>
        <v>1.7272727272727271</v>
      </c>
    </row>
    <row r="169" spans="1:52" ht="1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37"/>
        <v>6.561523942217196</v>
      </c>
      <c r="W169" s="15">
        <v>4.2385599999999997</v>
      </c>
      <c r="X169" s="15"/>
      <c r="Y169" s="15">
        <f t="shared" si="38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39"/>
        <v>3625.3515967503795</v>
      </c>
      <c r="AH169" s="17">
        <v>2993.6418473789045</v>
      </c>
      <c r="AI169" s="15">
        <v>6.5060000000000002</v>
      </c>
      <c r="AJ169" s="17">
        <f t="shared" si="40"/>
        <v>1.0042580680140989</v>
      </c>
      <c r="AK169" s="15">
        <f t="shared" si="41"/>
        <v>0.64597188661141325</v>
      </c>
      <c r="AL169" s="5">
        <v>10.167</v>
      </c>
      <c r="AN169" s="5">
        <f t="shared" si="42"/>
        <v>18.796992481203009</v>
      </c>
      <c r="AO169" s="6">
        <f t="shared" si="43"/>
        <v>32.467532467532465</v>
      </c>
      <c r="AP169" s="105">
        <f t="shared" si="44"/>
        <v>0.71475140099015644</v>
      </c>
      <c r="AQ169" s="5">
        <f t="shared" si="45"/>
        <v>436.20703605004184</v>
      </c>
      <c r="AR169" s="6">
        <f t="shared" si="46"/>
        <v>131.44250668772659</v>
      </c>
      <c r="AS169">
        <f t="shared" si="47"/>
        <v>5.733614625324102</v>
      </c>
      <c r="AT169" s="5">
        <f t="shared" si="48"/>
        <v>0.11471653452545533</v>
      </c>
      <c r="AU169" s="5">
        <f t="shared" si="49"/>
        <v>0.50415717451801301</v>
      </c>
      <c r="AV169" s="6">
        <f t="shared" si="50"/>
        <v>26.298643773434009</v>
      </c>
      <c r="AW169" s="5">
        <f t="shared" si="51"/>
        <v>0.63149321886717003</v>
      </c>
      <c r="AX169" s="5">
        <f t="shared" si="52"/>
        <v>1</v>
      </c>
      <c r="AY169" s="5">
        <f t="shared" si="36"/>
        <v>32.467532467532465</v>
      </c>
      <c r="AZ169" s="5">
        <f t="shared" si="53"/>
        <v>1.7272727272727271</v>
      </c>
    </row>
    <row r="170" spans="1:52" ht="1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37"/>
        <v>9.4125672044320208</v>
      </c>
      <c r="W170" s="15">
        <v>4.5130100000000004</v>
      </c>
      <c r="X170" s="15"/>
      <c r="Y170" s="15">
        <f t="shared" si="38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39"/>
        <v>2690.8824140472657</v>
      </c>
      <c r="AH170" s="17">
        <v>2086.8751563070832</v>
      </c>
      <c r="AI170" s="15">
        <v>5.3364000000000003</v>
      </c>
      <c r="AJ170" s="17">
        <f t="shared" si="40"/>
        <v>1.328097188311</v>
      </c>
      <c r="AK170" s="15">
        <f t="shared" si="41"/>
        <v>0.47946643056901578</v>
      </c>
      <c r="AL170" s="5">
        <v>10.167</v>
      </c>
      <c r="AN170" s="5">
        <f t="shared" si="42"/>
        <v>18.796992481203009</v>
      </c>
      <c r="AO170" s="6">
        <f t="shared" si="43"/>
        <v>32.467532467532465</v>
      </c>
      <c r="AP170" s="105">
        <f t="shared" si="44"/>
        <v>0.71475140099015644</v>
      </c>
      <c r="AQ170" s="5">
        <f t="shared" si="45"/>
        <v>436.20703605004184</v>
      </c>
      <c r="AR170" s="6">
        <f t="shared" si="46"/>
        <v>131.44250668772659</v>
      </c>
      <c r="AS170">
        <f t="shared" si="47"/>
        <v>5.733614625324102</v>
      </c>
      <c r="AT170" s="5">
        <f t="shared" si="48"/>
        <v>0.11471653452545533</v>
      </c>
      <c r="AU170" s="5">
        <f t="shared" si="49"/>
        <v>0.50415717451801301</v>
      </c>
      <c r="AV170" s="6">
        <f t="shared" si="50"/>
        <v>26.298643773434009</v>
      </c>
      <c r="AW170" s="5">
        <f t="shared" si="51"/>
        <v>0.63149321886717003</v>
      </c>
      <c r="AX170" s="5">
        <f t="shared" si="52"/>
        <v>1</v>
      </c>
      <c r="AY170" s="5">
        <f t="shared" si="36"/>
        <v>32.467532467532465</v>
      </c>
      <c r="AZ170" s="5">
        <f t="shared" si="53"/>
        <v>1.7272727272727271</v>
      </c>
    </row>
    <row r="171" spans="1:52" ht="1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37"/>
        <v>13.353968114601885</v>
      </c>
      <c r="W171" s="15">
        <v>4.3257500000000002</v>
      </c>
      <c r="X171" s="15"/>
      <c r="Y171" s="15">
        <f t="shared" si="38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39"/>
        <v>1817.9736999196632</v>
      </c>
      <c r="AH171" s="17">
        <v>1470.9375136609424</v>
      </c>
      <c r="AI171" s="15">
        <v>4.8281999999999998</v>
      </c>
      <c r="AJ171" s="17">
        <f t="shared" si="40"/>
        <v>1.6630777054149786</v>
      </c>
      <c r="AK171" s="15">
        <f t="shared" si="41"/>
        <v>0.32392993325107705</v>
      </c>
      <c r="AL171" s="5">
        <v>10.167</v>
      </c>
      <c r="AN171" s="5">
        <f t="shared" si="42"/>
        <v>18.796992481203009</v>
      </c>
      <c r="AO171" s="6">
        <f t="shared" si="43"/>
        <v>32.467532467532465</v>
      </c>
      <c r="AP171" s="105">
        <f t="shared" si="44"/>
        <v>0.71475140099015644</v>
      </c>
      <c r="AQ171" s="5">
        <f t="shared" si="45"/>
        <v>436.20703605004184</v>
      </c>
      <c r="AR171" s="6">
        <f t="shared" si="46"/>
        <v>131.44250668772659</v>
      </c>
      <c r="AS171">
        <f t="shared" si="47"/>
        <v>5.733614625324102</v>
      </c>
      <c r="AT171" s="5">
        <f t="shared" si="48"/>
        <v>0.11471653452545533</v>
      </c>
      <c r="AU171" s="5">
        <f t="shared" si="49"/>
        <v>0.50415717451801301</v>
      </c>
      <c r="AV171" s="6">
        <f t="shared" si="50"/>
        <v>26.298643773434009</v>
      </c>
      <c r="AW171" s="5">
        <f t="shared" si="51"/>
        <v>0.63149321886717003</v>
      </c>
      <c r="AX171" s="5">
        <f t="shared" si="52"/>
        <v>1</v>
      </c>
      <c r="AY171" s="5">
        <f t="shared" si="36"/>
        <v>32.467532467532465</v>
      </c>
      <c r="AZ171" s="5">
        <f t="shared" si="53"/>
        <v>1.7272727272727271</v>
      </c>
    </row>
    <row r="172" spans="1:52" ht="1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37"/>
        <v>18.058708785504582</v>
      </c>
      <c r="W172" s="15">
        <v>4.0373299999999999</v>
      </c>
      <c r="X172" s="15"/>
      <c r="Y172" s="15">
        <f t="shared" si="38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39"/>
        <v>1254.7120498655393</v>
      </c>
      <c r="AH172" s="17">
        <v>1087.7218791947616</v>
      </c>
      <c r="AI172" s="15">
        <v>4.5655000000000001</v>
      </c>
      <c r="AJ172" s="17">
        <f t="shared" si="40"/>
        <v>1.9888369214111419</v>
      </c>
      <c r="AK172" s="15">
        <f t="shared" si="41"/>
        <v>0.22356692540724152</v>
      </c>
      <c r="AL172" s="5">
        <v>10.167</v>
      </c>
      <c r="AN172" s="5">
        <f t="shared" si="42"/>
        <v>18.796992481203009</v>
      </c>
      <c r="AO172" s="6">
        <f t="shared" si="43"/>
        <v>32.467532467532465</v>
      </c>
      <c r="AP172" s="105">
        <f t="shared" si="44"/>
        <v>0.71475140099015644</v>
      </c>
      <c r="AQ172" s="5">
        <f t="shared" si="45"/>
        <v>436.20703605004184</v>
      </c>
      <c r="AR172" s="6">
        <f t="shared" si="46"/>
        <v>131.44250668772659</v>
      </c>
      <c r="AS172">
        <f t="shared" si="47"/>
        <v>5.733614625324102</v>
      </c>
      <c r="AT172" s="5">
        <f t="shared" si="48"/>
        <v>0.11471653452545533</v>
      </c>
      <c r="AU172" s="5">
        <f t="shared" si="49"/>
        <v>0.50415717451801301</v>
      </c>
      <c r="AV172" s="6">
        <f t="shared" si="50"/>
        <v>26.298643773434009</v>
      </c>
      <c r="AW172" s="5">
        <f t="shared" si="51"/>
        <v>0.63149321886717003</v>
      </c>
      <c r="AX172" s="5">
        <f t="shared" si="52"/>
        <v>1</v>
      </c>
      <c r="AY172" s="5">
        <f t="shared" si="36"/>
        <v>32.467532467532465</v>
      </c>
      <c r="AZ172" s="5">
        <f t="shared" si="53"/>
        <v>1.7272727272727271</v>
      </c>
    </row>
    <row r="173" spans="1:52" ht="1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37"/>
        <v>26.745071241389855</v>
      </c>
      <c r="W173" s="15">
        <v>3.7766299999999999</v>
      </c>
      <c r="X173" s="15"/>
      <c r="Y173" s="15">
        <f t="shared" si="38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39"/>
        <v>792.49621046784785</v>
      </c>
      <c r="AH173" s="17">
        <v>734.44757274010624</v>
      </c>
      <c r="AI173" s="15">
        <v>4.3377999999999997</v>
      </c>
      <c r="AJ173" s="17">
        <f t="shared" si="40"/>
        <v>2.4830594480876407</v>
      </c>
      <c r="AK173" s="15">
        <f t="shared" si="41"/>
        <v>0.14120844793845241</v>
      </c>
      <c r="AL173" s="5">
        <v>10.167</v>
      </c>
      <c r="AN173" s="5">
        <f t="shared" si="42"/>
        <v>18.796992481203009</v>
      </c>
      <c r="AO173" s="6">
        <f t="shared" si="43"/>
        <v>32.467532467532465</v>
      </c>
      <c r="AP173" s="105">
        <f t="shared" si="44"/>
        <v>0.71475140099015644</v>
      </c>
      <c r="AQ173" s="5">
        <f t="shared" si="45"/>
        <v>436.20703605004184</v>
      </c>
      <c r="AR173" s="6">
        <f t="shared" si="46"/>
        <v>131.44250668772659</v>
      </c>
      <c r="AS173">
        <f t="shared" si="47"/>
        <v>5.733614625324102</v>
      </c>
      <c r="AT173" s="5">
        <f t="shared" si="48"/>
        <v>0.11471653452545533</v>
      </c>
      <c r="AU173" s="5">
        <f t="shared" si="49"/>
        <v>0.50415717451801301</v>
      </c>
      <c r="AV173" s="6">
        <f t="shared" si="50"/>
        <v>26.298643773434009</v>
      </c>
      <c r="AW173" s="5">
        <f t="shared" si="51"/>
        <v>0.63149321886717003</v>
      </c>
      <c r="AX173" s="5">
        <f t="shared" si="52"/>
        <v>1</v>
      </c>
      <c r="AY173" s="5">
        <f t="shared" si="36"/>
        <v>32.467532467532465</v>
      </c>
      <c r="AZ173" s="5">
        <f t="shared" si="53"/>
        <v>1.7272727272727271</v>
      </c>
    </row>
    <row r="174" spans="1:52" ht="1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37"/>
        <v>3.6713216993545985</v>
      </c>
      <c r="W174" s="15">
        <v>3.9316399999999998</v>
      </c>
      <c r="X174" s="15"/>
      <c r="Y174" s="15">
        <f t="shared" si="38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9"/>
        <v>4592.3668216750821</v>
      </c>
      <c r="AH174" s="17">
        <v>4088.1881036571986</v>
      </c>
      <c r="AI174" s="15">
        <v>32.468000000000004</v>
      </c>
      <c r="AJ174" s="17">
        <f t="shared" si="40"/>
        <v>0.33626638258822239</v>
      </c>
      <c r="AK174" s="15">
        <f t="shared" si="41"/>
        <v>1.0709058813045895</v>
      </c>
      <c r="AL174" s="56">
        <v>5.66</v>
      </c>
      <c r="AN174" s="5">
        <f t="shared" si="42"/>
        <v>24.671052631578949</v>
      </c>
      <c r="AO174" s="6">
        <f t="shared" si="43"/>
        <v>42.613636363636367</v>
      </c>
      <c r="AP174" s="105">
        <f t="shared" si="44"/>
        <v>0.71475140099015644</v>
      </c>
      <c r="AQ174" s="5">
        <f t="shared" si="45"/>
        <v>751.43477694557976</v>
      </c>
      <c r="AR174" s="6">
        <f t="shared" si="46"/>
        <v>133.0841980014612</v>
      </c>
      <c r="AS174">
        <f t="shared" si="47"/>
        <v>10.000409464020937</v>
      </c>
      <c r="AT174" s="5">
        <f t="shared" si="48"/>
        <v>0.25937251617193408</v>
      </c>
      <c r="AU174" s="5">
        <f t="shared" si="49"/>
        <v>0.44006445988263915</v>
      </c>
      <c r="AV174" s="6">
        <f t="shared" si="50"/>
        <v>34.516969952632138</v>
      </c>
      <c r="AW174" s="5">
        <f t="shared" si="51"/>
        <v>0.67258484976316069</v>
      </c>
      <c r="AX174" s="5">
        <f t="shared" si="52"/>
        <v>1</v>
      </c>
      <c r="AY174" s="5">
        <f t="shared" si="36"/>
        <v>42.613636363636367</v>
      </c>
      <c r="AZ174" s="5">
        <f t="shared" si="53"/>
        <v>1.7272727272727273</v>
      </c>
    </row>
    <row r="175" spans="1:52" ht="1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37"/>
        <v>4.0765559958385209</v>
      </c>
      <c r="W175" s="15">
        <v>3.7821799999999999</v>
      </c>
      <c r="X175" s="15"/>
      <c r="Y175" s="15">
        <f t="shared" si="38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39"/>
        <v>3978.6345396798388</v>
      </c>
      <c r="AH175" s="17">
        <v>3681.7975053750579</v>
      </c>
      <c r="AI175" s="15">
        <v>15.195</v>
      </c>
      <c r="AJ175" s="17">
        <f t="shared" si="40"/>
        <v>0.51796015706479059</v>
      </c>
      <c r="AK175" s="15">
        <f t="shared" si="41"/>
        <v>0.92778806518565438</v>
      </c>
      <c r="AL175" s="5">
        <v>5.66</v>
      </c>
      <c r="AN175" s="5">
        <f t="shared" si="42"/>
        <v>24.671052631578949</v>
      </c>
      <c r="AO175" s="6">
        <f t="shared" si="43"/>
        <v>42.613636363636367</v>
      </c>
      <c r="AP175" s="105">
        <f t="shared" si="44"/>
        <v>0.71475140099015644</v>
      </c>
      <c r="AQ175" s="5">
        <f t="shared" si="45"/>
        <v>751.43477694557976</v>
      </c>
      <c r="AR175" s="6">
        <f t="shared" si="46"/>
        <v>133.0841980014612</v>
      </c>
      <c r="AS175">
        <f t="shared" si="47"/>
        <v>10.000409464020937</v>
      </c>
      <c r="AT175" s="5">
        <f t="shared" si="48"/>
        <v>0.25937251617193408</v>
      </c>
      <c r="AU175" s="5">
        <f t="shared" si="49"/>
        <v>0.44006445988263915</v>
      </c>
      <c r="AV175" s="6">
        <f t="shared" si="50"/>
        <v>34.516969952632138</v>
      </c>
      <c r="AW175" s="5">
        <f t="shared" si="51"/>
        <v>0.67258484976316069</v>
      </c>
      <c r="AX175" s="5">
        <f t="shared" si="52"/>
        <v>1</v>
      </c>
      <c r="AY175" s="5">
        <f t="shared" si="36"/>
        <v>42.613636363636367</v>
      </c>
      <c r="AZ175" s="5">
        <f t="shared" si="53"/>
        <v>1.7272727272727273</v>
      </c>
    </row>
    <row r="176" spans="1:52" ht="1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37"/>
        <v>4.8171853723260085</v>
      </c>
      <c r="W176" s="15">
        <v>3.60751</v>
      </c>
      <c r="X176" s="15"/>
      <c r="Y176" s="15">
        <f t="shared" si="38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39"/>
        <v>3211.4373325560296</v>
      </c>
      <c r="AH176" s="17">
        <v>3115.730978970565</v>
      </c>
      <c r="AI176" s="15">
        <v>8.4298999999999999</v>
      </c>
      <c r="AJ176" s="17">
        <f t="shared" si="40"/>
        <v>0.75593676547737587</v>
      </c>
      <c r="AK176" s="15">
        <f t="shared" si="41"/>
        <v>0.74888336677359191</v>
      </c>
      <c r="AL176" s="5">
        <v>5.66</v>
      </c>
      <c r="AN176" s="5">
        <f t="shared" si="42"/>
        <v>24.671052631578949</v>
      </c>
      <c r="AO176" s="6">
        <f t="shared" si="43"/>
        <v>42.613636363636367</v>
      </c>
      <c r="AP176" s="105">
        <f t="shared" si="44"/>
        <v>0.71475140099015644</v>
      </c>
      <c r="AQ176" s="5">
        <f t="shared" si="45"/>
        <v>751.43477694557976</v>
      </c>
      <c r="AR176" s="6">
        <f t="shared" si="46"/>
        <v>133.0841980014612</v>
      </c>
      <c r="AS176">
        <f t="shared" si="47"/>
        <v>10.000409464020937</v>
      </c>
      <c r="AT176" s="5">
        <f t="shared" si="48"/>
        <v>0.25937251617193408</v>
      </c>
      <c r="AU176" s="5">
        <f t="shared" si="49"/>
        <v>0.44006445988263915</v>
      </c>
      <c r="AV176" s="6">
        <f t="shared" si="50"/>
        <v>34.516969952632138</v>
      </c>
      <c r="AW176" s="5">
        <f t="shared" si="51"/>
        <v>0.67258484976316069</v>
      </c>
      <c r="AX176" s="5">
        <f t="shared" si="52"/>
        <v>1</v>
      </c>
      <c r="AY176" s="5">
        <f t="shared" si="36"/>
        <v>42.613636363636367</v>
      </c>
      <c r="AZ176" s="5">
        <f t="shared" si="53"/>
        <v>1.7272727272727273</v>
      </c>
    </row>
    <row r="177" spans="1:52" ht="1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37"/>
        <v>5.9791201751421221</v>
      </c>
      <c r="W177" s="15">
        <v>3.8846799999999999</v>
      </c>
      <c r="X177" s="15"/>
      <c r="Y177" s="15">
        <f t="shared" si="38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39"/>
        <v>2786.1419169127348</v>
      </c>
      <c r="AH177" s="17">
        <v>2510.2445270124108</v>
      </c>
      <c r="AI177" s="15">
        <v>5.9522000000000004</v>
      </c>
      <c r="AJ177" s="17">
        <f t="shared" si="40"/>
        <v>1.0022588123407918</v>
      </c>
      <c r="AK177" s="15">
        <f t="shared" si="41"/>
        <v>0.64970763025475764</v>
      </c>
      <c r="AL177" s="5">
        <v>5.66</v>
      </c>
      <c r="AN177" s="5">
        <f t="shared" si="42"/>
        <v>24.671052631578949</v>
      </c>
      <c r="AO177" s="6">
        <f t="shared" si="43"/>
        <v>42.613636363636367</v>
      </c>
      <c r="AP177" s="105">
        <f t="shared" si="44"/>
        <v>0.71475140099015644</v>
      </c>
      <c r="AQ177" s="5">
        <f t="shared" si="45"/>
        <v>751.43477694557976</v>
      </c>
      <c r="AR177" s="6">
        <f t="shared" si="46"/>
        <v>133.0841980014612</v>
      </c>
      <c r="AS177">
        <f t="shared" si="47"/>
        <v>10.000409464020937</v>
      </c>
      <c r="AT177" s="5">
        <f t="shared" si="48"/>
        <v>0.25937251617193408</v>
      </c>
      <c r="AU177" s="5">
        <f t="shared" si="49"/>
        <v>0.44006445988263915</v>
      </c>
      <c r="AV177" s="6">
        <f t="shared" si="50"/>
        <v>34.516969952632138</v>
      </c>
      <c r="AW177" s="5">
        <f t="shared" si="51"/>
        <v>0.67258484976316069</v>
      </c>
      <c r="AX177" s="5">
        <f t="shared" si="52"/>
        <v>1</v>
      </c>
      <c r="AY177" s="5">
        <f t="shared" si="36"/>
        <v>42.613636363636367</v>
      </c>
      <c r="AZ177" s="5">
        <f t="shared" si="53"/>
        <v>1.7272727272727273</v>
      </c>
    </row>
    <row r="178" spans="1:52" ht="1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37"/>
        <v>8.2936919184958953</v>
      </c>
      <c r="W178" s="15">
        <v>3.9965700000000002</v>
      </c>
      <c r="X178" s="15"/>
      <c r="Y178" s="15">
        <f t="shared" si="38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39"/>
        <v>2066.4494798941214</v>
      </c>
      <c r="AH178" s="17">
        <v>1809.6951084628629</v>
      </c>
      <c r="AI178" s="15">
        <v>4.7203999999999997</v>
      </c>
      <c r="AJ178" s="17">
        <f t="shared" si="40"/>
        <v>1.3255147003838914</v>
      </c>
      <c r="AK178" s="15">
        <f t="shared" si="41"/>
        <v>0.48188069188911942</v>
      </c>
      <c r="AL178" s="5">
        <v>5.66</v>
      </c>
      <c r="AN178" s="5">
        <f t="shared" si="42"/>
        <v>24.671052631578949</v>
      </c>
      <c r="AO178" s="6">
        <f t="shared" si="43"/>
        <v>42.613636363636367</v>
      </c>
      <c r="AP178" s="105">
        <f t="shared" si="44"/>
        <v>0.71475140099015644</v>
      </c>
      <c r="AQ178" s="5">
        <f t="shared" si="45"/>
        <v>751.43477694557976</v>
      </c>
      <c r="AR178" s="6">
        <f t="shared" si="46"/>
        <v>133.0841980014612</v>
      </c>
      <c r="AS178">
        <f t="shared" si="47"/>
        <v>10.000409464020937</v>
      </c>
      <c r="AT178" s="5">
        <f t="shared" si="48"/>
        <v>0.25937251617193408</v>
      </c>
      <c r="AU178" s="5">
        <f t="shared" si="49"/>
        <v>0.44006445988263915</v>
      </c>
      <c r="AV178" s="6">
        <f t="shared" si="50"/>
        <v>34.516969952632138</v>
      </c>
      <c r="AW178" s="5">
        <f t="shared" si="51"/>
        <v>0.67258484976316069</v>
      </c>
      <c r="AX178" s="5">
        <f t="shared" si="52"/>
        <v>1</v>
      </c>
      <c r="AY178" s="5">
        <f t="shared" si="36"/>
        <v>42.613636363636367</v>
      </c>
      <c r="AZ178" s="5">
        <f t="shared" si="53"/>
        <v>1.7272727272727273</v>
      </c>
    </row>
    <row r="179" spans="1:52" ht="1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37"/>
        <v>11.553467351822054</v>
      </c>
      <c r="W179" s="15">
        <v>3.7583700000000002</v>
      </c>
      <c r="X179" s="15"/>
      <c r="Y179" s="15">
        <f t="shared" si="38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39"/>
        <v>1394.9943812579315</v>
      </c>
      <c r="AH179" s="17">
        <v>1299.0951754092227</v>
      </c>
      <c r="AI179" s="15">
        <v>4.1933999999999996</v>
      </c>
      <c r="AJ179" s="17">
        <f t="shared" si="40"/>
        <v>1.6598659853686402</v>
      </c>
      <c r="AK179" s="15">
        <f t="shared" si="41"/>
        <v>0.32530234305870798</v>
      </c>
      <c r="AL179" s="5">
        <v>5.66</v>
      </c>
      <c r="AN179" s="5">
        <f t="shared" si="42"/>
        <v>24.671052631578949</v>
      </c>
      <c r="AO179" s="6">
        <f t="shared" si="43"/>
        <v>42.613636363636367</v>
      </c>
      <c r="AP179" s="105">
        <f t="shared" si="44"/>
        <v>0.71475140099015644</v>
      </c>
      <c r="AQ179" s="5">
        <f t="shared" si="45"/>
        <v>751.43477694557976</v>
      </c>
      <c r="AR179" s="6">
        <f t="shared" si="46"/>
        <v>133.0841980014612</v>
      </c>
      <c r="AS179">
        <f t="shared" si="47"/>
        <v>10.000409464020937</v>
      </c>
      <c r="AT179" s="5">
        <f t="shared" si="48"/>
        <v>0.25937251617193408</v>
      </c>
      <c r="AU179" s="5">
        <f t="shared" si="49"/>
        <v>0.44006445988263915</v>
      </c>
      <c r="AV179" s="6">
        <f t="shared" si="50"/>
        <v>34.516969952632138</v>
      </c>
      <c r="AW179" s="5">
        <f t="shared" si="51"/>
        <v>0.67258484976316069</v>
      </c>
      <c r="AX179" s="5">
        <f t="shared" si="52"/>
        <v>1</v>
      </c>
      <c r="AY179" s="5">
        <f t="shared" si="36"/>
        <v>42.613636363636367</v>
      </c>
      <c r="AZ179" s="5">
        <f t="shared" si="53"/>
        <v>1.7272727272727273</v>
      </c>
    </row>
    <row r="180" spans="1:52" ht="1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37"/>
        <v>15.477786505787755</v>
      </c>
      <c r="W180" s="15">
        <v>3.4788299999999999</v>
      </c>
      <c r="X180" s="15"/>
      <c r="Y180" s="15">
        <f t="shared" si="38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39"/>
        <v>963.85037725297138</v>
      </c>
      <c r="AH180" s="17">
        <v>969.71577236754888</v>
      </c>
      <c r="AI180" s="15">
        <v>3.9281000000000001</v>
      </c>
      <c r="AJ180" s="17">
        <f t="shared" si="40"/>
        <v>1.9850120992672451</v>
      </c>
      <c r="AK180" s="15">
        <f t="shared" si="41"/>
        <v>0.22476275911281812</v>
      </c>
      <c r="AL180" s="5">
        <v>5.66</v>
      </c>
      <c r="AN180" s="5">
        <f t="shared" si="42"/>
        <v>24.671052631578949</v>
      </c>
      <c r="AO180" s="6">
        <f t="shared" si="43"/>
        <v>42.613636363636367</v>
      </c>
      <c r="AP180" s="105">
        <f t="shared" si="44"/>
        <v>0.71475140099015644</v>
      </c>
      <c r="AQ180" s="5">
        <f t="shared" si="45"/>
        <v>751.43477694557976</v>
      </c>
      <c r="AR180" s="6">
        <f t="shared" si="46"/>
        <v>133.0841980014612</v>
      </c>
      <c r="AS180">
        <f t="shared" si="47"/>
        <v>10.000409464020937</v>
      </c>
      <c r="AT180" s="5">
        <f t="shared" si="48"/>
        <v>0.25937251617193408</v>
      </c>
      <c r="AU180" s="5">
        <f t="shared" si="49"/>
        <v>0.44006445988263915</v>
      </c>
      <c r="AV180" s="6">
        <f t="shared" si="50"/>
        <v>34.516969952632138</v>
      </c>
      <c r="AW180" s="5">
        <f t="shared" si="51"/>
        <v>0.67258484976316069</v>
      </c>
      <c r="AX180" s="5">
        <f t="shared" si="52"/>
        <v>1</v>
      </c>
      <c r="AY180" s="5">
        <f t="shared" si="36"/>
        <v>42.613636363636367</v>
      </c>
      <c r="AZ180" s="5">
        <f t="shared" si="53"/>
        <v>1.7272727272727273</v>
      </c>
    </row>
    <row r="181" spans="1:52" ht="1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37"/>
        <v>22.749923596995465</v>
      </c>
      <c r="W181" s="15">
        <v>3.2355100000000001</v>
      </c>
      <c r="X181" s="15"/>
      <c r="Y181" s="15">
        <f t="shared" si="38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39"/>
        <v>609.88516689044968</v>
      </c>
      <c r="AH181" s="17">
        <v>659.7408396563676</v>
      </c>
      <c r="AI181" s="15">
        <v>3.7039</v>
      </c>
      <c r="AJ181" s="17">
        <f t="shared" si="40"/>
        <v>2.4783369095091596</v>
      </c>
      <c r="AK181" s="15">
        <f t="shared" si="41"/>
        <v>0.14222069741048743</v>
      </c>
      <c r="AL181" s="5">
        <v>5.66</v>
      </c>
      <c r="AN181" s="5">
        <f t="shared" si="42"/>
        <v>24.671052631578949</v>
      </c>
      <c r="AO181" s="6">
        <f t="shared" si="43"/>
        <v>42.613636363636367</v>
      </c>
      <c r="AP181" s="105">
        <f t="shared" si="44"/>
        <v>0.71475140099015644</v>
      </c>
      <c r="AQ181" s="5">
        <f t="shared" si="45"/>
        <v>751.43477694557976</v>
      </c>
      <c r="AR181" s="6">
        <f t="shared" si="46"/>
        <v>133.0841980014612</v>
      </c>
      <c r="AS181">
        <f t="shared" si="47"/>
        <v>10.000409464020937</v>
      </c>
      <c r="AT181" s="5">
        <f t="shared" si="48"/>
        <v>0.25937251617193408</v>
      </c>
      <c r="AU181" s="5">
        <f t="shared" si="49"/>
        <v>0.44006445988263915</v>
      </c>
      <c r="AV181" s="6">
        <f t="shared" si="50"/>
        <v>34.516969952632138</v>
      </c>
      <c r="AW181" s="5">
        <f t="shared" si="51"/>
        <v>0.67258484976316069</v>
      </c>
      <c r="AX181" s="5">
        <f t="shared" si="52"/>
        <v>1</v>
      </c>
      <c r="AY181" s="5">
        <f t="shared" si="36"/>
        <v>42.613636363636367</v>
      </c>
      <c r="AZ181" s="5">
        <f t="shared" si="53"/>
        <v>1.7272727272727273</v>
      </c>
    </row>
    <row r="182" spans="1:52" ht="1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37"/>
        <v>3.6006690239228165</v>
      </c>
      <c r="W182" s="15">
        <v>3.89873</v>
      </c>
      <c r="X182" s="15"/>
      <c r="Y182" s="15">
        <f t="shared" si="38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9"/>
        <v>3345.979544870474</v>
      </c>
      <c r="AH182" s="17">
        <v>3003.7803097538581</v>
      </c>
      <c r="AI182" s="100">
        <v>39</v>
      </c>
      <c r="AJ182" s="17">
        <f t="shared" si="40"/>
        <v>0.30385003993294407</v>
      </c>
      <c r="AK182" s="15">
        <f t="shared" si="41"/>
        <v>1.0827793318677359</v>
      </c>
      <c r="AL182" s="56">
        <v>2.8845000000000001</v>
      </c>
      <c r="AM182" s="5" t="s">
        <v>947</v>
      </c>
      <c r="AN182" s="5">
        <f t="shared" si="42"/>
        <v>34.324942791762012</v>
      </c>
      <c r="AO182" s="6">
        <f t="shared" si="43"/>
        <v>59.28853754940711</v>
      </c>
      <c r="AP182" s="105">
        <f t="shared" si="44"/>
        <v>0.71475140099015644</v>
      </c>
      <c r="AQ182" s="5">
        <f t="shared" si="45"/>
        <v>1454.5731788133717</v>
      </c>
      <c r="AR182" s="6">
        <f t="shared" si="46"/>
        <v>134.55957386192668</v>
      </c>
      <c r="AS182">
        <f t="shared" si="47"/>
        <v>19.572674709211537</v>
      </c>
      <c r="AT182" s="5">
        <f t="shared" si="48"/>
        <v>0.69853855592355818</v>
      </c>
      <c r="AU182" s="5">
        <f t="shared" si="49"/>
        <v>0.37308279759623131</v>
      </c>
      <c r="AV182" s="6">
        <f t="shared" si="50"/>
        <v>48.023610368879488</v>
      </c>
      <c r="AW182" s="5">
        <f t="shared" si="51"/>
        <v>0.7401180518443975</v>
      </c>
      <c r="AX182" s="5">
        <f t="shared" si="52"/>
        <v>1</v>
      </c>
      <c r="AY182" s="5">
        <f t="shared" si="36"/>
        <v>59.28853754940711</v>
      </c>
      <c r="AZ182" s="5">
        <f t="shared" si="53"/>
        <v>1.7272727272727271</v>
      </c>
    </row>
    <row r="183" spans="1:52" ht="1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37"/>
        <v>3.9352449255923623</v>
      </c>
      <c r="W183" s="15">
        <v>3.6991200000000002</v>
      </c>
      <c r="X183" s="15"/>
      <c r="Y183" s="15">
        <f t="shared" si="38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39"/>
        <v>2904.7581362210767</v>
      </c>
      <c r="AH183" s="17">
        <v>2748.3978559153984</v>
      </c>
      <c r="AI183" s="15">
        <v>14.771000000000001</v>
      </c>
      <c r="AJ183" s="17">
        <f t="shared" si="40"/>
        <v>0.51615594604593384</v>
      </c>
      <c r="AK183" s="15">
        <f t="shared" si="41"/>
        <v>0.93999740040149626</v>
      </c>
      <c r="AL183" s="5">
        <v>2.8845000000000001</v>
      </c>
      <c r="AN183" s="5">
        <f t="shared" si="42"/>
        <v>34.324942791762012</v>
      </c>
      <c r="AO183" s="6">
        <f t="shared" si="43"/>
        <v>59.28853754940711</v>
      </c>
      <c r="AP183" s="105">
        <f t="shared" si="44"/>
        <v>0.71475140099015644</v>
      </c>
      <c r="AQ183" s="5">
        <f t="shared" si="45"/>
        <v>1454.5731788133717</v>
      </c>
      <c r="AR183" s="6">
        <f t="shared" si="46"/>
        <v>134.55957386192668</v>
      </c>
      <c r="AS183">
        <f t="shared" si="47"/>
        <v>19.572674709211537</v>
      </c>
      <c r="AT183" s="5">
        <f t="shared" si="48"/>
        <v>0.69853855592355818</v>
      </c>
      <c r="AU183" s="5">
        <f t="shared" si="49"/>
        <v>0.37308279759623131</v>
      </c>
      <c r="AV183" s="6">
        <f t="shared" si="50"/>
        <v>48.023610368879488</v>
      </c>
      <c r="AW183" s="5">
        <f t="shared" si="51"/>
        <v>0.7401180518443975</v>
      </c>
      <c r="AX183" s="5">
        <f t="shared" si="52"/>
        <v>1</v>
      </c>
      <c r="AY183" s="5">
        <f t="shared" ref="AY183:AY246" si="54">C183/H183</f>
        <v>59.28853754940711</v>
      </c>
      <c r="AZ183" s="5">
        <f t="shared" si="53"/>
        <v>1.7272727272727271</v>
      </c>
    </row>
    <row r="184" spans="1:52" ht="1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37"/>
        <v>4.5055254451011866</v>
      </c>
      <c r="W184" s="15">
        <v>3.4173100000000001</v>
      </c>
      <c r="X184" s="15"/>
      <c r="Y184" s="15">
        <f t="shared" si="38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39"/>
        <v>2343.8092020708586</v>
      </c>
      <c r="AH184" s="17">
        <v>2400.5232792014785</v>
      </c>
      <c r="AI184" s="15">
        <v>7.9382999999999999</v>
      </c>
      <c r="AJ184" s="17">
        <f t="shared" si="40"/>
        <v>0.75337112316390009</v>
      </c>
      <c r="AK184" s="15">
        <f t="shared" si="41"/>
        <v>0.75847091346817441</v>
      </c>
      <c r="AL184" s="5">
        <v>2.8845000000000001</v>
      </c>
      <c r="AN184" s="5">
        <f t="shared" si="42"/>
        <v>34.324942791762012</v>
      </c>
      <c r="AO184" s="6">
        <f t="shared" si="43"/>
        <v>59.28853754940711</v>
      </c>
      <c r="AP184" s="105">
        <f t="shared" si="44"/>
        <v>0.71475140099015644</v>
      </c>
      <c r="AQ184" s="5">
        <f t="shared" si="45"/>
        <v>1454.5731788133717</v>
      </c>
      <c r="AR184" s="6">
        <f t="shared" si="46"/>
        <v>134.55957386192668</v>
      </c>
      <c r="AS184">
        <f t="shared" si="47"/>
        <v>19.572674709211537</v>
      </c>
      <c r="AT184" s="5">
        <f t="shared" si="48"/>
        <v>0.69853855592355818</v>
      </c>
      <c r="AU184" s="5">
        <f t="shared" si="49"/>
        <v>0.37308279759623131</v>
      </c>
      <c r="AV184" s="6">
        <f t="shared" si="50"/>
        <v>48.023610368879488</v>
      </c>
      <c r="AW184" s="5">
        <f t="shared" si="51"/>
        <v>0.7401180518443975</v>
      </c>
      <c r="AX184" s="5">
        <f t="shared" si="52"/>
        <v>1</v>
      </c>
      <c r="AY184" s="5">
        <f t="shared" si="54"/>
        <v>59.28853754940711</v>
      </c>
      <c r="AZ184" s="5">
        <f t="shared" si="53"/>
        <v>1.7272727272727271</v>
      </c>
    </row>
    <row r="185" spans="1:52" ht="1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37"/>
        <v>5.3597659123036951</v>
      </c>
      <c r="W185" s="15">
        <v>3.5109400000000002</v>
      </c>
      <c r="X185" s="15"/>
      <c r="Y185" s="15">
        <f t="shared" si="38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39"/>
        <v>2024.2349064207958</v>
      </c>
      <c r="AH185" s="17">
        <v>2017.9274417884624</v>
      </c>
      <c r="AI185" s="15">
        <v>5.3654999999999999</v>
      </c>
      <c r="AJ185" s="17">
        <f t="shared" si="40"/>
        <v>0.99946550922426292</v>
      </c>
      <c r="AK185" s="15">
        <f t="shared" si="41"/>
        <v>0.65505472765898354</v>
      </c>
      <c r="AL185" s="5">
        <v>2.8845000000000001</v>
      </c>
      <c r="AN185" s="5">
        <f t="shared" si="42"/>
        <v>34.324942791762012</v>
      </c>
      <c r="AO185" s="6">
        <f t="shared" si="43"/>
        <v>59.28853754940711</v>
      </c>
      <c r="AP185" s="105">
        <f t="shared" si="44"/>
        <v>0.71475140099015644</v>
      </c>
      <c r="AQ185" s="5">
        <f t="shared" si="45"/>
        <v>1454.5731788133717</v>
      </c>
      <c r="AR185" s="6">
        <f t="shared" si="46"/>
        <v>134.55957386192668</v>
      </c>
      <c r="AS185">
        <f t="shared" si="47"/>
        <v>19.572674709211537</v>
      </c>
      <c r="AT185" s="5">
        <f t="shared" si="48"/>
        <v>0.69853855592355818</v>
      </c>
      <c r="AU185" s="5">
        <f t="shared" si="49"/>
        <v>0.37308279759623131</v>
      </c>
      <c r="AV185" s="6">
        <f t="shared" si="50"/>
        <v>48.023610368879488</v>
      </c>
      <c r="AW185" s="5">
        <f t="shared" si="51"/>
        <v>0.7401180518443975</v>
      </c>
      <c r="AX185" s="5">
        <f t="shared" si="52"/>
        <v>1</v>
      </c>
      <c r="AY185" s="5">
        <f t="shared" si="54"/>
        <v>59.28853754940711</v>
      </c>
      <c r="AZ185" s="5">
        <f t="shared" si="53"/>
        <v>1.7272727272727271</v>
      </c>
    </row>
    <row r="186" spans="1:52" ht="1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37"/>
        <v>7.0726056165501285</v>
      </c>
      <c r="W186" s="15">
        <v>3.43011</v>
      </c>
      <c r="X186" s="15"/>
      <c r="Y186" s="15">
        <f t="shared" si="38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39"/>
        <v>1498.6904170539131</v>
      </c>
      <c r="AH186" s="17">
        <v>1529.2268935074082</v>
      </c>
      <c r="AI186" s="15">
        <v>4.0476999999999999</v>
      </c>
      <c r="AJ186" s="17">
        <f t="shared" si="40"/>
        <v>1.3218603090413346</v>
      </c>
      <c r="AK186" s="15">
        <f t="shared" si="41"/>
        <v>0.48498533439690605</v>
      </c>
      <c r="AL186" s="5">
        <v>2.8845000000000001</v>
      </c>
      <c r="AN186" s="5">
        <f t="shared" si="42"/>
        <v>34.324942791762012</v>
      </c>
      <c r="AO186" s="6">
        <f t="shared" si="43"/>
        <v>59.28853754940711</v>
      </c>
      <c r="AP186" s="105">
        <f t="shared" si="44"/>
        <v>0.71475140099015644</v>
      </c>
      <c r="AQ186" s="5">
        <f t="shared" si="45"/>
        <v>1454.5731788133717</v>
      </c>
      <c r="AR186" s="6">
        <f t="shared" si="46"/>
        <v>134.55957386192668</v>
      </c>
      <c r="AS186">
        <f t="shared" si="47"/>
        <v>19.572674709211537</v>
      </c>
      <c r="AT186" s="5">
        <f t="shared" si="48"/>
        <v>0.69853855592355818</v>
      </c>
      <c r="AU186" s="5">
        <f t="shared" si="49"/>
        <v>0.37308279759623131</v>
      </c>
      <c r="AV186" s="6">
        <f t="shared" si="50"/>
        <v>48.023610368879488</v>
      </c>
      <c r="AW186" s="5">
        <f t="shared" si="51"/>
        <v>0.7401180518443975</v>
      </c>
      <c r="AX186" s="5">
        <f t="shared" si="52"/>
        <v>1</v>
      </c>
      <c r="AY186" s="5">
        <f t="shared" si="54"/>
        <v>59.28853754940711</v>
      </c>
      <c r="AZ186" s="5">
        <f t="shared" si="53"/>
        <v>1.7272727272727271</v>
      </c>
    </row>
    <row r="187" spans="1:52" ht="1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37"/>
        <v>9.5518900091456018</v>
      </c>
      <c r="W187" s="15">
        <v>3.1259399999999999</v>
      </c>
      <c r="X187" s="15"/>
      <c r="Y187" s="15">
        <f t="shared" si="38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39"/>
        <v>1011.2875234032851</v>
      </c>
      <c r="AH187" s="17">
        <v>1132.3014299415529</v>
      </c>
      <c r="AI187" s="15">
        <v>3.4861</v>
      </c>
      <c r="AJ187" s="17">
        <f t="shared" si="40"/>
        <v>1.6552924569813499</v>
      </c>
      <c r="AK187" s="15">
        <f t="shared" si="41"/>
        <v>0.3272587934960538</v>
      </c>
      <c r="AL187" s="5">
        <v>2.8845000000000001</v>
      </c>
      <c r="AN187" s="5">
        <f t="shared" si="42"/>
        <v>34.324942791762012</v>
      </c>
      <c r="AO187" s="6">
        <f t="shared" si="43"/>
        <v>59.28853754940711</v>
      </c>
      <c r="AP187" s="105">
        <f t="shared" si="44"/>
        <v>0.71475140099015644</v>
      </c>
      <c r="AQ187" s="5">
        <f t="shared" si="45"/>
        <v>1454.5731788133717</v>
      </c>
      <c r="AR187" s="6">
        <f t="shared" si="46"/>
        <v>134.55957386192668</v>
      </c>
      <c r="AS187">
        <f t="shared" si="47"/>
        <v>19.572674709211537</v>
      </c>
      <c r="AT187" s="5">
        <f t="shared" si="48"/>
        <v>0.69853855592355818</v>
      </c>
      <c r="AU187" s="5">
        <f t="shared" si="49"/>
        <v>0.37308279759623131</v>
      </c>
      <c r="AV187" s="6">
        <f t="shared" si="50"/>
        <v>48.023610368879488</v>
      </c>
      <c r="AW187" s="5">
        <f t="shared" si="51"/>
        <v>0.7401180518443975</v>
      </c>
      <c r="AX187" s="5">
        <f t="shared" si="52"/>
        <v>1</v>
      </c>
      <c r="AY187" s="5">
        <f t="shared" si="54"/>
        <v>59.28853754940711</v>
      </c>
      <c r="AZ187" s="5">
        <f t="shared" si="53"/>
        <v>1.7272727272727271</v>
      </c>
    </row>
    <row r="188" spans="1:52" ht="1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37"/>
        <v>12.586265108141232</v>
      </c>
      <c r="W188" s="15">
        <v>2.8481399999999999</v>
      </c>
      <c r="X188" s="15"/>
      <c r="Y188" s="15">
        <f t="shared" si="38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39"/>
        <v>699.27464638446895</v>
      </c>
      <c r="AH188" s="17">
        <v>859.31915648305255</v>
      </c>
      <c r="AI188" s="15">
        <v>3.2118000000000002</v>
      </c>
      <c r="AJ188" s="17">
        <f t="shared" si="40"/>
        <v>1.9795851657045125</v>
      </c>
      <c r="AK188" s="15">
        <f t="shared" si="41"/>
        <v>0.22628952874651626</v>
      </c>
      <c r="AL188" s="5">
        <v>2.8845000000000001</v>
      </c>
      <c r="AN188" s="5">
        <f t="shared" si="42"/>
        <v>34.324942791762012</v>
      </c>
      <c r="AO188" s="6">
        <f t="shared" si="43"/>
        <v>59.28853754940711</v>
      </c>
      <c r="AP188" s="105">
        <f t="shared" si="44"/>
        <v>0.71475140099015644</v>
      </c>
      <c r="AQ188" s="5">
        <f t="shared" si="45"/>
        <v>1454.5731788133717</v>
      </c>
      <c r="AR188" s="6">
        <f t="shared" si="46"/>
        <v>134.55957386192668</v>
      </c>
      <c r="AS188">
        <f t="shared" si="47"/>
        <v>19.572674709211537</v>
      </c>
      <c r="AT188" s="5">
        <f t="shared" si="48"/>
        <v>0.69853855592355818</v>
      </c>
      <c r="AU188" s="5">
        <f t="shared" si="49"/>
        <v>0.37308279759623131</v>
      </c>
      <c r="AV188" s="6">
        <f t="shared" si="50"/>
        <v>48.023610368879488</v>
      </c>
      <c r="AW188" s="5">
        <f t="shared" si="51"/>
        <v>0.7401180518443975</v>
      </c>
      <c r="AX188" s="5">
        <f t="shared" si="52"/>
        <v>1</v>
      </c>
      <c r="AY188" s="5">
        <f t="shared" si="54"/>
        <v>59.28853754940711</v>
      </c>
      <c r="AZ188" s="5">
        <f t="shared" si="53"/>
        <v>1.7272727272727271</v>
      </c>
    </row>
    <row r="189" spans="1:52" ht="1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37"/>
        <v>18.25571419009334</v>
      </c>
      <c r="W189" s="15">
        <v>2.6207600000000002</v>
      </c>
      <c r="X189" s="15"/>
      <c r="Y189" s="15">
        <f t="shared" si="38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39"/>
        <v>443.62064409753742</v>
      </c>
      <c r="AH189" s="17">
        <v>592.45114178382642</v>
      </c>
      <c r="AI189" s="15">
        <v>2.9883999999999999</v>
      </c>
      <c r="AJ189" s="17">
        <f t="shared" si="40"/>
        <v>2.4716106054094023</v>
      </c>
      <c r="AK189" s="15">
        <f t="shared" si="41"/>
        <v>0.14355833865005313</v>
      </c>
      <c r="AL189" s="5">
        <v>2.8845000000000001</v>
      </c>
      <c r="AN189" s="5">
        <f t="shared" si="42"/>
        <v>34.324942791762012</v>
      </c>
      <c r="AO189" s="6">
        <f t="shared" si="43"/>
        <v>59.28853754940711</v>
      </c>
      <c r="AP189" s="105">
        <f t="shared" si="44"/>
        <v>0.71475140099015644</v>
      </c>
      <c r="AQ189" s="5">
        <f t="shared" si="45"/>
        <v>1454.5731788133717</v>
      </c>
      <c r="AR189" s="6">
        <f t="shared" si="46"/>
        <v>134.55957386192668</v>
      </c>
      <c r="AS189">
        <f t="shared" si="47"/>
        <v>19.572674709211537</v>
      </c>
      <c r="AT189" s="5">
        <f t="shared" si="48"/>
        <v>0.69853855592355818</v>
      </c>
      <c r="AU189" s="5">
        <f t="shared" si="49"/>
        <v>0.37308279759623131</v>
      </c>
      <c r="AV189" s="6">
        <f t="shared" si="50"/>
        <v>48.023610368879488</v>
      </c>
      <c r="AW189" s="5">
        <f t="shared" si="51"/>
        <v>0.7401180518443975</v>
      </c>
      <c r="AX189" s="5">
        <f t="shared" si="52"/>
        <v>1</v>
      </c>
      <c r="AY189" s="5">
        <f t="shared" si="54"/>
        <v>59.28853754940711</v>
      </c>
      <c r="AZ189" s="5">
        <f t="shared" si="53"/>
        <v>1.7272727272727271</v>
      </c>
    </row>
    <row r="190" spans="1:52" ht="1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37"/>
        <v>3.5415234012886536</v>
      </c>
      <c r="W190" s="15">
        <v>3.8762400000000001</v>
      </c>
      <c r="X190" s="15"/>
      <c r="Y190" s="15">
        <f t="shared" si="38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9"/>
        <v>2504.2065688118241</v>
      </c>
      <c r="AH190" s="17">
        <v>2261.1404326980228</v>
      </c>
      <c r="AI190" s="100">
        <v>39</v>
      </c>
      <c r="AJ190" s="17">
        <f t="shared" si="40"/>
        <v>0.30134414270188614</v>
      </c>
      <c r="AK190" s="15">
        <f t="shared" si="41"/>
        <v>1.0945120392511181</v>
      </c>
      <c r="AL190" s="56">
        <v>1.5359</v>
      </c>
      <c r="AM190" s="5" t="s">
        <v>947</v>
      </c>
      <c r="AN190" s="5">
        <f t="shared" si="42"/>
        <v>46.439628482972132</v>
      </c>
      <c r="AO190" s="6">
        <f t="shared" si="43"/>
        <v>80.213903743315498</v>
      </c>
      <c r="AP190" s="105">
        <f t="shared" si="44"/>
        <v>0.71475140099015644</v>
      </c>
      <c r="AQ190" s="5">
        <f t="shared" si="45"/>
        <v>2662.5232235026765</v>
      </c>
      <c r="AR190" s="6">
        <f t="shared" si="46"/>
        <v>135.54203491812791</v>
      </c>
      <c r="AS190">
        <f t="shared" si="47"/>
        <v>36.088381573032628</v>
      </c>
      <c r="AT190" s="5">
        <f t="shared" si="48"/>
        <v>1.7299244066602746</v>
      </c>
      <c r="AU190" s="5">
        <f t="shared" si="49"/>
        <v>0.32074933702584363</v>
      </c>
      <c r="AV190" s="6">
        <f t="shared" si="50"/>
        <v>64.973119910836957</v>
      </c>
      <c r="AW190" s="5">
        <f t="shared" si="51"/>
        <v>0.82486559955418481</v>
      </c>
      <c r="AX190" s="5">
        <f t="shared" si="52"/>
        <v>1</v>
      </c>
      <c r="AY190" s="5">
        <f t="shared" si="54"/>
        <v>80.213903743315498</v>
      </c>
      <c r="AZ190" s="5">
        <f t="shared" si="53"/>
        <v>1.7272727272727273</v>
      </c>
    </row>
    <row r="191" spans="1:52" ht="1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37"/>
        <v>3.8212102698874664</v>
      </c>
      <c r="W191" s="15">
        <v>3.6306699999999998</v>
      </c>
      <c r="X191" s="15"/>
      <c r="Y191" s="15">
        <f t="shared" si="38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39"/>
        <v>2173.8794033151585</v>
      </c>
      <c r="AH191" s="17">
        <v>2095.6401742937405</v>
      </c>
      <c r="AI191" s="15">
        <v>14.439</v>
      </c>
      <c r="AJ191" s="17">
        <f t="shared" si="40"/>
        <v>0.51443666005993438</v>
      </c>
      <c r="AK191" s="15">
        <f t="shared" si="41"/>
        <v>0.95013614629140053</v>
      </c>
      <c r="AL191" s="5">
        <v>1.5359</v>
      </c>
      <c r="AN191" s="5">
        <f t="shared" si="42"/>
        <v>46.439628482972132</v>
      </c>
      <c r="AO191" s="6">
        <f t="shared" si="43"/>
        <v>80.213903743315498</v>
      </c>
      <c r="AP191" s="105">
        <f t="shared" si="44"/>
        <v>0.71475140099015644</v>
      </c>
      <c r="AQ191" s="5">
        <f t="shared" si="45"/>
        <v>2662.5232235026765</v>
      </c>
      <c r="AR191" s="6">
        <f t="shared" si="46"/>
        <v>135.54203491812791</v>
      </c>
      <c r="AS191">
        <f t="shared" si="47"/>
        <v>36.088381573032628</v>
      </c>
      <c r="AT191" s="5">
        <f t="shared" si="48"/>
        <v>1.7299244066602746</v>
      </c>
      <c r="AU191" s="5">
        <f t="shared" si="49"/>
        <v>0.32074933702584363</v>
      </c>
      <c r="AV191" s="6">
        <f t="shared" si="50"/>
        <v>64.973119910836957</v>
      </c>
      <c r="AW191" s="5">
        <f t="shared" si="51"/>
        <v>0.82486559955418481</v>
      </c>
      <c r="AX191" s="5">
        <f t="shared" si="52"/>
        <v>1</v>
      </c>
      <c r="AY191" s="5">
        <f t="shared" si="54"/>
        <v>80.213903743315498</v>
      </c>
      <c r="AZ191" s="5">
        <f t="shared" si="53"/>
        <v>1.7272727272727273</v>
      </c>
    </row>
    <row r="192" spans="1:52" ht="1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37"/>
        <v>4.2689671502281747</v>
      </c>
      <c r="W192" s="15">
        <v>3.2729900000000001</v>
      </c>
      <c r="X192" s="15"/>
      <c r="Y192" s="15">
        <f t="shared" si="38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39"/>
        <v>1754.1691659317603</v>
      </c>
      <c r="AH192" s="17">
        <v>1875.8358811854484</v>
      </c>
      <c r="AI192" s="15">
        <v>7.5705999999999998</v>
      </c>
      <c r="AJ192" s="17">
        <f t="shared" si="40"/>
        <v>0.75092446922439027</v>
      </c>
      <c r="AK192" s="15">
        <f t="shared" si="41"/>
        <v>0.76669364856205557</v>
      </c>
      <c r="AL192" s="5">
        <v>1.5359</v>
      </c>
      <c r="AN192" s="5">
        <f t="shared" si="42"/>
        <v>46.439628482972132</v>
      </c>
      <c r="AO192" s="6">
        <f t="shared" si="43"/>
        <v>80.213903743315498</v>
      </c>
      <c r="AP192" s="105">
        <f t="shared" si="44"/>
        <v>0.71475140099015644</v>
      </c>
      <c r="AQ192" s="5">
        <f t="shared" si="45"/>
        <v>2662.5232235026765</v>
      </c>
      <c r="AR192" s="6">
        <f t="shared" si="46"/>
        <v>135.54203491812791</v>
      </c>
      <c r="AS192">
        <f t="shared" si="47"/>
        <v>36.088381573032628</v>
      </c>
      <c r="AT192" s="5">
        <f t="shared" si="48"/>
        <v>1.7299244066602746</v>
      </c>
      <c r="AU192" s="5">
        <f t="shared" si="49"/>
        <v>0.32074933702584363</v>
      </c>
      <c r="AV192" s="6">
        <f t="shared" si="50"/>
        <v>64.973119910836957</v>
      </c>
      <c r="AW192" s="5">
        <f t="shared" si="51"/>
        <v>0.82486559955418481</v>
      </c>
      <c r="AX192" s="5">
        <f t="shared" si="52"/>
        <v>1</v>
      </c>
      <c r="AY192" s="5">
        <f t="shared" si="54"/>
        <v>80.213903743315498</v>
      </c>
      <c r="AZ192" s="5">
        <f t="shared" si="53"/>
        <v>1.7272727272727273</v>
      </c>
    </row>
    <row r="193" spans="1:52" ht="1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37"/>
        <v>4.9027236055217616</v>
      </c>
      <c r="W193" s="15">
        <v>3.2385799999999998</v>
      </c>
      <c r="X193" s="15"/>
      <c r="Y193" s="15">
        <f t="shared" si="38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39"/>
        <v>1511.3561815860742</v>
      </c>
      <c r="AH193" s="17">
        <v>1633.3537030276418</v>
      </c>
      <c r="AI193" s="15">
        <v>4.9366000000000003</v>
      </c>
      <c r="AJ193" s="17">
        <f t="shared" si="40"/>
        <v>0.99656294694919034</v>
      </c>
      <c r="AK193" s="15">
        <f t="shared" si="41"/>
        <v>0.66056752543678032</v>
      </c>
      <c r="AL193" s="5">
        <v>1.5359</v>
      </c>
      <c r="AN193" s="5">
        <f t="shared" si="42"/>
        <v>46.439628482972132</v>
      </c>
      <c r="AO193" s="6">
        <f t="shared" si="43"/>
        <v>80.213903743315498</v>
      </c>
      <c r="AP193" s="105">
        <f t="shared" si="44"/>
        <v>0.71475140099015644</v>
      </c>
      <c r="AQ193" s="5">
        <f t="shared" si="45"/>
        <v>2662.5232235026765</v>
      </c>
      <c r="AR193" s="6">
        <f t="shared" si="46"/>
        <v>135.54203491812791</v>
      </c>
      <c r="AS193">
        <f t="shared" si="47"/>
        <v>36.088381573032628</v>
      </c>
      <c r="AT193" s="5">
        <f t="shared" si="48"/>
        <v>1.7299244066602746</v>
      </c>
      <c r="AU193" s="5">
        <f t="shared" si="49"/>
        <v>0.32074933702584363</v>
      </c>
      <c r="AV193" s="6">
        <f t="shared" si="50"/>
        <v>64.973119910836957</v>
      </c>
      <c r="AW193" s="5">
        <f t="shared" si="51"/>
        <v>0.82486559955418481</v>
      </c>
      <c r="AX193" s="5">
        <f t="shared" si="52"/>
        <v>1</v>
      </c>
      <c r="AY193" s="5">
        <f t="shared" si="54"/>
        <v>80.213903743315498</v>
      </c>
      <c r="AZ193" s="5">
        <f t="shared" si="53"/>
        <v>1.7272727272727273</v>
      </c>
    </row>
    <row r="194" spans="1:52" ht="1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37"/>
        <v>6.1547572996304245</v>
      </c>
      <c r="W194" s="15">
        <v>3.0058699999999998</v>
      </c>
      <c r="X194" s="15"/>
      <c r="Y194" s="15">
        <f t="shared" si="38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39"/>
        <v>1117.4005204235891</v>
      </c>
      <c r="AH194" s="17">
        <v>1301.0881446910751</v>
      </c>
      <c r="AI194" s="15">
        <v>3.5430000000000001</v>
      </c>
      <c r="AJ194" s="17">
        <f t="shared" si="40"/>
        <v>1.3180135948436238</v>
      </c>
      <c r="AK194" s="15">
        <f t="shared" si="41"/>
        <v>0.48838156464439203</v>
      </c>
      <c r="AL194" s="5">
        <v>1.5359</v>
      </c>
      <c r="AN194" s="5">
        <f t="shared" si="42"/>
        <v>46.439628482972132</v>
      </c>
      <c r="AO194" s="6">
        <f t="shared" si="43"/>
        <v>80.213903743315498</v>
      </c>
      <c r="AP194" s="105">
        <f t="shared" si="44"/>
        <v>0.71475140099015644</v>
      </c>
      <c r="AQ194" s="5">
        <f t="shared" si="45"/>
        <v>2662.5232235026765</v>
      </c>
      <c r="AR194" s="6">
        <f t="shared" si="46"/>
        <v>135.54203491812791</v>
      </c>
      <c r="AS194">
        <f t="shared" si="47"/>
        <v>36.088381573032628</v>
      </c>
      <c r="AT194" s="5">
        <f t="shared" si="48"/>
        <v>1.7299244066602746</v>
      </c>
      <c r="AU194" s="5">
        <f t="shared" si="49"/>
        <v>0.32074933702584363</v>
      </c>
      <c r="AV194" s="6">
        <f t="shared" si="50"/>
        <v>64.973119910836957</v>
      </c>
      <c r="AW194" s="5">
        <f t="shared" si="51"/>
        <v>0.82486559955418481</v>
      </c>
      <c r="AX194" s="5">
        <f t="shared" si="52"/>
        <v>1</v>
      </c>
      <c r="AY194" s="5">
        <f t="shared" si="54"/>
        <v>80.213903743315498</v>
      </c>
      <c r="AZ194" s="5">
        <f t="shared" si="53"/>
        <v>1.7272727272727273</v>
      </c>
    </row>
    <row r="195" spans="1:52" ht="1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37"/>
        <v>8.007981479592317</v>
      </c>
      <c r="W195" s="15">
        <v>2.6370300000000002</v>
      </c>
      <c r="X195" s="15"/>
      <c r="Y195" s="15">
        <f t="shared" si="38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39"/>
        <v>753.42776028568449</v>
      </c>
      <c r="AH195" s="17">
        <v>999.98754697515585</v>
      </c>
      <c r="AI195" s="15">
        <v>2.9394</v>
      </c>
      <c r="AJ195" s="17">
        <f t="shared" si="40"/>
        <v>1.6505633026418189</v>
      </c>
      <c r="AK195" s="15">
        <f t="shared" si="41"/>
        <v>0.32930021213463773</v>
      </c>
      <c r="AL195" s="5">
        <v>1.5359</v>
      </c>
      <c r="AN195" s="5">
        <f t="shared" si="42"/>
        <v>46.439628482972132</v>
      </c>
      <c r="AO195" s="6">
        <f t="shared" si="43"/>
        <v>80.213903743315498</v>
      </c>
      <c r="AP195" s="105">
        <f t="shared" si="44"/>
        <v>0.71475140099015644</v>
      </c>
      <c r="AQ195" s="5">
        <f t="shared" si="45"/>
        <v>2662.5232235026765</v>
      </c>
      <c r="AR195" s="6">
        <f t="shared" si="46"/>
        <v>135.54203491812791</v>
      </c>
      <c r="AS195">
        <f t="shared" si="47"/>
        <v>36.088381573032628</v>
      </c>
      <c r="AT195" s="5">
        <f t="shared" si="48"/>
        <v>1.7299244066602746</v>
      </c>
      <c r="AU195" s="5">
        <f t="shared" si="49"/>
        <v>0.32074933702584363</v>
      </c>
      <c r="AV195" s="6">
        <f t="shared" si="50"/>
        <v>64.973119910836957</v>
      </c>
      <c r="AW195" s="5">
        <f t="shared" si="51"/>
        <v>0.82486559955418481</v>
      </c>
      <c r="AX195" s="5">
        <f t="shared" si="52"/>
        <v>1</v>
      </c>
      <c r="AY195" s="5">
        <f t="shared" si="54"/>
        <v>80.213903743315498</v>
      </c>
      <c r="AZ195" s="5">
        <f t="shared" si="53"/>
        <v>1.7272727272727273</v>
      </c>
    </row>
    <row r="196" spans="1:52" ht="1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37"/>
        <v>10.325752113568109</v>
      </c>
      <c r="W196" s="15">
        <v>2.3524400000000001</v>
      </c>
      <c r="X196" s="15"/>
      <c r="Y196" s="15">
        <f t="shared" si="38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39"/>
        <v>521.25047996209946</v>
      </c>
      <c r="AH196" s="17">
        <v>775.52527582737423</v>
      </c>
      <c r="AI196" s="15">
        <v>2.6501999999999999</v>
      </c>
      <c r="AJ196" s="17">
        <f t="shared" si="40"/>
        <v>1.9738835268282688</v>
      </c>
      <c r="AK196" s="15">
        <f t="shared" si="41"/>
        <v>0.2278226296861105</v>
      </c>
      <c r="AL196" s="5">
        <v>1.5359</v>
      </c>
      <c r="AN196" s="5">
        <f t="shared" si="42"/>
        <v>46.439628482972132</v>
      </c>
      <c r="AO196" s="6">
        <f t="shared" si="43"/>
        <v>80.213903743315498</v>
      </c>
      <c r="AP196" s="105">
        <f t="shared" si="44"/>
        <v>0.71475140099015644</v>
      </c>
      <c r="AQ196" s="5">
        <f t="shared" si="45"/>
        <v>2662.5232235026765</v>
      </c>
      <c r="AR196" s="6">
        <f t="shared" si="46"/>
        <v>135.54203491812791</v>
      </c>
      <c r="AS196">
        <f t="shared" si="47"/>
        <v>36.088381573032628</v>
      </c>
      <c r="AT196" s="5">
        <f t="shared" si="48"/>
        <v>1.7299244066602746</v>
      </c>
      <c r="AU196" s="5">
        <f t="shared" si="49"/>
        <v>0.32074933702584363</v>
      </c>
      <c r="AV196" s="6">
        <f t="shared" si="50"/>
        <v>64.973119910836957</v>
      </c>
      <c r="AW196" s="5">
        <f t="shared" si="51"/>
        <v>0.82486559955418481</v>
      </c>
      <c r="AX196" s="5">
        <f t="shared" si="52"/>
        <v>1</v>
      </c>
      <c r="AY196" s="5">
        <f t="shared" si="54"/>
        <v>80.213903743315498</v>
      </c>
      <c r="AZ196" s="5">
        <f t="shared" si="53"/>
        <v>1.7272727272727273</v>
      </c>
    </row>
    <row r="197" spans="1:52" ht="15.7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37"/>
        <v>14.714210865269832</v>
      </c>
      <c r="W197" s="42">
        <v>2.1318000000000001</v>
      </c>
      <c r="X197" s="42"/>
      <c r="Y197" s="42">
        <f t="shared" si="38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39"/>
        <v>331.48134303153171</v>
      </c>
      <c r="AH197" s="43">
        <v>544.22774210074158</v>
      </c>
      <c r="AI197" s="42">
        <v>2.4226999999999999</v>
      </c>
      <c r="AJ197" s="43">
        <f t="shared" si="40"/>
        <v>2.4644423773291781</v>
      </c>
      <c r="AK197" s="42">
        <f t="shared" si="41"/>
        <v>0.14488034863165641</v>
      </c>
      <c r="AL197" s="5">
        <v>1.5359</v>
      </c>
      <c r="AN197" s="5">
        <f t="shared" si="42"/>
        <v>46.439628482972132</v>
      </c>
      <c r="AO197" s="6">
        <f t="shared" si="43"/>
        <v>80.213903743315498</v>
      </c>
      <c r="AP197" s="105">
        <f t="shared" si="44"/>
        <v>0.71475140099015644</v>
      </c>
      <c r="AQ197" s="5">
        <f t="shared" si="45"/>
        <v>2662.5232235026765</v>
      </c>
      <c r="AR197" s="6">
        <f t="shared" si="46"/>
        <v>135.54203491812791</v>
      </c>
      <c r="AS197">
        <f t="shared" si="47"/>
        <v>36.088381573032628</v>
      </c>
      <c r="AT197" s="5">
        <f t="shared" si="48"/>
        <v>1.7299244066602746</v>
      </c>
      <c r="AU197" s="5">
        <f t="shared" si="49"/>
        <v>0.32074933702584363</v>
      </c>
      <c r="AV197" s="6">
        <f t="shared" si="50"/>
        <v>64.973119910836957</v>
      </c>
      <c r="AW197" s="5">
        <f t="shared" si="51"/>
        <v>0.82486559955418481</v>
      </c>
      <c r="AX197" s="5">
        <f t="shared" si="52"/>
        <v>1</v>
      </c>
      <c r="AY197" s="5">
        <f t="shared" si="54"/>
        <v>80.213903743315498</v>
      </c>
      <c r="AZ197" s="5">
        <f t="shared" si="53"/>
        <v>1.7272727272727273</v>
      </c>
    </row>
    <row r="198" spans="1:52" ht="15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37"/>
        <v>3.7748910224908725</v>
      </c>
      <c r="W198" s="15">
        <v>3.88002</v>
      </c>
      <c r="X198" s="36"/>
      <c r="Y198" s="36">
        <f t="shared" si="38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si="39"/>
        <v>5256.7568542445206</v>
      </c>
      <c r="AH198" s="39">
        <v>4741.8953999865516</v>
      </c>
      <c r="AI198" s="36">
        <v>40.722000000000001</v>
      </c>
      <c r="AJ198" s="39">
        <f t="shared" si="40"/>
        <v>0.30446519928076798</v>
      </c>
      <c r="AK198" s="36">
        <f t="shared" si="41"/>
        <v>1.0278495397304894</v>
      </c>
      <c r="AL198" s="56">
        <v>26.521000000000001</v>
      </c>
      <c r="AN198" s="5">
        <f t="shared" si="42"/>
        <v>13.333333333333334</v>
      </c>
      <c r="AO198" s="6">
        <f t="shared" si="43"/>
        <v>16.194331983805668</v>
      </c>
      <c r="AP198" s="105">
        <f t="shared" si="44"/>
        <v>0.81361651346682706</v>
      </c>
      <c r="AQ198" s="5">
        <f t="shared" si="45"/>
        <v>175.67967902117724</v>
      </c>
      <c r="AR198" s="6">
        <f t="shared" si="46"/>
        <v>144.38646767841018</v>
      </c>
      <c r="AS198">
        <f t="shared" si="47"/>
        <v>2.5365768296744684</v>
      </c>
      <c r="AT198" s="5">
        <f t="shared" si="48"/>
        <v>6.3977607837256964E-2</v>
      </c>
      <c r="AU198" s="5">
        <f t="shared" si="49"/>
        <v>0.22983772471258274</v>
      </c>
      <c r="AV198" s="6">
        <f t="shared" si="50"/>
        <v>16.387736866991411</v>
      </c>
      <c r="AW198" s="5">
        <f t="shared" si="51"/>
        <v>0.5819386843349571</v>
      </c>
      <c r="AX198" s="5">
        <f t="shared" si="52"/>
        <v>2.2222222222222223</v>
      </c>
      <c r="AY198" s="5">
        <f t="shared" si="54"/>
        <v>7.287449392712551</v>
      </c>
      <c r="AZ198" s="5">
        <f t="shared" si="53"/>
        <v>0.54655870445344135</v>
      </c>
    </row>
    <row r="199" spans="1:52" ht="15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55">L199*T199/(S199*1000)</f>
        <v>4.2502581415155625</v>
      </c>
      <c r="W199" s="5">
        <v>4.0525799999999998</v>
      </c>
      <c r="X199" s="15"/>
      <c r="Y199" s="15">
        <f t="shared" ref="Y199:Y262" si="56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ref="AG199:AG262" si="57">W199*S199</f>
        <v>4876.4596246980936</v>
      </c>
      <c r="AH199" s="17">
        <v>4211.5414591305607</v>
      </c>
      <c r="AI199" s="15">
        <v>17.13</v>
      </c>
      <c r="AJ199" s="17">
        <f t="shared" ref="AJ199:AJ262" si="58">(V199/AI199)^0.5</f>
        <v>0.49811425725600589</v>
      </c>
      <c r="AK199" s="15">
        <f t="shared" ref="AK199:AK262" si="59">W199/V199</f>
        <v>0.95349032107375142</v>
      </c>
      <c r="AL199" s="5">
        <v>26.521000000000001</v>
      </c>
      <c r="AN199" s="5">
        <f t="shared" ref="AN199:AN262" si="60">C199/F199</f>
        <v>13.333333333333334</v>
      </c>
      <c r="AO199" s="6">
        <f t="shared" ref="AO199:AO262" si="61">E199/H199</f>
        <v>16.194331983805668</v>
      </c>
      <c r="AP199" s="105">
        <f t="shared" ref="AP199:AP262" si="62">SQRT(235/T199)</f>
        <v>0.81361651346682706</v>
      </c>
      <c r="AQ199" s="5">
        <f t="shared" ref="AQ199:AQ262" si="63">AN199*AO199*AP199</f>
        <v>175.67967902117724</v>
      </c>
      <c r="AR199" s="6">
        <f t="shared" ref="AR199:AR262" si="64">SQRT(P199/L199)</f>
        <v>144.38646767841018</v>
      </c>
      <c r="AS199">
        <f t="shared" ref="AS199:AS262" si="65">AR199*AN199*AO199*AP199*0.0001</f>
        <v>2.5365768296744684</v>
      </c>
      <c r="AT199" s="5">
        <f t="shared" ref="AT199:AT262" si="66">(C199/F199)*(E199/H199)^2*(H199/F199)*0.00001</f>
        <v>6.3977607837256964E-2</v>
      </c>
      <c r="AU199" s="5">
        <f t="shared" ref="AU199:AU262" si="67">F199^1.2/(H199^0.7*T199^0.4)</f>
        <v>0.22983772471258274</v>
      </c>
      <c r="AV199" s="6">
        <f t="shared" ref="AV199:AV262" si="68">(C199/F199)*(T199/235)^0.5</f>
        <v>16.387736866991411</v>
      </c>
      <c r="AW199" s="5">
        <f t="shared" ref="AW199:AW262" si="69">0.5+0.5*AV199*0.01</f>
        <v>0.5819386843349571</v>
      </c>
      <c r="AX199" s="5">
        <f t="shared" ref="AX199:AX262" si="70">E199/C199</f>
        <v>2.2222222222222223</v>
      </c>
      <c r="AY199" s="5">
        <f t="shared" si="54"/>
        <v>7.287449392712551</v>
      </c>
      <c r="AZ199" s="5">
        <f t="shared" ref="AZ199:AZ262" si="71">F199/H199</f>
        <v>0.54655870445344135</v>
      </c>
    </row>
    <row r="200" spans="1:52" ht="15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55"/>
        <v>5.1661755804877885</v>
      </c>
      <c r="W200" s="15">
        <v>3.95546</v>
      </c>
      <c r="X200" s="15"/>
      <c r="Y200" s="15">
        <f t="shared" si="56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57"/>
        <v>3915.761018609232</v>
      </c>
      <c r="AH200" s="17">
        <v>3464.8722437168653</v>
      </c>
      <c r="AI200" s="15">
        <v>9.3148999999999997</v>
      </c>
      <c r="AJ200" s="17">
        <f t="shared" si="58"/>
        <v>0.74472422761121626</v>
      </c>
      <c r="AK200" s="15">
        <f t="shared" si="59"/>
        <v>0.76564567703417596</v>
      </c>
      <c r="AL200" s="5">
        <v>26.521000000000001</v>
      </c>
      <c r="AN200" s="5">
        <f t="shared" si="60"/>
        <v>13.333333333333334</v>
      </c>
      <c r="AO200" s="6">
        <f t="shared" si="61"/>
        <v>16.194331983805668</v>
      </c>
      <c r="AP200" s="105">
        <f t="shared" si="62"/>
        <v>0.81361651346682706</v>
      </c>
      <c r="AQ200" s="5">
        <f t="shared" si="63"/>
        <v>175.67967902117724</v>
      </c>
      <c r="AR200" s="6">
        <f t="shared" si="64"/>
        <v>144.38646767841018</v>
      </c>
      <c r="AS200">
        <f t="shared" si="65"/>
        <v>2.5365768296744684</v>
      </c>
      <c r="AT200" s="5">
        <f t="shared" si="66"/>
        <v>6.3977607837256964E-2</v>
      </c>
      <c r="AU200" s="5">
        <f t="shared" si="67"/>
        <v>0.22983772471258274</v>
      </c>
      <c r="AV200" s="6">
        <f t="shared" si="68"/>
        <v>16.387736866991411</v>
      </c>
      <c r="AW200" s="5">
        <f t="shared" si="69"/>
        <v>0.5819386843349571</v>
      </c>
      <c r="AX200" s="5">
        <f t="shared" si="70"/>
        <v>2.2222222222222223</v>
      </c>
      <c r="AY200" s="5">
        <f t="shared" si="54"/>
        <v>7.287449392712551</v>
      </c>
      <c r="AZ200" s="5">
        <f t="shared" si="71"/>
        <v>0.54655870445344135</v>
      </c>
    </row>
    <row r="201" spans="1:52" ht="15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55"/>
        <v>6.6358038758851547</v>
      </c>
      <c r="W201" s="15">
        <v>4.1936499999999999</v>
      </c>
      <c r="X201" s="15"/>
      <c r="Y201" s="15">
        <f t="shared" si="56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57"/>
        <v>3232.1163322208004</v>
      </c>
      <c r="AH201" s="17">
        <v>2697.5086530284602</v>
      </c>
      <c r="AI201" s="15">
        <v>6.7582000000000004</v>
      </c>
      <c r="AJ201" s="17">
        <f t="shared" si="58"/>
        <v>0.99090324557390197</v>
      </c>
      <c r="AK201" s="15">
        <f t="shared" si="59"/>
        <v>0.63197316835115258</v>
      </c>
      <c r="AL201" s="5">
        <v>26.521000000000001</v>
      </c>
      <c r="AN201" s="5">
        <f t="shared" si="60"/>
        <v>13.333333333333334</v>
      </c>
      <c r="AO201" s="6">
        <f t="shared" si="61"/>
        <v>16.194331983805668</v>
      </c>
      <c r="AP201" s="105">
        <f t="shared" si="62"/>
        <v>0.81361651346682706</v>
      </c>
      <c r="AQ201" s="5">
        <f t="shared" si="63"/>
        <v>175.67967902117724</v>
      </c>
      <c r="AR201" s="6">
        <f t="shared" si="64"/>
        <v>144.38646767841018</v>
      </c>
      <c r="AS201">
        <f t="shared" si="65"/>
        <v>2.5365768296744684</v>
      </c>
      <c r="AT201" s="5">
        <f t="shared" si="66"/>
        <v>6.3977607837256964E-2</v>
      </c>
      <c r="AU201" s="5">
        <f t="shared" si="67"/>
        <v>0.22983772471258274</v>
      </c>
      <c r="AV201" s="6">
        <f t="shared" si="68"/>
        <v>16.387736866991411</v>
      </c>
      <c r="AW201" s="5">
        <f t="shared" si="69"/>
        <v>0.5819386843349571</v>
      </c>
      <c r="AX201" s="5">
        <f t="shared" si="70"/>
        <v>2.2222222222222223</v>
      </c>
      <c r="AY201" s="5">
        <f t="shared" si="54"/>
        <v>7.287449392712551</v>
      </c>
      <c r="AZ201" s="5">
        <f t="shared" si="71"/>
        <v>0.54655870445344135</v>
      </c>
    </row>
    <row r="202" spans="1:52" ht="15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55"/>
        <v>9.5191224610686671</v>
      </c>
      <c r="W202" s="15">
        <v>4.4139499999999998</v>
      </c>
      <c r="X202" s="15"/>
      <c r="Y202" s="15">
        <f t="shared" si="56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57"/>
        <v>2371.4765756572883</v>
      </c>
      <c r="AH202" s="17">
        <v>1880.4399720886074</v>
      </c>
      <c r="AI202" s="15">
        <v>5.4934000000000003</v>
      </c>
      <c r="AJ202" s="17">
        <f t="shared" si="58"/>
        <v>1.3163696035292809</v>
      </c>
      <c r="AK202" s="15">
        <f t="shared" si="59"/>
        <v>0.46369295258593263</v>
      </c>
      <c r="AL202" s="5">
        <v>26.521000000000001</v>
      </c>
      <c r="AN202" s="5">
        <f t="shared" si="60"/>
        <v>13.333333333333334</v>
      </c>
      <c r="AO202" s="6">
        <f t="shared" si="61"/>
        <v>16.194331983805668</v>
      </c>
      <c r="AP202" s="105">
        <f t="shared" si="62"/>
        <v>0.81361651346682706</v>
      </c>
      <c r="AQ202" s="5">
        <f t="shared" si="63"/>
        <v>175.67967902117724</v>
      </c>
      <c r="AR202" s="6">
        <f t="shared" si="64"/>
        <v>144.38646767841018</v>
      </c>
      <c r="AS202">
        <f t="shared" si="65"/>
        <v>2.5365768296744684</v>
      </c>
      <c r="AT202" s="5">
        <f t="shared" si="66"/>
        <v>6.3977607837256964E-2</v>
      </c>
      <c r="AU202" s="5">
        <f t="shared" si="67"/>
        <v>0.22983772471258274</v>
      </c>
      <c r="AV202" s="6">
        <f t="shared" si="68"/>
        <v>16.387736866991411</v>
      </c>
      <c r="AW202" s="5">
        <f t="shared" si="69"/>
        <v>0.5819386843349571</v>
      </c>
      <c r="AX202" s="5">
        <f t="shared" si="70"/>
        <v>2.2222222222222223</v>
      </c>
      <c r="AY202" s="5">
        <f t="shared" si="54"/>
        <v>7.287449392712551</v>
      </c>
      <c r="AZ202" s="5">
        <f t="shared" si="71"/>
        <v>0.54655870445344135</v>
      </c>
    </row>
    <row r="203" spans="1:52" ht="15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55"/>
        <v>13.505142121508198</v>
      </c>
      <c r="W203" s="15">
        <v>4.2390999999999996</v>
      </c>
      <c r="X203" s="15"/>
      <c r="Y203" s="15">
        <f t="shared" si="56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57"/>
        <v>1605.3245476585812</v>
      </c>
      <c r="AH203" s="17">
        <v>1325.4313219327296</v>
      </c>
      <c r="AI203" s="15">
        <v>4.9488000000000003</v>
      </c>
      <c r="AJ203" s="17">
        <f t="shared" si="58"/>
        <v>1.6519603835858643</v>
      </c>
      <c r="AK203" s="15">
        <f t="shared" si="59"/>
        <v>0.31388784818849391</v>
      </c>
      <c r="AL203" s="5">
        <v>26.521000000000001</v>
      </c>
      <c r="AN203" s="5">
        <f t="shared" si="60"/>
        <v>13.333333333333334</v>
      </c>
      <c r="AO203" s="6">
        <f t="shared" si="61"/>
        <v>16.194331983805668</v>
      </c>
      <c r="AP203" s="105">
        <f t="shared" si="62"/>
        <v>0.81361651346682706</v>
      </c>
      <c r="AQ203" s="5">
        <f t="shared" si="63"/>
        <v>175.67967902117724</v>
      </c>
      <c r="AR203" s="6">
        <f t="shared" si="64"/>
        <v>144.38646767841018</v>
      </c>
      <c r="AS203">
        <f t="shared" si="65"/>
        <v>2.5365768296744684</v>
      </c>
      <c r="AT203" s="5">
        <f t="shared" si="66"/>
        <v>6.3977607837256964E-2</v>
      </c>
      <c r="AU203" s="5">
        <f t="shared" si="67"/>
        <v>0.22983772471258274</v>
      </c>
      <c r="AV203" s="6">
        <f t="shared" si="68"/>
        <v>16.387736866991411</v>
      </c>
      <c r="AW203" s="5">
        <f t="shared" si="69"/>
        <v>0.5819386843349571</v>
      </c>
      <c r="AX203" s="5">
        <f t="shared" si="70"/>
        <v>2.2222222222222223</v>
      </c>
      <c r="AY203" s="5">
        <f t="shared" si="54"/>
        <v>7.287449392712551</v>
      </c>
      <c r="AZ203" s="5">
        <f t="shared" si="71"/>
        <v>0.54655870445344135</v>
      </c>
    </row>
    <row r="204" spans="1:52" ht="15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55"/>
        <v>18.263142953927815</v>
      </c>
      <c r="W204" s="15">
        <v>3.9175300000000002</v>
      </c>
      <c r="X204" s="15"/>
      <c r="Y204" s="15">
        <f t="shared" si="56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57"/>
        <v>1097.0468033446296</v>
      </c>
      <c r="AH204" s="17">
        <v>980.12365232843217</v>
      </c>
      <c r="AI204" s="15">
        <v>4.6688000000000001</v>
      </c>
      <c r="AJ204" s="17">
        <f t="shared" si="58"/>
        <v>1.977812531026079</v>
      </c>
      <c r="AK204" s="15">
        <f t="shared" si="59"/>
        <v>0.21450469997867838</v>
      </c>
      <c r="AL204" s="5">
        <v>26.521000000000001</v>
      </c>
      <c r="AN204" s="5">
        <f t="shared" si="60"/>
        <v>13.333333333333334</v>
      </c>
      <c r="AO204" s="6">
        <f t="shared" si="61"/>
        <v>16.194331983805668</v>
      </c>
      <c r="AP204" s="105">
        <f t="shared" si="62"/>
        <v>0.81361651346682706</v>
      </c>
      <c r="AQ204" s="5">
        <f t="shared" si="63"/>
        <v>175.67967902117724</v>
      </c>
      <c r="AR204" s="6">
        <f t="shared" si="64"/>
        <v>144.38646767841018</v>
      </c>
      <c r="AS204">
        <f t="shared" si="65"/>
        <v>2.5365768296744684</v>
      </c>
      <c r="AT204" s="5">
        <f t="shared" si="66"/>
        <v>6.3977607837256964E-2</v>
      </c>
      <c r="AU204" s="5">
        <f t="shared" si="67"/>
        <v>0.22983772471258274</v>
      </c>
      <c r="AV204" s="6">
        <f t="shared" si="68"/>
        <v>16.387736866991411</v>
      </c>
      <c r="AW204" s="5">
        <f t="shared" si="69"/>
        <v>0.5819386843349571</v>
      </c>
      <c r="AX204" s="5">
        <f t="shared" si="70"/>
        <v>2.2222222222222223</v>
      </c>
      <c r="AY204" s="5">
        <f t="shared" si="54"/>
        <v>7.287449392712551</v>
      </c>
      <c r="AZ204" s="5">
        <f t="shared" si="71"/>
        <v>0.54655870445344135</v>
      </c>
    </row>
    <row r="205" spans="1:52" ht="15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55"/>
        <v>27.047839643250466</v>
      </c>
      <c r="W205" s="15">
        <v>3.6457000000000002</v>
      </c>
      <c r="X205" s="15"/>
      <c r="Y205" s="15">
        <f t="shared" si="56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57"/>
        <v>689.34509409433576</v>
      </c>
      <c r="AH205" s="17">
        <v>661.79549313716848</v>
      </c>
      <c r="AI205" s="15">
        <v>4.4273999999999996</v>
      </c>
      <c r="AJ205" s="17">
        <f t="shared" si="58"/>
        <v>2.4716781088229802</v>
      </c>
      <c r="AK205" s="15">
        <f t="shared" si="59"/>
        <v>0.13478710492539284</v>
      </c>
      <c r="AL205" s="5">
        <v>26.521000000000001</v>
      </c>
      <c r="AN205" s="5">
        <f t="shared" si="60"/>
        <v>13.333333333333334</v>
      </c>
      <c r="AO205" s="6">
        <f t="shared" si="61"/>
        <v>16.194331983805668</v>
      </c>
      <c r="AP205" s="105">
        <f t="shared" si="62"/>
        <v>0.81361651346682706</v>
      </c>
      <c r="AQ205" s="5">
        <f t="shared" si="63"/>
        <v>175.67967902117724</v>
      </c>
      <c r="AR205" s="6">
        <f t="shared" si="64"/>
        <v>144.38646767841018</v>
      </c>
      <c r="AS205">
        <f t="shared" si="65"/>
        <v>2.5365768296744684</v>
      </c>
      <c r="AT205" s="5">
        <f t="shared" si="66"/>
        <v>6.3977607837256964E-2</v>
      </c>
      <c r="AU205" s="5">
        <f t="shared" si="67"/>
        <v>0.22983772471258274</v>
      </c>
      <c r="AV205" s="6">
        <f t="shared" si="68"/>
        <v>16.387736866991411</v>
      </c>
      <c r="AW205" s="5">
        <f t="shared" si="69"/>
        <v>0.5819386843349571</v>
      </c>
      <c r="AX205" s="5">
        <f t="shared" si="70"/>
        <v>2.2222222222222223</v>
      </c>
      <c r="AY205" s="5">
        <f t="shared" si="54"/>
        <v>7.287449392712551</v>
      </c>
      <c r="AZ205" s="5">
        <f t="shared" si="71"/>
        <v>0.54655870445344135</v>
      </c>
    </row>
    <row r="206" spans="1:52" ht="1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55"/>
        <v>3.761078103305771</v>
      </c>
      <c r="W206" s="15">
        <v>3.89249</v>
      </c>
      <c r="X206" s="15"/>
      <c r="Y206" s="15">
        <f t="shared" si="56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57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59"/>
        <v>1.0349399542058766</v>
      </c>
      <c r="AL206" s="56">
        <v>15.672000000000001</v>
      </c>
      <c r="AN206" s="5">
        <f t="shared" si="60"/>
        <v>13.333333333333334</v>
      </c>
      <c r="AO206" s="6">
        <f t="shared" si="61"/>
        <v>25</v>
      </c>
      <c r="AP206" s="105">
        <f t="shared" si="62"/>
        <v>0.81361651346682706</v>
      </c>
      <c r="AQ206" s="5">
        <f t="shared" si="63"/>
        <v>271.20550448894238</v>
      </c>
      <c r="AR206" s="6">
        <f t="shared" si="64"/>
        <v>152.98582271139415</v>
      </c>
      <c r="AS206">
        <f t="shared" si="65"/>
        <v>4.1490597228099544</v>
      </c>
      <c r="AT206" s="5">
        <f t="shared" si="66"/>
        <v>9.876543209876544E-2</v>
      </c>
      <c r="AU206" s="5">
        <f t="shared" si="67"/>
        <v>0.31147643340266934</v>
      </c>
      <c r="AV206" s="6">
        <f t="shared" si="68"/>
        <v>16.387736866991411</v>
      </c>
      <c r="AW206" s="5">
        <f t="shared" si="69"/>
        <v>0.5819386843349571</v>
      </c>
      <c r="AX206" s="5">
        <f t="shared" si="70"/>
        <v>2.2222222222222223</v>
      </c>
      <c r="AY206" s="5">
        <f t="shared" si="54"/>
        <v>11.25</v>
      </c>
      <c r="AZ206" s="5">
        <f t="shared" si="71"/>
        <v>0.84375</v>
      </c>
    </row>
    <row r="207" spans="1:52" ht="1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55"/>
        <v>4.2347057793745666</v>
      </c>
      <c r="W207" s="15">
        <v>3.9782199999999999</v>
      </c>
      <c r="X207" s="15"/>
      <c r="Y207" s="15">
        <f t="shared" si="56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57"/>
        <v>3683.1576286519648</v>
      </c>
      <c r="AH207" s="17">
        <v>3240.4069408634709</v>
      </c>
      <c r="AI207" s="15">
        <v>16.908999999999999</v>
      </c>
      <c r="AJ207" s="17">
        <f t="shared" si="58"/>
        <v>0.50044074130654048</v>
      </c>
      <c r="AK207" s="15">
        <f t="shared" si="59"/>
        <v>0.93943244401445813</v>
      </c>
      <c r="AL207" s="5">
        <v>15.672000000000001</v>
      </c>
      <c r="AN207" s="5">
        <f t="shared" si="60"/>
        <v>13.333333333333334</v>
      </c>
      <c r="AO207" s="6">
        <f t="shared" si="61"/>
        <v>25</v>
      </c>
      <c r="AP207" s="105">
        <f t="shared" si="62"/>
        <v>0.81361651346682706</v>
      </c>
      <c r="AQ207" s="5">
        <f t="shared" si="63"/>
        <v>271.20550448894238</v>
      </c>
      <c r="AR207" s="6">
        <f t="shared" si="64"/>
        <v>152.98582271139415</v>
      </c>
      <c r="AS207">
        <f t="shared" si="65"/>
        <v>4.1490597228099544</v>
      </c>
      <c r="AT207" s="5">
        <f t="shared" si="66"/>
        <v>9.876543209876544E-2</v>
      </c>
      <c r="AU207" s="5">
        <f t="shared" si="67"/>
        <v>0.31147643340266934</v>
      </c>
      <c r="AV207" s="6">
        <f t="shared" si="68"/>
        <v>16.387736866991411</v>
      </c>
      <c r="AW207" s="5">
        <f t="shared" si="69"/>
        <v>0.5819386843349571</v>
      </c>
      <c r="AX207" s="5">
        <f t="shared" si="70"/>
        <v>2.2222222222222223</v>
      </c>
      <c r="AY207" s="5">
        <f t="shared" si="54"/>
        <v>11.25</v>
      </c>
      <c r="AZ207" s="5">
        <f t="shared" si="71"/>
        <v>0.84375</v>
      </c>
    </row>
    <row r="208" spans="1:52" ht="1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55"/>
        <v>5.1472717325716077</v>
      </c>
      <c r="W208" s="15">
        <v>3.8763999999999998</v>
      </c>
      <c r="X208" s="15"/>
      <c r="Y208" s="15">
        <f t="shared" si="56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57"/>
        <v>2952.6110447654651</v>
      </c>
      <c r="AH208" s="17">
        <v>2665.911324083977</v>
      </c>
      <c r="AI208" s="15">
        <v>9.2159999999999993</v>
      </c>
      <c r="AJ208" s="17">
        <f t="shared" si="58"/>
        <v>0.7473384293120533</v>
      </c>
      <c r="AK208" s="15">
        <f t="shared" si="59"/>
        <v>0.75309799081917272</v>
      </c>
      <c r="AL208" s="5">
        <v>15.672000000000001</v>
      </c>
      <c r="AN208" s="5">
        <f t="shared" si="60"/>
        <v>13.333333333333334</v>
      </c>
      <c r="AO208" s="6">
        <f t="shared" si="61"/>
        <v>25</v>
      </c>
      <c r="AP208" s="105">
        <f t="shared" si="62"/>
        <v>0.81361651346682706</v>
      </c>
      <c r="AQ208" s="5">
        <f t="shared" si="63"/>
        <v>271.20550448894238</v>
      </c>
      <c r="AR208" s="6">
        <f t="shared" si="64"/>
        <v>152.98582271139415</v>
      </c>
      <c r="AS208">
        <f t="shared" si="65"/>
        <v>4.1490597228099544</v>
      </c>
      <c r="AT208" s="5">
        <f t="shared" si="66"/>
        <v>9.876543209876544E-2</v>
      </c>
      <c r="AU208" s="5">
        <f t="shared" si="67"/>
        <v>0.31147643340266934</v>
      </c>
      <c r="AV208" s="6">
        <f t="shared" si="68"/>
        <v>16.387736866991411</v>
      </c>
      <c r="AW208" s="5">
        <f t="shared" si="69"/>
        <v>0.5819386843349571</v>
      </c>
      <c r="AX208" s="5">
        <f t="shared" si="70"/>
        <v>2.2222222222222223</v>
      </c>
      <c r="AY208" s="5">
        <f t="shared" si="54"/>
        <v>11.25</v>
      </c>
      <c r="AZ208" s="5">
        <f t="shared" si="71"/>
        <v>0.84375</v>
      </c>
    </row>
    <row r="209" spans="1:52" ht="1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55"/>
        <v>6.6115224271970545</v>
      </c>
      <c r="W209" s="15">
        <v>4.1645599999999998</v>
      </c>
      <c r="X209" s="15"/>
      <c r="Y209" s="15">
        <f t="shared" si="56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57"/>
        <v>2469.5760177769048</v>
      </c>
      <c r="AH209" s="17">
        <v>2075.4932243068097</v>
      </c>
      <c r="AI209" s="15">
        <v>6.6924999999999999</v>
      </c>
      <c r="AJ209" s="17">
        <f t="shared" si="58"/>
        <v>0.99393171325219842</v>
      </c>
      <c r="AK209" s="15">
        <f t="shared" si="59"/>
        <v>0.62989425595362591</v>
      </c>
      <c r="AL209" s="5">
        <v>15.672000000000001</v>
      </c>
      <c r="AN209" s="5">
        <f t="shared" si="60"/>
        <v>13.333333333333334</v>
      </c>
      <c r="AO209" s="6">
        <f t="shared" si="61"/>
        <v>25</v>
      </c>
      <c r="AP209" s="105">
        <f t="shared" si="62"/>
        <v>0.81361651346682706</v>
      </c>
      <c r="AQ209" s="5">
        <f t="shared" si="63"/>
        <v>271.20550448894238</v>
      </c>
      <c r="AR209" s="6">
        <f t="shared" si="64"/>
        <v>152.98582271139415</v>
      </c>
      <c r="AS209">
        <f t="shared" si="65"/>
        <v>4.1490597228099544</v>
      </c>
      <c r="AT209" s="5">
        <f t="shared" si="66"/>
        <v>9.876543209876544E-2</v>
      </c>
      <c r="AU209" s="5">
        <f t="shared" si="67"/>
        <v>0.31147643340266934</v>
      </c>
      <c r="AV209" s="6">
        <f t="shared" si="68"/>
        <v>16.387736866991411</v>
      </c>
      <c r="AW209" s="5">
        <f t="shared" si="69"/>
        <v>0.5819386843349571</v>
      </c>
      <c r="AX209" s="5">
        <f t="shared" si="70"/>
        <v>2.2222222222222223</v>
      </c>
      <c r="AY209" s="5">
        <f t="shared" si="54"/>
        <v>11.25</v>
      </c>
      <c r="AZ209" s="5">
        <f t="shared" si="71"/>
        <v>0.84375</v>
      </c>
    </row>
    <row r="210" spans="1:52" ht="1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55"/>
        <v>9.4842904967856096</v>
      </c>
      <c r="W210" s="15">
        <v>4.4036499999999998</v>
      </c>
      <c r="X210" s="15"/>
      <c r="Y210" s="15">
        <f t="shared" si="56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57"/>
        <v>1820.3826916574751</v>
      </c>
      <c r="AH210" s="17">
        <v>1446.8314740729086</v>
      </c>
      <c r="AI210" s="15">
        <v>5.4427000000000003</v>
      </c>
      <c r="AJ210" s="17">
        <f t="shared" si="58"/>
        <v>1.3200647234734655</v>
      </c>
      <c r="AK210" s="15">
        <f t="shared" si="59"/>
        <v>0.46430990293817687</v>
      </c>
      <c r="AL210" s="5">
        <v>15.672000000000001</v>
      </c>
      <c r="AN210" s="5">
        <f t="shared" si="60"/>
        <v>13.333333333333334</v>
      </c>
      <c r="AO210" s="6">
        <f t="shared" si="61"/>
        <v>25</v>
      </c>
      <c r="AP210" s="105">
        <f t="shared" si="62"/>
        <v>0.81361651346682706</v>
      </c>
      <c r="AQ210" s="5">
        <f t="shared" si="63"/>
        <v>271.20550448894238</v>
      </c>
      <c r="AR210" s="6">
        <f t="shared" si="64"/>
        <v>152.98582271139415</v>
      </c>
      <c r="AS210">
        <f t="shared" si="65"/>
        <v>4.1490597228099544</v>
      </c>
      <c r="AT210" s="5">
        <f t="shared" si="66"/>
        <v>9.876543209876544E-2</v>
      </c>
      <c r="AU210" s="5">
        <f t="shared" si="67"/>
        <v>0.31147643340266934</v>
      </c>
      <c r="AV210" s="6">
        <f t="shared" si="68"/>
        <v>16.387736866991411</v>
      </c>
      <c r="AW210" s="5">
        <f t="shared" si="69"/>
        <v>0.5819386843349571</v>
      </c>
      <c r="AX210" s="5">
        <f t="shared" si="70"/>
        <v>2.2222222222222223</v>
      </c>
      <c r="AY210" s="5">
        <f t="shared" si="54"/>
        <v>11.25</v>
      </c>
      <c r="AZ210" s="5">
        <f t="shared" si="71"/>
        <v>0.84375</v>
      </c>
    </row>
    <row r="211" spans="1:52" ht="1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55"/>
        <v>13.455724685191157</v>
      </c>
      <c r="W211" s="15">
        <v>4.2394400000000001</v>
      </c>
      <c r="X211" s="15"/>
      <c r="Y211" s="15">
        <f t="shared" si="56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57"/>
        <v>1235.2536665002278</v>
      </c>
      <c r="AH211" s="17">
        <v>1019.8016324681555</v>
      </c>
      <c r="AI211" s="15">
        <v>4.9043000000000001</v>
      </c>
      <c r="AJ211" s="17">
        <f t="shared" si="58"/>
        <v>1.6563992761146846</v>
      </c>
      <c r="AK211" s="15">
        <f t="shared" si="59"/>
        <v>0.31506589939862262</v>
      </c>
      <c r="AL211" s="5">
        <v>15.672000000000001</v>
      </c>
      <c r="AN211" s="5">
        <f t="shared" si="60"/>
        <v>13.333333333333334</v>
      </c>
      <c r="AO211" s="6">
        <f t="shared" si="61"/>
        <v>25</v>
      </c>
      <c r="AP211" s="105">
        <f t="shared" si="62"/>
        <v>0.81361651346682706</v>
      </c>
      <c r="AQ211" s="5">
        <f t="shared" si="63"/>
        <v>271.20550448894238</v>
      </c>
      <c r="AR211" s="6">
        <f t="shared" si="64"/>
        <v>152.98582271139415</v>
      </c>
      <c r="AS211">
        <f t="shared" si="65"/>
        <v>4.1490597228099544</v>
      </c>
      <c r="AT211" s="5">
        <f t="shared" si="66"/>
        <v>9.876543209876544E-2</v>
      </c>
      <c r="AU211" s="5">
        <f t="shared" si="67"/>
        <v>0.31147643340266934</v>
      </c>
      <c r="AV211" s="6">
        <f t="shared" si="68"/>
        <v>16.387736866991411</v>
      </c>
      <c r="AW211" s="5">
        <f t="shared" si="69"/>
        <v>0.5819386843349571</v>
      </c>
      <c r="AX211" s="5">
        <f t="shared" si="70"/>
        <v>2.2222222222222223</v>
      </c>
      <c r="AY211" s="5">
        <f t="shared" si="54"/>
        <v>11.25</v>
      </c>
      <c r="AZ211" s="5">
        <f t="shared" si="71"/>
        <v>0.84375</v>
      </c>
    </row>
    <row r="212" spans="1:52" ht="1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55"/>
        <v>18.196315245211046</v>
      </c>
      <c r="W212" s="15">
        <v>3.9344199999999998</v>
      </c>
      <c r="X212" s="15"/>
      <c r="Y212" s="15">
        <f t="shared" si="56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57"/>
        <v>847.71919658073</v>
      </c>
      <c r="AH212" s="17">
        <v>754.11806264520703</v>
      </c>
      <c r="AI212" s="15">
        <v>4.6273999999999997</v>
      </c>
      <c r="AJ212" s="17">
        <f t="shared" si="58"/>
        <v>1.9830022409539199</v>
      </c>
      <c r="AK212" s="15">
        <f t="shared" si="59"/>
        <v>0.21622069891515375</v>
      </c>
      <c r="AL212" s="5">
        <v>15.672000000000001</v>
      </c>
      <c r="AN212" s="5">
        <f t="shared" si="60"/>
        <v>13.333333333333334</v>
      </c>
      <c r="AO212" s="6">
        <f t="shared" si="61"/>
        <v>25</v>
      </c>
      <c r="AP212" s="105">
        <f t="shared" si="62"/>
        <v>0.81361651346682706</v>
      </c>
      <c r="AQ212" s="5">
        <f t="shared" si="63"/>
        <v>271.20550448894238</v>
      </c>
      <c r="AR212" s="6">
        <f t="shared" si="64"/>
        <v>152.98582271139415</v>
      </c>
      <c r="AS212">
        <f t="shared" si="65"/>
        <v>4.1490597228099544</v>
      </c>
      <c r="AT212" s="5">
        <f t="shared" si="66"/>
        <v>9.876543209876544E-2</v>
      </c>
      <c r="AU212" s="5">
        <f t="shared" si="67"/>
        <v>0.31147643340266934</v>
      </c>
      <c r="AV212" s="6">
        <f t="shared" si="68"/>
        <v>16.387736866991411</v>
      </c>
      <c r="AW212" s="5">
        <f t="shared" si="69"/>
        <v>0.5819386843349571</v>
      </c>
      <c r="AX212" s="5">
        <f t="shared" si="70"/>
        <v>2.2222222222222223</v>
      </c>
      <c r="AY212" s="5">
        <f t="shared" si="54"/>
        <v>11.25</v>
      </c>
      <c r="AZ212" s="5">
        <f t="shared" si="71"/>
        <v>0.84375</v>
      </c>
    </row>
    <row r="213" spans="1:52" ht="1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55"/>
        <v>26.948867349507996</v>
      </c>
      <c r="W213" s="15">
        <v>3.66873</v>
      </c>
      <c r="X213" s="15"/>
      <c r="Y213" s="15">
        <f t="shared" si="56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57"/>
        <v>533.74028771055578</v>
      </c>
      <c r="AH213" s="17">
        <v>509.19282885002309</v>
      </c>
      <c r="AI213" s="15">
        <v>4.3886000000000003</v>
      </c>
      <c r="AJ213" s="17">
        <f t="shared" si="58"/>
        <v>2.4780339892129897</v>
      </c>
      <c r="AK213" s="15">
        <f t="shared" si="59"/>
        <v>0.13613670483509133</v>
      </c>
      <c r="AL213" s="5">
        <v>15.672000000000001</v>
      </c>
      <c r="AN213" s="5">
        <f t="shared" si="60"/>
        <v>13.333333333333334</v>
      </c>
      <c r="AO213" s="6">
        <f t="shared" si="61"/>
        <v>25</v>
      </c>
      <c r="AP213" s="105">
        <f t="shared" si="62"/>
        <v>0.81361651346682706</v>
      </c>
      <c r="AQ213" s="5">
        <f t="shared" si="63"/>
        <v>271.20550448894238</v>
      </c>
      <c r="AR213" s="6">
        <f t="shared" si="64"/>
        <v>152.98582271139415</v>
      </c>
      <c r="AS213">
        <f t="shared" si="65"/>
        <v>4.1490597228099544</v>
      </c>
      <c r="AT213" s="5">
        <f t="shared" si="66"/>
        <v>9.876543209876544E-2</v>
      </c>
      <c r="AU213" s="5">
        <f t="shared" si="67"/>
        <v>0.31147643340266934</v>
      </c>
      <c r="AV213" s="6">
        <f t="shared" si="68"/>
        <v>16.387736866991411</v>
      </c>
      <c r="AW213" s="5">
        <f t="shared" si="69"/>
        <v>0.5819386843349571</v>
      </c>
      <c r="AX213" s="5">
        <f t="shared" si="70"/>
        <v>2.2222222222222223</v>
      </c>
      <c r="AY213" s="5">
        <f t="shared" si="54"/>
        <v>11.25</v>
      </c>
      <c r="AZ213" s="5">
        <f t="shared" si="71"/>
        <v>0.84375</v>
      </c>
    </row>
    <row r="214" spans="1:52" ht="15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55"/>
        <v>3.7515049472132342</v>
      </c>
      <c r="W214" s="15">
        <v>3.89588</v>
      </c>
      <c r="X214" s="15"/>
      <c r="Y214" s="15">
        <f t="shared" si="56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57"/>
        <v>3501.551886519037</v>
      </c>
      <c r="AH214" s="17">
        <v>3145.7415533375333</v>
      </c>
      <c r="AI214" s="15">
        <v>39.244999999999997</v>
      </c>
      <c r="AJ214" s="17">
        <f t="shared" si="58"/>
        <v>0.30917943203396603</v>
      </c>
      <c r="AK214" s="15">
        <f t="shared" si="59"/>
        <v>1.0384845694776474</v>
      </c>
      <c r="AL214" s="56">
        <v>10.936</v>
      </c>
      <c r="AN214" s="5">
        <f t="shared" si="60"/>
        <v>13.333333333333334</v>
      </c>
      <c r="AO214" s="6">
        <f t="shared" si="61"/>
        <v>33.333333333333336</v>
      </c>
      <c r="AP214" s="105">
        <f t="shared" si="62"/>
        <v>0.81361651346682706</v>
      </c>
      <c r="AQ214" s="5">
        <f t="shared" si="63"/>
        <v>361.60733931858988</v>
      </c>
      <c r="AR214" s="6">
        <f t="shared" si="64"/>
        <v>158.70729409344372</v>
      </c>
      <c r="AS214">
        <f t="shared" si="65"/>
        <v>5.7389722347583128</v>
      </c>
      <c r="AT214" s="5">
        <f t="shared" si="66"/>
        <v>0.13168724279835395</v>
      </c>
      <c r="AU214" s="5">
        <f t="shared" si="67"/>
        <v>0.38096257077821333</v>
      </c>
      <c r="AV214" s="6">
        <f t="shared" si="68"/>
        <v>16.387736866991411</v>
      </c>
      <c r="AW214" s="5">
        <f t="shared" si="69"/>
        <v>0.5819386843349571</v>
      </c>
      <c r="AX214" s="5">
        <f t="shared" si="70"/>
        <v>2.2222222222222223</v>
      </c>
      <c r="AY214" s="5">
        <f t="shared" si="54"/>
        <v>15</v>
      </c>
      <c r="AZ214" s="5">
        <f t="shared" si="71"/>
        <v>1.125</v>
      </c>
    </row>
    <row r="215" spans="1:52" ht="15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55"/>
        <v>4.2239270881806004</v>
      </c>
      <c r="W215" s="15">
        <v>3.9123000000000001</v>
      </c>
      <c r="X215" s="15"/>
      <c r="Y215" s="15">
        <f t="shared" si="56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57"/>
        <v>3123.0307109022665</v>
      </c>
      <c r="AH215" s="17">
        <v>2793.9083117751534</v>
      </c>
      <c r="AI215" s="15">
        <v>16.751999999999999</v>
      </c>
      <c r="AJ215" s="17">
        <f t="shared" si="58"/>
        <v>0.50214006483243423</v>
      </c>
      <c r="AK215" s="15">
        <f t="shared" si="59"/>
        <v>0.92622337420250556</v>
      </c>
      <c r="AL215" s="5">
        <v>10.936</v>
      </c>
      <c r="AN215" s="5">
        <f t="shared" si="60"/>
        <v>13.333333333333334</v>
      </c>
      <c r="AO215" s="6">
        <f t="shared" si="61"/>
        <v>33.333333333333336</v>
      </c>
      <c r="AP215" s="105">
        <f t="shared" si="62"/>
        <v>0.81361651346682706</v>
      </c>
      <c r="AQ215" s="5">
        <f t="shared" si="63"/>
        <v>361.60733931858988</v>
      </c>
      <c r="AR215" s="6">
        <f t="shared" si="64"/>
        <v>158.70729409344372</v>
      </c>
      <c r="AS215">
        <f t="shared" si="65"/>
        <v>5.7389722347583128</v>
      </c>
      <c r="AT215" s="5">
        <f t="shared" si="66"/>
        <v>0.13168724279835395</v>
      </c>
      <c r="AU215" s="5">
        <f t="shared" si="67"/>
        <v>0.38096257077821333</v>
      </c>
      <c r="AV215" s="6">
        <f t="shared" si="68"/>
        <v>16.387736866991411</v>
      </c>
      <c r="AW215" s="5">
        <f t="shared" si="69"/>
        <v>0.5819386843349571</v>
      </c>
      <c r="AX215" s="5">
        <f t="shared" si="70"/>
        <v>2.2222222222222223</v>
      </c>
      <c r="AY215" s="5">
        <f t="shared" si="54"/>
        <v>15</v>
      </c>
      <c r="AZ215" s="5">
        <f t="shared" si="71"/>
        <v>1.125</v>
      </c>
    </row>
    <row r="216" spans="1:52" ht="15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55"/>
        <v>5.1341702668766223</v>
      </c>
      <c r="W216" s="15">
        <v>3.8248600000000001</v>
      </c>
      <c r="X216" s="15"/>
      <c r="Y216" s="15">
        <f t="shared" si="56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57"/>
        <v>2511.9199459751603</v>
      </c>
      <c r="AH216" s="17">
        <v>2298.5729702297758</v>
      </c>
      <c r="AI216" s="15">
        <v>9.1524000000000001</v>
      </c>
      <c r="AJ216" s="17">
        <f t="shared" si="58"/>
        <v>0.74897554458221072</v>
      </c>
      <c r="AK216" s="15">
        <f t="shared" si="59"/>
        <v>0.74498113642165154</v>
      </c>
      <c r="AL216" s="5">
        <v>10.936</v>
      </c>
      <c r="AN216" s="5">
        <f t="shared" si="60"/>
        <v>13.333333333333334</v>
      </c>
      <c r="AO216" s="6">
        <f t="shared" si="61"/>
        <v>33.333333333333336</v>
      </c>
      <c r="AP216" s="105">
        <f t="shared" si="62"/>
        <v>0.81361651346682706</v>
      </c>
      <c r="AQ216" s="5">
        <f t="shared" si="63"/>
        <v>361.60733931858988</v>
      </c>
      <c r="AR216" s="6">
        <f t="shared" si="64"/>
        <v>158.70729409344372</v>
      </c>
      <c r="AS216">
        <f t="shared" si="65"/>
        <v>5.7389722347583128</v>
      </c>
      <c r="AT216" s="5">
        <f t="shared" si="66"/>
        <v>0.13168724279835395</v>
      </c>
      <c r="AU216" s="5">
        <f t="shared" si="67"/>
        <v>0.38096257077821333</v>
      </c>
      <c r="AV216" s="6">
        <f t="shared" si="68"/>
        <v>16.387736866991411</v>
      </c>
      <c r="AW216" s="5">
        <f t="shared" si="69"/>
        <v>0.5819386843349571</v>
      </c>
      <c r="AX216" s="5">
        <f t="shared" si="70"/>
        <v>2.2222222222222223</v>
      </c>
      <c r="AY216" s="5">
        <f t="shared" si="54"/>
        <v>15</v>
      </c>
      <c r="AZ216" s="5">
        <f t="shared" si="71"/>
        <v>1.125</v>
      </c>
    </row>
    <row r="217" spans="1:52" ht="15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55"/>
        <v>6.594693971507918</v>
      </c>
      <c r="W217" s="15">
        <v>4.1507399999999999</v>
      </c>
      <c r="X217" s="15"/>
      <c r="Y217" s="15">
        <f t="shared" si="56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57"/>
        <v>2122.2248803457151</v>
      </c>
      <c r="AH217" s="17">
        <v>1789.5091191474298</v>
      </c>
      <c r="AI217" s="15">
        <v>6.6516000000000002</v>
      </c>
      <c r="AJ217" s="17">
        <f t="shared" si="58"/>
        <v>0.99571319208183118</v>
      </c>
      <c r="AK217" s="15">
        <f t="shared" si="59"/>
        <v>0.62940600700094462</v>
      </c>
      <c r="AL217" s="5">
        <v>10.936</v>
      </c>
      <c r="AN217" s="5">
        <f t="shared" si="60"/>
        <v>13.333333333333334</v>
      </c>
      <c r="AO217" s="6">
        <f t="shared" si="61"/>
        <v>33.333333333333336</v>
      </c>
      <c r="AP217" s="105">
        <f t="shared" si="62"/>
        <v>0.81361651346682706</v>
      </c>
      <c r="AQ217" s="5">
        <f t="shared" si="63"/>
        <v>361.60733931858988</v>
      </c>
      <c r="AR217" s="6">
        <f t="shared" si="64"/>
        <v>158.70729409344372</v>
      </c>
      <c r="AS217">
        <f t="shared" si="65"/>
        <v>5.7389722347583128</v>
      </c>
      <c r="AT217" s="5">
        <f t="shared" si="66"/>
        <v>0.13168724279835395</v>
      </c>
      <c r="AU217" s="5">
        <f t="shared" si="67"/>
        <v>0.38096257077821333</v>
      </c>
      <c r="AV217" s="6">
        <f t="shared" si="68"/>
        <v>16.387736866991411</v>
      </c>
      <c r="AW217" s="5">
        <f t="shared" si="69"/>
        <v>0.5819386843349571</v>
      </c>
      <c r="AX217" s="5">
        <f t="shared" si="70"/>
        <v>2.2222222222222223</v>
      </c>
      <c r="AY217" s="5">
        <f t="shared" si="54"/>
        <v>15</v>
      </c>
      <c r="AZ217" s="5">
        <f t="shared" si="71"/>
        <v>1.125</v>
      </c>
    </row>
    <row r="218" spans="1:52" ht="15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55"/>
        <v>9.4601499203713928</v>
      </c>
      <c r="W218" s="15">
        <v>4.4028499999999999</v>
      </c>
      <c r="X218" s="15"/>
      <c r="Y218" s="15">
        <f t="shared" si="56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57"/>
        <v>1569.2653632826557</v>
      </c>
      <c r="AH218" s="17">
        <v>1247.4712451001726</v>
      </c>
      <c r="AI218" s="15">
        <v>5.4123000000000001</v>
      </c>
      <c r="AJ218" s="17">
        <f t="shared" si="58"/>
        <v>1.3220810455484713</v>
      </c>
      <c r="AK218" s="15">
        <f t="shared" si="59"/>
        <v>0.46541017183236666</v>
      </c>
      <c r="AL218" s="5">
        <v>10.936</v>
      </c>
      <c r="AN218" s="5">
        <f t="shared" si="60"/>
        <v>13.333333333333334</v>
      </c>
      <c r="AO218" s="6">
        <f t="shared" si="61"/>
        <v>33.333333333333336</v>
      </c>
      <c r="AP218" s="105">
        <f t="shared" si="62"/>
        <v>0.81361651346682706</v>
      </c>
      <c r="AQ218" s="5">
        <f t="shared" si="63"/>
        <v>361.60733931858988</v>
      </c>
      <c r="AR218" s="6">
        <f t="shared" si="64"/>
        <v>158.70729409344372</v>
      </c>
      <c r="AS218">
        <f t="shared" si="65"/>
        <v>5.7389722347583128</v>
      </c>
      <c r="AT218" s="5">
        <f t="shared" si="66"/>
        <v>0.13168724279835395</v>
      </c>
      <c r="AU218" s="5">
        <f t="shared" si="67"/>
        <v>0.38096257077821333</v>
      </c>
      <c r="AV218" s="6">
        <f t="shared" si="68"/>
        <v>16.387736866991411</v>
      </c>
      <c r="AW218" s="5">
        <f t="shared" si="69"/>
        <v>0.5819386843349571</v>
      </c>
      <c r="AX218" s="5">
        <f t="shared" si="70"/>
        <v>2.2222222222222223</v>
      </c>
      <c r="AY218" s="5">
        <f t="shared" si="54"/>
        <v>15</v>
      </c>
      <c r="AZ218" s="5">
        <f t="shared" si="71"/>
        <v>1.125</v>
      </c>
    </row>
    <row r="219" spans="1:52" ht="15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55"/>
        <v>13.421475528643111</v>
      </c>
      <c r="W219" s="15">
        <v>4.2393000000000001</v>
      </c>
      <c r="X219" s="15"/>
      <c r="Y219" s="15">
        <f t="shared" si="56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57"/>
        <v>1065.011765397534</v>
      </c>
      <c r="AH219" s="17">
        <v>879.28223501317882</v>
      </c>
      <c r="AI219" s="15">
        <v>4.8779000000000003</v>
      </c>
      <c r="AJ219" s="17">
        <f t="shared" si="58"/>
        <v>1.6587605022145755</v>
      </c>
      <c r="AK219" s="15">
        <f t="shared" si="59"/>
        <v>0.3158594590403121</v>
      </c>
      <c r="AL219" s="5">
        <v>10.936</v>
      </c>
      <c r="AN219" s="5">
        <f t="shared" si="60"/>
        <v>13.333333333333334</v>
      </c>
      <c r="AO219" s="6">
        <f t="shared" si="61"/>
        <v>33.333333333333336</v>
      </c>
      <c r="AP219" s="105">
        <f t="shared" si="62"/>
        <v>0.81361651346682706</v>
      </c>
      <c r="AQ219" s="5">
        <f t="shared" si="63"/>
        <v>361.60733931858988</v>
      </c>
      <c r="AR219" s="6">
        <f t="shared" si="64"/>
        <v>158.70729409344372</v>
      </c>
      <c r="AS219">
        <f t="shared" si="65"/>
        <v>5.7389722347583128</v>
      </c>
      <c r="AT219" s="5">
        <f t="shared" si="66"/>
        <v>0.13168724279835395</v>
      </c>
      <c r="AU219" s="5">
        <f t="shared" si="67"/>
        <v>0.38096257077821333</v>
      </c>
      <c r="AV219" s="6">
        <f t="shared" si="68"/>
        <v>16.387736866991411</v>
      </c>
      <c r="AW219" s="5">
        <f t="shared" si="69"/>
        <v>0.5819386843349571</v>
      </c>
      <c r="AX219" s="5">
        <f t="shared" si="70"/>
        <v>2.2222222222222223</v>
      </c>
      <c r="AY219" s="5">
        <f t="shared" si="54"/>
        <v>15</v>
      </c>
      <c r="AZ219" s="5">
        <f t="shared" si="71"/>
        <v>1.125</v>
      </c>
    </row>
    <row r="220" spans="1:52" ht="15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55"/>
        <v>18.149999757638934</v>
      </c>
      <c r="W220" s="15">
        <v>3.9443600000000001</v>
      </c>
      <c r="X220" s="15"/>
      <c r="Y220" s="15">
        <f t="shared" si="56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57"/>
        <v>732.7577841317883</v>
      </c>
      <c r="AH220" s="17">
        <v>650.20744669889643</v>
      </c>
      <c r="AI220" s="15">
        <v>4.6031000000000004</v>
      </c>
      <c r="AJ220" s="17">
        <f t="shared" si="58"/>
        <v>1.9856975815924538</v>
      </c>
      <c r="AK220" s="15">
        <f t="shared" si="59"/>
        <v>0.21732011309476224</v>
      </c>
      <c r="AL220" s="5">
        <v>10.936</v>
      </c>
      <c r="AN220" s="5">
        <f t="shared" si="60"/>
        <v>13.333333333333334</v>
      </c>
      <c r="AO220" s="6">
        <f t="shared" si="61"/>
        <v>33.333333333333336</v>
      </c>
      <c r="AP220" s="105">
        <f t="shared" si="62"/>
        <v>0.81361651346682706</v>
      </c>
      <c r="AQ220" s="5">
        <f t="shared" si="63"/>
        <v>361.60733931858988</v>
      </c>
      <c r="AR220" s="6">
        <f t="shared" si="64"/>
        <v>158.70729409344372</v>
      </c>
      <c r="AS220">
        <f t="shared" si="65"/>
        <v>5.7389722347583128</v>
      </c>
      <c r="AT220" s="5">
        <f t="shared" si="66"/>
        <v>0.13168724279835395</v>
      </c>
      <c r="AU220" s="5">
        <f t="shared" si="67"/>
        <v>0.38096257077821333</v>
      </c>
      <c r="AV220" s="6">
        <f t="shared" si="68"/>
        <v>16.387736866991411</v>
      </c>
      <c r="AW220" s="5">
        <f t="shared" si="69"/>
        <v>0.5819386843349571</v>
      </c>
      <c r="AX220" s="5">
        <f t="shared" si="70"/>
        <v>2.2222222222222223</v>
      </c>
      <c r="AY220" s="5">
        <f t="shared" si="54"/>
        <v>15</v>
      </c>
      <c r="AZ220" s="5">
        <f t="shared" si="71"/>
        <v>1.125</v>
      </c>
    </row>
    <row r="221" spans="1:52" ht="15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55"/>
        <v>26.880273795593975</v>
      </c>
      <c r="W221" s="15">
        <v>3.6808000000000001</v>
      </c>
      <c r="X221" s="15"/>
      <c r="Y221" s="15">
        <f t="shared" si="56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57"/>
        <v>461.70975513033295</v>
      </c>
      <c r="AH221" s="17">
        <v>439.03068435018616</v>
      </c>
      <c r="AI221" s="15">
        <v>4.3659999999999997</v>
      </c>
      <c r="AJ221" s="17">
        <f t="shared" si="58"/>
        <v>2.4812754483473265</v>
      </c>
      <c r="AK221" s="15">
        <f t="shared" si="59"/>
        <v>0.13693312902948671</v>
      </c>
      <c r="AL221" s="5">
        <v>10.936</v>
      </c>
      <c r="AN221" s="5">
        <f t="shared" si="60"/>
        <v>13.333333333333334</v>
      </c>
      <c r="AO221" s="6">
        <f t="shared" si="61"/>
        <v>33.333333333333336</v>
      </c>
      <c r="AP221" s="105">
        <f t="shared" si="62"/>
        <v>0.81361651346682706</v>
      </c>
      <c r="AQ221" s="5">
        <f t="shared" si="63"/>
        <v>361.60733931858988</v>
      </c>
      <c r="AR221" s="6">
        <f t="shared" si="64"/>
        <v>158.70729409344372</v>
      </c>
      <c r="AS221">
        <f t="shared" si="65"/>
        <v>5.7389722347583128</v>
      </c>
      <c r="AT221" s="5">
        <f t="shared" si="66"/>
        <v>0.13168724279835395</v>
      </c>
      <c r="AU221" s="5">
        <f t="shared" si="67"/>
        <v>0.38096257077821333</v>
      </c>
      <c r="AV221" s="6">
        <f t="shared" si="68"/>
        <v>16.387736866991411</v>
      </c>
      <c r="AW221" s="5">
        <f t="shared" si="69"/>
        <v>0.5819386843349571</v>
      </c>
      <c r="AX221" s="5">
        <f t="shared" si="70"/>
        <v>2.2222222222222223</v>
      </c>
      <c r="AY221" s="5">
        <f t="shared" si="54"/>
        <v>15</v>
      </c>
      <c r="AZ221" s="5">
        <f t="shared" si="71"/>
        <v>1.125</v>
      </c>
    </row>
    <row r="222" spans="1:52" ht="1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55"/>
        <v>3.7394530393074974</v>
      </c>
      <c r="W222" s="15">
        <v>3.8896000000000002</v>
      </c>
      <c r="X222" s="15"/>
      <c r="Y222" s="15">
        <f t="shared" si="56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57"/>
        <v>2979.1228253164672</v>
      </c>
      <c r="AH222" s="17">
        <v>2680.7203539201037</v>
      </c>
      <c r="AI222" s="15">
        <v>38.238</v>
      </c>
      <c r="AJ222" s="17">
        <f t="shared" si="58"/>
        <v>0.31272057602946074</v>
      </c>
      <c r="AK222" s="15">
        <f t="shared" si="59"/>
        <v>1.0401521182681595</v>
      </c>
      <c r="AL222" s="56">
        <v>6.1308999999999996</v>
      </c>
      <c r="AN222" s="5">
        <f t="shared" si="60"/>
        <v>13.333333333333334</v>
      </c>
      <c r="AO222" s="6">
        <f t="shared" si="61"/>
        <v>48.192771084337345</v>
      </c>
      <c r="AP222" s="105">
        <f t="shared" si="62"/>
        <v>0.81361651346682706</v>
      </c>
      <c r="AQ222" s="5">
        <f t="shared" si="63"/>
        <v>522.8057917859129</v>
      </c>
      <c r="AR222" s="6">
        <f t="shared" si="64"/>
        <v>165.66860915456661</v>
      </c>
      <c r="AS222">
        <f t="shared" si="65"/>
        <v>8.661250838312414</v>
      </c>
      <c r="AT222" s="5">
        <f t="shared" si="66"/>
        <v>0.19039119440725863</v>
      </c>
      <c r="AU222" s="5">
        <f t="shared" si="67"/>
        <v>0.49312215653272823</v>
      </c>
      <c r="AV222" s="6">
        <f t="shared" si="68"/>
        <v>16.387736866991411</v>
      </c>
      <c r="AW222" s="5">
        <f t="shared" si="69"/>
        <v>0.5819386843349571</v>
      </c>
      <c r="AX222" s="5">
        <f t="shared" si="70"/>
        <v>2.2222222222222223</v>
      </c>
      <c r="AY222" s="5">
        <f t="shared" si="54"/>
        <v>21.686746987951807</v>
      </c>
      <c r="AZ222" s="5">
        <f t="shared" si="71"/>
        <v>1.6265060240963853</v>
      </c>
    </row>
    <row r="223" spans="1:52" ht="1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55"/>
        <v>4.2103574991800281</v>
      </c>
      <c r="W223" s="15">
        <v>3.7898499999999999</v>
      </c>
      <c r="X223" s="15"/>
      <c r="Y223" s="15">
        <f t="shared" si="56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57"/>
        <v>2578.0693708969957</v>
      </c>
      <c r="AH223" s="17">
        <v>2380.8970798684604</v>
      </c>
      <c r="AI223" s="15">
        <v>16.442</v>
      </c>
      <c r="AJ223" s="17">
        <f t="shared" si="58"/>
        <v>0.50603687442836875</v>
      </c>
      <c r="AK223" s="15">
        <f t="shared" si="59"/>
        <v>0.90012546458063891</v>
      </c>
      <c r="AL223" s="5">
        <v>6.1308999999999996</v>
      </c>
      <c r="AN223" s="5">
        <f t="shared" si="60"/>
        <v>13.333333333333334</v>
      </c>
      <c r="AO223" s="6">
        <f t="shared" si="61"/>
        <v>48.192771084337345</v>
      </c>
      <c r="AP223" s="105">
        <f t="shared" si="62"/>
        <v>0.81361651346682706</v>
      </c>
      <c r="AQ223" s="5">
        <f t="shared" si="63"/>
        <v>522.8057917859129</v>
      </c>
      <c r="AR223" s="6">
        <f t="shared" si="64"/>
        <v>165.66860915456661</v>
      </c>
      <c r="AS223">
        <f t="shared" si="65"/>
        <v>8.661250838312414</v>
      </c>
      <c r="AT223" s="5">
        <f t="shared" si="66"/>
        <v>0.19039119440725863</v>
      </c>
      <c r="AU223" s="5">
        <f t="shared" si="67"/>
        <v>0.49312215653272823</v>
      </c>
      <c r="AV223" s="6">
        <f t="shared" si="68"/>
        <v>16.387736866991411</v>
      </c>
      <c r="AW223" s="5">
        <f t="shared" si="69"/>
        <v>0.5819386843349571</v>
      </c>
      <c r="AX223" s="5">
        <f t="shared" si="70"/>
        <v>2.2222222222222223</v>
      </c>
      <c r="AY223" s="5">
        <f t="shared" si="54"/>
        <v>21.686746987951807</v>
      </c>
      <c r="AZ223" s="5">
        <f t="shared" si="71"/>
        <v>1.6265060240963853</v>
      </c>
    </row>
    <row r="224" spans="1:52" ht="1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55"/>
        <v>5.1176764735591629</v>
      </c>
      <c r="W224" s="15">
        <v>3.7610000000000001</v>
      </c>
      <c r="X224" s="15"/>
      <c r="Y224" s="15">
        <f t="shared" si="56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57"/>
        <v>2104.8543881005598</v>
      </c>
      <c r="AH224" s="17">
        <v>1958.7849929146394</v>
      </c>
      <c r="AI224" s="15">
        <v>9.0701999999999998</v>
      </c>
      <c r="AJ224" s="17">
        <f t="shared" si="58"/>
        <v>0.75115226646170019</v>
      </c>
      <c r="AK224" s="15">
        <f t="shared" si="59"/>
        <v>0.73490382196519699</v>
      </c>
      <c r="AL224" s="5">
        <v>6.1308999999999996</v>
      </c>
      <c r="AN224" s="5">
        <f t="shared" si="60"/>
        <v>13.333333333333334</v>
      </c>
      <c r="AO224" s="6">
        <f t="shared" si="61"/>
        <v>48.192771084337345</v>
      </c>
      <c r="AP224" s="105">
        <f t="shared" si="62"/>
        <v>0.81361651346682706</v>
      </c>
      <c r="AQ224" s="5">
        <f t="shared" si="63"/>
        <v>522.8057917859129</v>
      </c>
      <c r="AR224" s="6">
        <f t="shared" si="64"/>
        <v>165.66860915456661</v>
      </c>
      <c r="AS224">
        <f t="shared" si="65"/>
        <v>8.661250838312414</v>
      </c>
      <c r="AT224" s="5">
        <f t="shared" si="66"/>
        <v>0.19039119440725863</v>
      </c>
      <c r="AU224" s="5">
        <f t="shared" si="67"/>
        <v>0.49312215653272823</v>
      </c>
      <c r="AV224" s="6">
        <f t="shared" si="68"/>
        <v>16.387736866991411</v>
      </c>
      <c r="AW224" s="5">
        <f t="shared" si="69"/>
        <v>0.5819386843349571</v>
      </c>
      <c r="AX224" s="5">
        <f t="shared" si="70"/>
        <v>2.2222222222222223</v>
      </c>
      <c r="AY224" s="5">
        <f t="shared" si="54"/>
        <v>21.686746987951807</v>
      </c>
      <c r="AZ224" s="5">
        <f t="shared" si="71"/>
        <v>1.6265060240963853</v>
      </c>
    </row>
    <row r="225" spans="1:52" ht="1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55"/>
        <v>6.5735081686022934</v>
      </c>
      <c r="W225" s="15">
        <v>4.13788</v>
      </c>
      <c r="X225" s="15"/>
      <c r="Y225" s="15">
        <f t="shared" si="56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57"/>
        <v>1802.9024794457555</v>
      </c>
      <c r="AH225" s="17">
        <v>1524.9738218750047</v>
      </c>
      <c r="AI225" s="15">
        <v>6.6022999999999996</v>
      </c>
      <c r="AJ225" s="17">
        <f t="shared" si="58"/>
        <v>0.99781717814619431</v>
      </c>
      <c r="AK225" s="15">
        <f t="shared" si="59"/>
        <v>0.6294781863608494</v>
      </c>
      <c r="AL225" s="5">
        <v>6.1308999999999996</v>
      </c>
      <c r="AN225" s="5">
        <f t="shared" si="60"/>
        <v>13.333333333333334</v>
      </c>
      <c r="AO225" s="6">
        <f t="shared" si="61"/>
        <v>48.192771084337345</v>
      </c>
      <c r="AP225" s="105">
        <f t="shared" si="62"/>
        <v>0.81361651346682706</v>
      </c>
      <c r="AQ225" s="5">
        <f t="shared" si="63"/>
        <v>522.8057917859129</v>
      </c>
      <c r="AR225" s="6">
        <f t="shared" si="64"/>
        <v>165.66860915456661</v>
      </c>
      <c r="AS225">
        <f t="shared" si="65"/>
        <v>8.661250838312414</v>
      </c>
      <c r="AT225" s="5">
        <f t="shared" si="66"/>
        <v>0.19039119440725863</v>
      </c>
      <c r="AU225" s="5">
        <f t="shared" si="67"/>
        <v>0.49312215653272823</v>
      </c>
      <c r="AV225" s="6">
        <f t="shared" si="68"/>
        <v>16.387736866991411</v>
      </c>
      <c r="AW225" s="5">
        <f t="shared" si="69"/>
        <v>0.5819386843349571</v>
      </c>
      <c r="AX225" s="5">
        <f t="shared" si="70"/>
        <v>2.2222222222222223</v>
      </c>
      <c r="AY225" s="5">
        <f t="shared" si="54"/>
        <v>21.686746987951807</v>
      </c>
      <c r="AZ225" s="5">
        <f t="shared" si="71"/>
        <v>1.6265060240963853</v>
      </c>
    </row>
    <row r="226" spans="1:52" ht="1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55"/>
        <v>9.4297586887939211</v>
      </c>
      <c r="W226" s="15">
        <v>4.4032499999999999</v>
      </c>
      <c r="X226" s="15"/>
      <c r="Y226" s="15">
        <f t="shared" si="56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57"/>
        <v>1337.4092289657012</v>
      </c>
      <c r="AH226" s="17">
        <v>1063.0630333003928</v>
      </c>
      <c r="AI226" s="15">
        <v>5.3768000000000002</v>
      </c>
      <c r="AJ226" s="17">
        <f t="shared" si="58"/>
        <v>1.3243060050567508</v>
      </c>
      <c r="AK226" s="15">
        <f t="shared" si="59"/>
        <v>0.46695256425095027</v>
      </c>
      <c r="AL226" s="5">
        <v>6.1308999999999996</v>
      </c>
      <c r="AN226" s="5">
        <f t="shared" si="60"/>
        <v>13.333333333333334</v>
      </c>
      <c r="AO226" s="6">
        <f t="shared" si="61"/>
        <v>48.192771084337345</v>
      </c>
      <c r="AP226" s="105">
        <f t="shared" si="62"/>
        <v>0.81361651346682706</v>
      </c>
      <c r="AQ226" s="5">
        <f t="shared" si="63"/>
        <v>522.8057917859129</v>
      </c>
      <c r="AR226" s="6">
        <f t="shared" si="64"/>
        <v>165.66860915456661</v>
      </c>
      <c r="AS226">
        <f t="shared" si="65"/>
        <v>8.661250838312414</v>
      </c>
      <c r="AT226" s="5">
        <f t="shared" si="66"/>
        <v>0.19039119440725863</v>
      </c>
      <c r="AU226" s="5">
        <f t="shared" si="67"/>
        <v>0.49312215653272823</v>
      </c>
      <c r="AV226" s="6">
        <f t="shared" si="68"/>
        <v>16.387736866991411</v>
      </c>
      <c r="AW226" s="5">
        <f t="shared" si="69"/>
        <v>0.5819386843349571</v>
      </c>
      <c r="AX226" s="5">
        <f t="shared" si="70"/>
        <v>2.2222222222222223</v>
      </c>
      <c r="AY226" s="5">
        <f t="shared" si="54"/>
        <v>21.686746987951807</v>
      </c>
      <c r="AZ226" s="5">
        <f t="shared" si="71"/>
        <v>1.6265060240963853</v>
      </c>
    </row>
    <row r="227" spans="1:52" ht="1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55"/>
        <v>13.378358329197473</v>
      </c>
      <c r="W227" s="15">
        <v>4.2386999999999997</v>
      </c>
      <c r="X227" s="15"/>
      <c r="Y227" s="15">
        <f t="shared" si="56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57"/>
        <v>907.4472878021088</v>
      </c>
      <c r="AH227" s="17">
        <v>749.30179236732522</v>
      </c>
      <c r="AI227" s="15">
        <v>4.8479000000000001</v>
      </c>
      <c r="AJ227" s="17">
        <f t="shared" si="58"/>
        <v>1.661210186723272</v>
      </c>
      <c r="AK227" s="15">
        <f t="shared" si="59"/>
        <v>0.31683259602557429</v>
      </c>
      <c r="AL227" s="5">
        <v>6.1308999999999996</v>
      </c>
      <c r="AN227" s="5">
        <f t="shared" si="60"/>
        <v>13.333333333333334</v>
      </c>
      <c r="AO227" s="6">
        <f t="shared" si="61"/>
        <v>48.192771084337345</v>
      </c>
      <c r="AP227" s="105">
        <f t="shared" si="62"/>
        <v>0.81361651346682706</v>
      </c>
      <c r="AQ227" s="5">
        <f t="shared" si="63"/>
        <v>522.8057917859129</v>
      </c>
      <c r="AR227" s="6">
        <f t="shared" si="64"/>
        <v>165.66860915456661</v>
      </c>
      <c r="AS227">
        <f t="shared" si="65"/>
        <v>8.661250838312414</v>
      </c>
      <c r="AT227" s="5">
        <f t="shared" si="66"/>
        <v>0.19039119440725863</v>
      </c>
      <c r="AU227" s="5">
        <f t="shared" si="67"/>
        <v>0.49312215653272823</v>
      </c>
      <c r="AV227" s="6">
        <f t="shared" si="68"/>
        <v>16.387736866991411</v>
      </c>
      <c r="AW227" s="5">
        <f t="shared" si="69"/>
        <v>0.5819386843349571</v>
      </c>
      <c r="AX227" s="5">
        <f t="shared" si="70"/>
        <v>2.2222222222222223</v>
      </c>
      <c r="AY227" s="5">
        <f t="shared" si="54"/>
        <v>21.686746987951807</v>
      </c>
      <c r="AZ227" s="5">
        <f t="shared" si="71"/>
        <v>1.6265060240963853</v>
      </c>
    </row>
    <row r="228" spans="1:52" ht="1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55"/>
        <v>18.091691924210455</v>
      </c>
      <c r="W228" s="15">
        <v>3.95255</v>
      </c>
      <c r="X228" s="15"/>
      <c r="Y228" s="15">
        <f t="shared" si="56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57"/>
        <v>625.7339803630083</v>
      </c>
      <c r="AH228" s="17">
        <v>554.0901269485596</v>
      </c>
      <c r="AI228" s="15">
        <v>4.5758000000000001</v>
      </c>
      <c r="AJ228" s="17">
        <f t="shared" si="58"/>
        <v>1.9884106239273363</v>
      </c>
      <c r="AK228" s="15">
        <f t="shared" si="59"/>
        <v>0.21847320950179702</v>
      </c>
      <c r="AL228" s="5">
        <v>6.1308999999999996</v>
      </c>
      <c r="AN228" s="5">
        <f t="shared" si="60"/>
        <v>13.333333333333334</v>
      </c>
      <c r="AO228" s="6">
        <f t="shared" si="61"/>
        <v>48.192771084337345</v>
      </c>
      <c r="AP228" s="105">
        <f t="shared" si="62"/>
        <v>0.81361651346682706</v>
      </c>
      <c r="AQ228" s="5">
        <f t="shared" si="63"/>
        <v>522.8057917859129</v>
      </c>
      <c r="AR228" s="6">
        <f t="shared" si="64"/>
        <v>165.66860915456661</v>
      </c>
      <c r="AS228">
        <f t="shared" si="65"/>
        <v>8.661250838312414</v>
      </c>
      <c r="AT228" s="5">
        <f t="shared" si="66"/>
        <v>0.19039119440725863</v>
      </c>
      <c r="AU228" s="5">
        <f t="shared" si="67"/>
        <v>0.49312215653272823</v>
      </c>
      <c r="AV228" s="6">
        <f t="shared" si="68"/>
        <v>16.387736866991411</v>
      </c>
      <c r="AW228" s="5">
        <f t="shared" si="69"/>
        <v>0.5819386843349571</v>
      </c>
      <c r="AX228" s="5">
        <f t="shared" si="70"/>
        <v>2.2222222222222223</v>
      </c>
      <c r="AY228" s="5">
        <f t="shared" si="54"/>
        <v>21.686746987951807</v>
      </c>
      <c r="AZ228" s="5">
        <f t="shared" si="71"/>
        <v>1.6265060240963853</v>
      </c>
    </row>
    <row r="229" spans="1:52" ht="1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55"/>
        <v>26.793919495433421</v>
      </c>
      <c r="W229" s="15">
        <v>3.6924600000000001</v>
      </c>
      <c r="X229" s="15"/>
      <c r="Y229" s="15">
        <f t="shared" si="56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57"/>
        <v>394.7036134462316</v>
      </c>
      <c r="AH229" s="17">
        <v>374.13070068783702</v>
      </c>
      <c r="AI229" s="15">
        <v>4.3409000000000004</v>
      </c>
      <c r="AJ229" s="17">
        <f t="shared" si="58"/>
        <v>2.4844384016483527</v>
      </c>
      <c r="AK229" s="15">
        <f t="shared" si="59"/>
        <v>0.13780962507666408</v>
      </c>
      <c r="AL229" s="5">
        <v>6.1308999999999996</v>
      </c>
      <c r="AN229" s="5">
        <f t="shared" si="60"/>
        <v>13.333333333333334</v>
      </c>
      <c r="AO229" s="6">
        <f t="shared" si="61"/>
        <v>48.192771084337345</v>
      </c>
      <c r="AP229" s="105">
        <f t="shared" si="62"/>
        <v>0.81361651346682706</v>
      </c>
      <c r="AQ229" s="5">
        <f t="shared" si="63"/>
        <v>522.8057917859129</v>
      </c>
      <c r="AR229" s="6">
        <f t="shared" si="64"/>
        <v>165.66860915456661</v>
      </c>
      <c r="AS229">
        <f t="shared" si="65"/>
        <v>8.661250838312414</v>
      </c>
      <c r="AT229" s="5">
        <f t="shared" si="66"/>
        <v>0.19039119440725863</v>
      </c>
      <c r="AU229" s="5">
        <f t="shared" si="67"/>
        <v>0.49312215653272823</v>
      </c>
      <c r="AV229" s="6">
        <f t="shared" si="68"/>
        <v>16.387736866991411</v>
      </c>
      <c r="AW229" s="5">
        <f t="shared" si="69"/>
        <v>0.5819386843349571</v>
      </c>
      <c r="AX229" s="5">
        <f t="shared" si="70"/>
        <v>2.2222222222222223</v>
      </c>
      <c r="AY229" s="5">
        <f t="shared" si="54"/>
        <v>21.686746987951807</v>
      </c>
      <c r="AZ229" s="5">
        <f t="shared" si="71"/>
        <v>1.6265060240963853</v>
      </c>
    </row>
    <row r="230" spans="1:52" ht="15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55"/>
        <v>3.7286285471842602</v>
      </c>
      <c r="W230" s="15">
        <v>3.8757299999999999</v>
      </c>
      <c r="X230" s="15"/>
      <c r="Y230" s="15">
        <f t="shared" si="56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57"/>
        <v>2620.5658043984649</v>
      </c>
      <c r="AH230" s="17">
        <v>2366.5168408002178</v>
      </c>
      <c r="AI230" s="15">
        <v>37.015999999999998</v>
      </c>
      <c r="AJ230" s="17">
        <f t="shared" si="58"/>
        <v>0.31738019081119417</v>
      </c>
      <c r="AK230" s="15">
        <f t="shared" si="59"/>
        <v>1.0394518925535841</v>
      </c>
      <c r="AL230" s="56">
        <v>3.2757000000000001</v>
      </c>
      <c r="AN230" s="5">
        <f t="shared" si="60"/>
        <v>13.333333333333334</v>
      </c>
      <c r="AO230" s="6">
        <f t="shared" si="61"/>
        <v>68.965517241379317</v>
      </c>
      <c r="AP230" s="105">
        <f t="shared" si="62"/>
        <v>0.81361651346682706</v>
      </c>
      <c r="AQ230" s="5">
        <f t="shared" si="63"/>
        <v>748.15311583156517</v>
      </c>
      <c r="AR230" s="6">
        <f t="shared" si="64"/>
        <v>171.71674826700746</v>
      </c>
      <c r="AS230">
        <f t="shared" si="65"/>
        <v>12.847042025642615</v>
      </c>
      <c r="AT230" s="5">
        <f t="shared" si="66"/>
        <v>0.27245636441038751</v>
      </c>
      <c r="AU230" s="5">
        <f t="shared" si="67"/>
        <v>0.63373776147607286</v>
      </c>
      <c r="AV230" s="6">
        <f t="shared" si="68"/>
        <v>16.387736866991411</v>
      </c>
      <c r="AW230" s="5">
        <f t="shared" si="69"/>
        <v>0.5819386843349571</v>
      </c>
      <c r="AX230" s="5">
        <f t="shared" si="70"/>
        <v>2.2222222222222223</v>
      </c>
      <c r="AY230" s="5">
        <f t="shared" si="54"/>
        <v>31.03448275862069</v>
      </c>
      <c r="AZ230" s="5">
        <f t="shared" si="71"/>
        <v>2.3275862068965516</v>
      </c>
    </row>
    <row r="231" spans="1:52" ht="15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55"/>
        <v>4.1981698928357778</v>
      </c>
      <c r="W231" s="15">
        <v>3.74518</v>
      </c>
      <c r="X231" s="15"/>
      <c r="Y231" s="15">
        <f t="shared" si="56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57"/>
        <v>2249.0720116503271</v>
      </c>
      <c r="AH231" s="17">
        <v>2101.8354366882622</v>
      </c>
      <c r="AI231" s="15">
        <v>16.193999999999999</v>
      </c>
      <c r="AJ231" s="17">
        <f t="shared" si="58"/>
        <v>0.50915842853660875</v>
      </c>
      <c r="AK231" s="15">
        <f t="shared" si="59"/>
        <v>0.89209824652194047</v>
      </c>
      <c r="AL231" s="5">
        <v>3.2757000000000001</v>
      </c>
      <c r="AN231" s="5">
        <f t="shared" si="60"/>
        <v>13.333333333333334</v>
      </c>
      <c r="AO231" s="6">
        <f t="shared" si="61"/>
        <v>68.965517241379317</v>
      </c>
      <c r="AP231" s="105">
        <f t="shared" si="62"/>
        <v>0.81361651346682706</v>
      </c>
      <c r="AQ231" s="5">
        <f t="shared" si="63"/>
        <v>748.15311583156517</v>
      </c>
      <c r="AR231" s="6">
        <f t="shared" si="64"/>
        <v>171.71674826700746</v>
      </c>
      <c r="AS231">
        <f t="shared" si="65"/>
        <v>12.847042025642615</v>
      </c>
      <c r="AT231" s="5">
        <f t="shared" si="66"/>
        <v>0.27245636441038751</v>
      </c>
      <c r="AU231" s="5">
        <f t="shared" si="67"/>
        <v>0.63373776147607286</v>
      </c>
      <c r="AV231" s="6">
        <f t="shared" si="68"/>
        <v>16.387736866991411</v>
      </c>
      <c r="AW231" s="5">
        <f t="shared" si="69"/>
        <v>0.5819386843349571</v>
      </c>
      <c r="AX231" s="5">
        <f t="shared" si="70"/>
        <v>2.2222222222222223</v>
      </c>
      <c r="AY231" s="5">
        <f t="shared" si="54"/>
        <v>31.03448275862069</v>
      </c>
      <c r="AZ231" s="5">
        <f t="shared" si="71"/>
        <v>2.3275862068965516</v>
      </c>
    </row>
    <row r="232" spans="1:52" ht="15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55"/>
        <v>5.1028624758715297</v>
      </c>
      <c r="W232" s="15">
        <v>3.70425</v>
      </c>
      <c r="X232" s="15"/>
      <c r="Y232" s="15">
        <f t="shared" si="56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57"/>
        <v>1830.1096069182242</v>
      </c>
      <c r="AH232" s="17">
        <v>1729.1985217557631</v>
      </c>
      <c r="AI232" s="15">
        <v>8.9864999999999995</v>
      </c>
      <c r="AJ232" s="17">
        <f t="shared" si="58"/>
        <v>0.75354925137820961</v>
      </c>
      <c r="AK232" s="15">
        <f t="shared" si="59"/>
        <v>0.72591609464594531</v>
      </c>
      <c r="AL232" s="5">
        <v>3.2757000000000001</v>
      </c>
      <c r="AN232" s="5">
        <f t="shared" si="60"/>
        <v>13.333333333333334</v>
      </c>
      <c r="AO232" s="6">
        <f t="shared" si="61"/>
        <v>68.965517241379317</v>
      </c>
      <c r="AP232" s="105">
        <f t="shared" si="62"/>
        <v>0.81361651346682706</v>
      </c>
      <c r="AQ232" s="5">
        <f t="shared" si="63"/>
        <v>748.15311583156517</v>
      </c>
      <c r="AR232" s="6">
        <f t="shared" si="64"/>
        <v>171.71674826700746</v>
      </c>
      <c r="AS232">
        <f t="shared" si="65"/>
        <v>12.847042025642615</v>
      </c>
      <c r="AT232" s="5">
        <f t="shared" si="66"/>
        <v>0.27245636441038751</v>
      </c>
      <c r="AU232" s="5">
        <f t="shared" si="67"/>
        <v>0.63373776147607286</v>
      </c>
      <c r="AV232" s="6">
        <f t="shared" si="68"/>
        <v>16.387736866991411</v>
      </c>
      <c r="AW232" s="5">
        <f t="shared" si="69"/>
        <v>0.5819386843349571</v>
      </c>
      <c r="AX232" s="5">
        <f t="shared" si="70"/>
        <v>2.2222222222222223</v>
      </c>
      <c r="AY232" s="5">
        <f t="shared" si="54"/>
        <v>31.03448275862069</v>
      </c>
      <c r="AZ232" s="5">
        <f t="shared" si="71"/>
        <v>2.3275862068965516</v>
      </c>
    </row>
    <row r="233" spans="1:52" ht="15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55"/>
        <v>6.5544800148468862</v>
      </c>
      <c r="W233" s="15">
        <v>4.1291200000000003</v>
      </c>
      <c r="X233" s="15"/>
      <c r="Y233" s="15">
        <f t="shared" si="56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57"/>
        <v>1588.217350627345</v>
      </c>
      <c r="AH233" s="17">
        <v>1346.2337561503921</v>
      </c>
      <c r="AI233" s="15">
        <v>6.5555000000000003</v>
      </c>
      <c r="AJ233" s="17">
        <f t="shared" si="58"/>
        <v>0.9999222008365759</v>
      </c>
      <c r="AK233" s="15">
        <f t="shared" si="59"/>
        <v>0.62996911893039886</v>
      </c>
      <c r="AL233" s="5">
        <v>3.2757000000000001</v>
      </c>
      <c r="AN233" s="5">
        <f t="shared" si="60"/>
        <v>13.333333333333334</v>
      </c>
      <c r="AO233" s="6">
        <f t="shared" si="61"/>
        <v>68.965517241379317</v>
      </c>
      <c r="AP233" s="105">
        <f t="shared" si="62"/>
        <v>0.81361651346682706</v>
      </c>
      <c r="AQ233" s="5">
        <f t="shared" si="63"/>
        <v>748.15311583156517</v>
      </c>
      <c r="AR233" s="6">
        <f t="shared" si="64"/>
        <v>171.71674826700746</v>
      </c>
      <c r="AS233">
        <f t="shared" si="65"/>
        <v>12.847042025642615</v>
      </c>
      <c r="AT233" s="5">
        <f t="shared" si="66"/>
        <v>0.27245636441038751</v>
      </c>
      <c r="AU233" s="5">
        <f t="shared" si="67"/>
        <v>0.63373776147607286</v>
      </c>
      <c r="AV233" s="6">
        <f t="shared" si="68"/>
        <v>16.387736866991411</v>
      </c>
      <c r="AW233" s="5">
        <f t="shared" si="69"/>
        <v>0.5819386843349571</v>
      </c>
      <c r="AX233" s="5">
        <f t="shared" si="70"/>
        <v>2.2222222222222223</v>
      </c>
      <c r="AY233" s="5">
        <f t="shared" si="54"/>
        <v>31.03448275862069</v>
      </c>
      <c r="AZ233" s="5">
        <f t="shared" si="71"/>
        <v>2.3275862068965516</v>
      </c>
    </row>
    <row r="234" spans="1:52" ht="15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55"/>
        <v>9.4024626250172307</v>
      </c>
      <c r="W234" s="15">
        <v>4.4019700000000004</v>
      </c>
      <c r="X234" s="15"/>
      <c r="Y234" s="15">
        <f t="shared" si="56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57"/>
        <v>1180.31013964011</v>
      </c>
      <c r="AH234" s="17">
        <v>938.46289019243318</v>
      </c>
      <c r="AI234" s="15">
        <v>5.3451000000000004</v>
      </c>
      <c r="AJ234" s="17">
        <f t="shared" si="58"/>
        <v>1.3263034231432058</v>
      </c>
      <c r="AK234" s="15">
        <f t="shared" si="59"/>
        <v>0.46817202849470868</v>
      </c>
      <c r="AL234" s="5">
        <v>3.2757000000000001</v>
      </c>
      <c r="AN234" s="5">
        <f t="shared" si="60"/>
        <v>13.333333333333334</v>
      </c>
      <c r="AO234" s="6">
        <f t="shared" si="61"/>
        <v>68.965517241379317</v>
      </c>
      <c r="AP234" s="105">
        <f t="shared" si="62"/>
        <v>0.81361651346682706</v>
      </c>
      <c r="AQ234" s="5">
        <f t="shared" si="63"/>
        <v>748.15311583156517</v>
      </c>
      <c r="AR234" s="6">
        <f t="shared" si="64"/>
        <v>171.71674826700746</v>
      </c>
      <c r="AS234">
        <f t="shared" si="65"/>
        <v>12.847042025642615</v>
      </c>
      <c r="AT234" s="5">
        <f t="shared" si="66"/>
        <v>0.27245636441038751</v>
      </c>
      <c r="AU234" s="5">
        <f t="shared" si="67"/>
        <v>0.63373776147607286</v>
      </c>
      <c r="AV234" s="6">
        <f t="shared" si="68"/>
        <v>16.387736866991411</v>
      </c>
      <c r="AW234" s="5">
        <f t="shared" si="69"/>
        <v>0.5819386843349571</v>
      </c>
      <c r="AX234" s="5">
        <f t="shared" si="70"/>
        <v>2.2222222222222223</v>
      </c>
      <c r="AY234" s="5">
        <f t="shared" si="54"/>
        <v>31.03448275862069</v>
      </c>
      <c r="AZ234" s="5">
        <f t="shared" si="71"/>
        <v>2.3275862068965516</v>
      </c>
    </row>
    <row r="235" spans="1:52" ht="15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55"/>
        <v>13.339632362369162</v>
      </c>
      <c r="W235" s="15">
        <v>4.2365899999999996</v>
      </c>
      <c r="X235" s="15"/>
      <c r="Y235" s="15">
        <f t="shared" si="56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57"/>
        <v>800.6878740673211</v>
      </c>
      <c r="AH235" s="17">
        <v>661.47716895796475</v>
      </c>
      <c r="AI235" s="15">
        <v>4.8221999999999996</v>
      </c>
      <c r="AJ235" s="17">
        <f t="shared" si="58"/>
        <v>1.6632185534961623</v>
      </c>
      <c r="AK235" s="15">
        <f t="shared" si="59"/>
        <v>0.31759420986378423</v>
      </c>
      <c r="AL235" s="5">
        <v>3.2757000000000001</v>
      </c>
      <c r="AN235" s="5">
        <f t="shared" si="60"/>
        <v>13.333333333333334</v>
      </c>
      <c r="AO235" s="6">
        <f t="shared" si="61"/>
        <v>68.965517241379317</v>
      </c>
      <c r="AP235" s="105">
        <f t="shared" si="62"/>
        <v>0.81361651346682706</v>
      </c>
      <c r="AQ235" s="5">
        <f t="shared" si="63"/>
        <v>748.15311583156517</v>
      </c>
      <c r="AR235" s="6">
        <f t="shared" si="64"/>
        <v>171.71674826700746</v>
      </c>
      <c r="AS235">
        <f t="shared" si="65"/>
        <v>12.847042025642615</v>
      </c>
      <c r="AT235" s="5">
        <f t="shared" si="66"/>
        <v>0.27245636441038751</v>
      </c>
      <c r="AU235" s="5">
        <f t="shared" si="67"/>
        <v>0.63373776147607286</v>
      </c>
      <c r="AV235" s="6">
        <f t="shared" si="68"/>
        <v>16.387736866991411</v>
      </c>
      <c r="AW235" s="5">
        <f t="shared" si="69"/>
        <v>0.5819386843349571</v>
      </c>
      <c r="AX235" s="5">
        <f t="shared" si="70"/>
        <v>2.2222222222222223</v>
      </c>
      <c r="AY235" s="5">
        <f t="shared" si="54"/>
        <v>31.03448275862069</v>
      </c>
      <c r="AZ235" s="5">
        <f t="shared" si="71"/>
        <v>2.3275862068965516</v>
      </c>
    </row>
    <row r="236" spans="1:52" ht="15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55"/>
        <v>18.039322399932132</v>
      </c>
      <c r="W236" s="15">
        <v>3.95655</v>
      </c>
      <c r="X236" s="15"/>
      <c r="Y236" s="15">
        <f t="shared" si="56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57"/>
        <v>552.95159273623983</v>
      </c>
      <c r="AH236" s="17">
        <v>489.14599198211556</v>
      </c>
      <c r="AI236" s="15">
        <v>4.5529000000000002</v>
      </c>
      <c r="AJ236" s="17">
        <f t="shared" si="58"/>
        <v>1.9905177488324695</v>
      </c>
      <c r="AK236" s="15">
        <f t="shared" si="59"/>
        <v>0.21932919165605053</v>
      </c>
      <c r="AL236" s="5">
        <v>3.2757000000000001</v>
      </c>
      <c r="AN236" s="5">
        <f t="shared" si="60"/>
        <v>13.333333333333334</v>
      </c>
      <c r="AO236" s="6">
        <f t="shared" si="61"/>
        <v>68.965517241379317</v>
      </c>
      <c r="AP236" s="105">
        <f t="shared" si="62"/>
        <v>0.81361651346682706</v>
      </c>
      <c r="AQ236" s="5">
        <f t="shared" si="63"/>
        <v>748.15311583156517</v>
      </c>
      <c r="AR236" s="6">
        <f t="shared" si="64"/>
        <v>171.71674826700746</v>
      </c>
      <c r="AS236">
        <f t="shared" si="65"/>
        <v>12.847042025642615</v>
      </c>
      <c r="AT236" s="5">
        <f t="shared" si="66"/>
        <v>0.27245636441038751</v>
      </c>
      <c r="AU236" s="5">
        <f t="shared" si="67"/>
        <v>0.63373776147607286</v>
      </c>
      <c r="AV236" s="6">
        <f t="shared" si="68"/>
        <v>16.387736866991411</v>
      </c>
      <c r="AW236" s="5">
        <f t="shared" si="69"/>
        <v>0.5819386843349571</v>
      </c>
      <c r="AX236" s="5">
        <f t="shared" si="70"/>
        <v>2.2222222222222223</v>
      </c>
      <c r="AY236" s="5">
        <f t="shared" si="54"/>
        <v>31.03448275862069</v>
      </c>
      <c r="AZ236" s="5">
        <f t="shared" si="71"/>
        <v>2.3275862068965516</v>
      </c>
    </row>
    <row r="237" spans="1:52" ht="15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55"/>
        <v>26.716359871745063</v>
      </c>
      <c r="W237" s="15">
        <v>3.6996899999999999</v>
      </c>
      <c r="X237" s="15"/>
      <c r="Y237" s="15">
        <f t="shared" si="56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57"/>
        <v>349.12321336783072</v>
      </c>
      <c r="AH237" s="17">
        <v>330.2793603754389</v>
      </c>
      <c r="AI237" s="15">
        <v>4.3202999999999996</v>
      </c>
      <c r="AJ237" s="17">
        <f t="shared" si="58"/>
        <v>2.486747499142711</v>
      </c>
      <c r="AK237" s="15">
        <f t="shared" si="59"/>
        <v>0.13848031759419263</v>
      </c>
      <c r="AL237" s="5">
        <v>3.2757000000000001</v>
      </c>
      <c r="AN237" s="5">
        <f t="shared" si="60"/>
        <v>13.333333333333334</v>
      </c>
      <c r="AO237" s="6">
        <f t="shared" si="61"/>
        <v>68.965517241379317</v>
      </c>
      <c r="AP237" s="105">
        <f t="shared" si="62"/>
        <v>0.81361651346682706</v>
      </c>
      <c r="AQ237" s="5">
        <f t="shared" si="63"/>
        <v>748.15311583156517</v>
      </c>
      <c r="AR237" s="6">
        <f t="shared" si="64"/>
        <v>171.71674826700746</v>
      </c>
      <c r="AS237">
        <f t="shared" si="65"/>
        <v>12.847042025642615</v>
      </c>
      <c r="AT237" s="5">
        <f t="shared" si="66"/>
        <v>0.27245636441038751</v>
      </c>
      <c r="AU237" s="5">
        <f t="shared" si="67"/>
        <v>0.63373776147607286</v>
      </c>
      <c r="AV237" s="6">
        <f t="shared" si="68"/>
        <v>16.387736866991411</v>
      </c>
      <c r="AW237" s="5">
        <f t="shared" si="69"/>
        <v>0.5819386843349571</v>
      </c>
      <c r="AX237" s="5">
        <f t="shared" si="70"/>
        <v>2.2222222222222223</v>
      </c>
      <c r="AY237" s="5">
        <f t="shared" si="54"/>
        <v>31.03448275862069</v>
      </c>
      <c r="AZ237" s="5">
        <f t="shared" si="71"/>
        <v>2.3275862068965516</v>
      </c>
    </row>
    <row r="238" spans="1:52" ht="1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55"/>
        <v>3.7205188002114653</v>
      </c>
      <c r="W238" s="15">
        <v>3.8574600000000001</v>
      </c>
      <c r="X238" s="15"/>
      <c r="Y238" s="15">
        <f t="shared" si="56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57"/>
        <v>2397.6660978890841</v>
      </c>
      <c r="AH238" s="17">
        <v>2175.4811048233278</v>
      </c>
      <c r="AI238" s="15">
        <v>35.728999999999999</v>
      </c>
      <c r="AJ238" s="17">
        <f t="shared" si="58"/>
        <v>0.32269432002556259</v>
      </c>
      <c r="AK238" s="15">
        <f t="shared" si="59"/>
        <v>1.0368070172849957</v>
      </c>
      <c r="AL238" s="56">
        <v>1.7927999999999999</v>
      </c>
      <c r="AN238" s="5">
        <f t="shared" si="60"/>
        <v>13.333333333333334</v>
      </c>
      <c r="AO238" s="6">
        <f t="shared" si="61"/>
        <v>93.457943925233636</v>
      </c>
      <c r="AP238" s="105">
        <f t="shared" si="62"/>
        <v>0.81361651346682706</v>
      </c>
      <c r="AQ238" s="5">
        <f t="shared" si="63"/>
        <v>1013.8523532296909</v>
      </c>
      <c r="AR238" s="6">
        <f t="shared" si="64"/>
        <v>176.13407297722904</v>
      </c>
      <c r="AS238">
        <f t="shared" si="65"/>
        <v>17.857394437189381</v>
      </c>
      <c r="AT238" s="5">
        <f t="shared" si="66"/>
        <v>0.36921656859351559</v>
      </c>
      <c r="AU238" s="5">
        <f t="shared" si="67"/>
        <v>0.78396837302677735</v>
      </c>
      <c r="AV238" s="6">
        <f t="shared" si="68"/>
        <v>16.387736866991411</v>
      </c>
      <c r="AW238" s="5">
        <f t="shared" si="69"/>
        <v>0.5819386843349571</v>
      </c>
      <c r="AX238" s="5">
        <f t="shared" si="70"/>
        <v>2.2222222222222223</v>
      </c>
      <c r="AY238" s="5">
        <f t="shared" si="54"/>
        <v>42.056074766355138</v>
      </c>
      <c r="AZ238" s="5">
        <f t="shared" si="71"/>
        <v>3.1542056074766354</v>
      </c>
    </row>
    <row r="239" spans="1:52" ht="1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55"/>
        <v>4.1890388959695404</v>
      </c>
      <c r="W239" s="15">
        <v>3.7107100000000002</v>
      </c>
      <c r="X239" s="15"/>
      <c r="Y239" s="15">
        <f t="shared" si="56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57"/>
        <v>2048.487868758476</v>
      </c>
      <c r="AH239" s="17">
        <v>1932.165957634702</v>
      </c>
      <c r="AI239" s="15">
        <v>15.942</v>
      </c>
      <c r="AJ239" s="17">
        <f t="shared" si="58"/>
        <v>0.51260848905539846</v>
      </c>
      <c r="AK239" s="15">
        <f t="shared" si="59"/>
        <v>0.88581416696088411</v>
      </c>
      <c r="AL239" s="5">
        <v>1.7927999999999999</v>
      </c>
      <c r="AN239" s="5">
        <f t="shared" si="60"/>
        <v>13.333333333333334</v>
      </c>
      <c r="AO239" s="6">
        <f t="shared" si="61"/>
        <v>93.457943925233636</v>
      </c>
      <c r="AP239" s="105">
        <f t="shared" si="62"/>
        <v>0.81361651346682706</v>
      </c>
      <c r="AQ239" s="5">
        <f t="shared" si="63"/>
        <v>1013.8523532296909</v>
      </c>
      <c r="AR239" s="6">
        <f t="shared" si="64"/>
        <v>176.13407297722907</v>
      </c>
      <c r="AS239">
        <f t="shared" si="65"/>
        <v>17.857394437189384</v>
      </c>
      <c r="AT239" s="5">
        <f t="shared" si="66"/>
        <v>0.36921656859351559</v>
      </c>
      <c r="AU239" s="5">
        <f t="shared" si="67"/>
        <v>0.78396837302677735</v>
      </c>
      <c r="AV239" s="6">
        <f t="shared" si="68"/>
        <v>16.387736866991411</v>
      </c>
      <c r="AW239" s="5">
        <f t="shared" si="69"/>
        <v>0.5819386843349571</v>
      </c>
      <c r="AX239" s="5">
        <f t="shared" si="70"/>
        <v>2.2222222222222223</v>
      </c>
      <c r="AY239" s="5">
        <f t="shared" si="54"/>
        <v>42.056074766355138</v>
      </c>
      <c r="AZ239" s="5">
        <f t="shared" si="71"/>
        <v>3.1542056074766354</v>
      </c>
    </row>
    <row r="240" spans="1:52" ht="1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55"/>
        <v>5.0917637775183389</v>
      </c>
      <c r="W240" s="15">
        <v>3.65985</v>
      </c>
      <c r="X240" s="15"/>
      <c r="Y240" s="15">
        <f t="shared" si="56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57"/>
        <v>1662.2097044553079</v>
      </c>
      <c r="AH240" s="17">
        <v>1589.6099472911669</v>
      </c>
      <c r="AI240" s="15">
        <v>8.9075000000000006</v>
      </c>
      <c r="AJ240" s="17">
        <f t="shared" si="58"/>
        <v>0.7560599062343788</v>
      </c>
      <c r="AK240" s="15">
        <f t="shared" si="59"/>
        <v>0.7187784351189529</v>
      </c>
      <c r="AL240" s="5">
        <v>1.7927999999999999</v>
      </c>
      <c r="AN240" s="5">
        <f t="shared" si="60"/>
        <v>13.333333333333334</v>
      </c>
      <c r="AO240" s="6">
        <f t="shared" si="61"/>
        <v>93.457943925233636</v>
      </c>
      <c r="AP240" s="105">
        <f t="shared" si="62"/>
        <v>0.81361651346682706</v>
      </c>
      <c r="AQ240" s="5">
        <f t="shared" si="63"/>
        <v>1013.8523532296909</v>
      </c>
      <c r="AR240" s="6">
        <f t="shared" si="64"/>
        <v>176.13407297722907</v>
      </c>
      <c r="AS240">
        <f t="shared" si="65"/>
        <v>17.857394437189384</v>
      </c>
      <c r="AT240" s="5">
        <f t="shared" si="66"/>
        <v>0.36921656859351559</v>
      </c>
      <c r="AU240" s="5">
        <f t="shared" si="67"/>
        <v>0.78396837302677735</v>
      </c>
      <c r="AV240" s="6">
        <f t="shared" si="68"/>
        <v>16.387736866991411</v>
      </c>
      <c r="AW240" s="5">
        <f t="shared" si="69"/>
        <v>0.5819386843349571</v>
      </c>
      <c r="AX240" s="5">
        <f t="shared" si="70"/>
        <v>2.2222222222222223</v>
      </c>
      <c r="AY240" s="5">
        <f t="shared" si="54"/>
        <v>42.056074766355138</v>
      </c>
      <c r="AZ240" s="5">
        <f t="shared" si="71"/>
        <v>3.1542056074766354</v>
      </c>
    </row>
    <row r="241" spans="1:52" ht="1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55"/>
        <v>6.5402240561784373</v>
      </c>
      <c r="W241" s="15">
        <v>4.1228999999999996</v>
      </c>
      <c r="X241" s="15"/>
      <c r="Y241" s="15">
        <f t="shared" si="56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57"/>
        <v>1457.810081060298</v>
      </c>
      <c r="AH241" s="17">
        <v>1237.5597961898284</v>
      </c>
      <c r="AI241" s="15">
        <v>6.5144000000000002</v>
      </c>
      <c r="AJ241" s="17">
        <f t="shared" si="58"/>
        <v>1.0019801143753875</v>
      </c>
      <c r="AK241" s="15">
        <f t="shared" si="59"/>
        <v>0.63039124723948359</v>
      </c>
      <c r="AL241" s="5">
        <v>1.7927999999999999</v>
      </c>
      <c r="AN241" s="5">
        <f t="shared" si="60"/>
        <v>13.333333333333334</v>
      </c>
      <c r="AO241" s="6">
        <f t="shared" si="61"/>
        <v>93.457943925233636</v>
      </c>
      <c r="AP241" s="105">
        <f t="shared" si="62"/>
        <v>0.81361651346682706</v>
      </c>
      <c r="AQ241" s="5">
        <f t="shared" si="63"/>
        <v>1013.8523532296909</v>
      </c>
      <c r="AR241" s="6">
        <f t="shared" si="64"/>
        <v>176.13407297722907</v>
      </c>
      <c r="AS241">
        <f t="shared" si="65"/>
        <v>17.857394437189384</v>
      </c>
      <c r="AT241" s="5">
        <f t="shared" si="66"/>
        <v>0.36921656859351559</v>
      </c>
      <c r="AU241" s="5">
        <f t="shared" si="67"/>
        <v>0.78396837302677735</v>
      </c>
      <c r="AV241" s="6">
        <f t="shared" si="68"/>
        <v>16.387736866991411</v>
      </c>
      <c r="AW241" s="5">
        <f t="shared" si="69"/>
        <v>0.5819386843349571</v>
      </c>
      <c r="AX241" s="5">
        <f t="shared" si="70"/>
        <v>2.2222222222222223</v>
      </c>
      <c r="AY241" s="5">
        <f t="shared" si="54"/>
        <v>42.056074766355138</v>
      </c>
      <c r="AZ241" s="5">
        <f t="shared" si="71"/>
        <v>3.1542056074766354</v>
      </c>
    </row>
    <row r="242" spans="1:52" ht="1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55"/>
        <v>9.3820123195375835</v>
      </c>
      <c r="W242" s="15">
        <v>4.3999499999999996</v>
      </c>
      <c r="X242" s="15"/>
      <c r="Y242" s="15">
        <f t="shared" si="56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57"/>
        <v>1084.532365344038</v>
      </c>
      <c r="AH242" s="17">
        <v>862.70600318279378</v>
      </c>
      <c r="AI242" s="15">
        <v>5.319</v>
      </c>
      <c r="AJ242" s="17">
        <f t="shared" si="58"/>
        <v>1.3281068121084192</v>
      </c>
      <c r="AK242" s="15">
        <f t="shared" si="59"/>
        <v>0.46897721407136911</v>
      </c>
      <c r="AL242" s="5">
        <v>1.7927999999999999</v>
      </c>
      <c r="AN242" s="5">
        <f t="shared" si="60"/>
        <v>13.333333333333334</v>
      </c>
      <c r="AO242" s="6">
        <f t="shared" si="61"/>
        <v>93.457943925233636</v>
      </c>
      <c r="AP242" s="105">
        <f t="shared" si="62"/>
        <v>0.81361651346682706</v>
      </c>
      <c r="AQ242" s="5">
        <f t="shared" si="63"/>
        <v>1013.8523532296909</v>
      </c>
      <c r="AR242" s="6">
        <f t="shared" si="64"/>
        <v>176.13407297722907</v>
      </c>
      <c r="AS242">
        <f t="shared" si="65"/>
        <v>17.857394437189384</v>
      </c>
      <c r="AT242" s="5">
        <f t="shared" si="66"/>
        <v>0.36921656859351559</v>
      </c>
      <c r="AU242" s="5">
        <f t="shared" si="67"/>
        <v>0.78396837302677735</v>
      </c>
      <c r="AV242" s="6">
        <f t="shared" si="68"/>
        <v>16.387736866991411</v>
      </c>
      <c r="AW242" s="5">
        <f t="shared" si="69"/>
        <v>0.5819386843349571</v>
      </c>
      <c r="AX242" s="5">
        <f t="shared" si="70"/>
        <v>2.2222222222222223</v>
      </c>
      <c r="AY242" s="5">
        <f t="shared" si="54"/>
        <v>42.056074766355138</v>
      </c>
      <c r="AZ242" s="5">
        <f t="shared" si="71"/>
        <v>3.1542056074766354</v>
      </c>
    </row>
    <row r="243" spans="1:52" ht="1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55"/>
        <v>13.310618733953264</v>
      </c>
      <c r="W243" s="15">
        <v>4.2327199999999996</v>
      </c>
      <c r="X243" s="15"/>
      <c r="Y243" s="15">
        <f t="shared" si="56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57"/>
        <v>735.38043493526209</v>
      </c>
      <c r="AH243" s="17">
        <v>608.07979792507365</v>
      </c>
      <c r="AI243" s="15">
        <v>4.8021000000000003</v>
      </c>
      <c r="AJ243" s="17">
        <f t="shared" si="58"/>
        <v>1.6648822458909962</v>
      </c>
      <c r="AK243" s="15">
        <f t="shared" si="59"/>
        <v>0.31799573593096814</v>
      </c>
      <c r="AL243" s="5">
        <v>1.7927999999999999</v>
      </c>
      <c r="AN243" s="5">
        <f t="shared" si="60"/>
        <v>13.333333333333334</v>
      </c>
      <c r="AO243" s="6">
        <f t="shared" si="61"/>
        <v>93.457943925233636</v>
      </c>
      <c r="AP243" s="105">
        <f t="shared" si="62"/>
        <v>0.81361651346682706</v>
      </c>
      <c r="AQ243" s="5">
        <f t="shared" si="63"/>
        <v>1013.8523532296909</v>
      </c>
      <c r="AR243" s="6">
        <f t="shared" si="64"/>
        <v>176.13407297722907</v>
      </c>
      <c r="AS243">
        <f t="shared" si="65"/>
        <v>17.857394437189384</v>
      </c>
      <c r="AT243" s="5">
        <f t="shared" si="66"/>
        <v>0.36921656859351559</v>
      </c>
      <c r="AU243" s="5">
        <f t="shared" si="67"/>
        <v>0.78396837302677735</v>
      </c>
      <c r="AV243" s="6">
        <f t="shared" si="68"/>
        <v>16.387736866991411</v>
      </c>
      <c r="AW243" s="5">
        <f t="shared" si="69"/>
        <v>0.5819386843349571</v>
      </c>
      <c r="AX243" s="5">
        <f t="shared" si="70"/>
        <v>2.2222222222222223</v>
      </c>
      <c r="AY243" s="5">
        <f t="shared" si="54"/>
        <v>42.056074766355138</v>
      </c>
      <c r="AZ243" s="5">
        <f t="shared" si="71"/>
        <v>3.1542056074766354</v>
      </c>
    </row>
    <row r="244" spans="1:52" ht="1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55"/>
        <v>18.000086971041103</v>
      </c>
      <c r="W244" s="15">
        <v>3.9570799999999999</v>
      </c>
      <c r="X244" s="15"/>
      <c r="Y244" s="15">
        <f t="shared" si="56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57"/>
        <v>508.38297894172462</v>
      </c>
      <c r="AH244" s="17">
        <v>449.65995792251766</v>
      </c>
      <c r="AI244" s="15">
        <v>4.5354999999999999</v>
      </c>
      <c r="AJ244" s="17">
        <f t="shared" si="58"/>
        <v>1.9921622950614859</v>
      </c>
      <c r="AK244" s="15">
        <f t="shared" si="59"/>
        <v>0.21983671558733181</v>
      </c>
      <c r="AL244" s="5">
        <v>1.7927999999999999</v>
      </c>
      <c r="AN244" s="5">
        <f t="shared" si="60"/>
        <v>13.333333333333334</v>
      </c>
      <c r="AO244" s="6">
        <f t="shared" si="61"/>
        <v>93.457943925233636</v>
      </c>
      <c r="AP244" s="105">
        <f t="shared" si="62"/>
        <v>0.81361651346682706</v>
      </c>
      <c r="AQ244" s="5">
        <f t="shared" si="63"/>
        <v>1013.8523532296909</v>
      </c>
      <c r="AR244" s="6">
        <f t="shared" si="64"/>
        <v>176.13407297722907</v>
      </c>
      <c r="AS244">
        <f t="shared" si="65"/>
        <v>17.857394437189384</v>
      </c>
      <c r="AT244" s="5">
        <f t="shared" si="66"/>
        <v>0.36921656859351559</v>
      </c>
      <c r="AU244" s="5">
        <f t="shared" si="67"/>
        <v>0.78396837302677735</v>
      </c>
      <c r="AV244" s="6">
        <f t="shared" si="68"/>
        <v>16.387736866991411</v>
      </c>
      <c r="AW244" s="5">
        <f t="shared" si="69"/>
        <v>0.5819386843349571</v>
      </c>
      <c r="AX244" s="5">
        <f t="shared" si="70"/>
        <v>2.2222222222222223</v>
      </c>
      <c r="AY244" s="5">
        <f t="shared" si="54"/>
        <v>42.056074766355138</v>
      </c>
      <c r="AZ244" s="5">
        <f t="shared" si="71"/>
        <v>3.1542056074766354</v>
      </c>
    </row>
    <row r="245" spans="1:52" ht="15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55"/>
        <v>26.658251933168664</v>
      </c>
      <c r="W245" s="25">
        <v>3.7029800000000002</v>
      </c>
      <c r="X245" s="25"/>
      <c r="Y245" s="25">
        <f t="shared" si="56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57"/>
        <v>321.2258397439544</v>
      </c>
      <c r="AH245" s="47">
        <v>303.61774546550089</v>
      </c>
      <c r="AI245" s="25">
        <v>4.3052000000000001</v>
      </c>
      <c r="AJ245" s="47">
        <f t="shared" si="58"/>
        <v>2.4883941298426664</v>
      </c>
      <c r="AK245" s="25">
        <f t="shared" si="59"/>
        <v>0.13890558200452324</v>
      </c>
      <c r="AL245" s="5">
        <v>1.7927999999999999</v>
      </c>
      <c r="AN245" s="5">
        <f t="shared" si="60"/>
        <v>13.333333333333334</v>
      </c>
      <c r="AO245" s="6">
        <f t="shared" si="61"/>
        <v>93.457943925233636</v>
      </c>
      <c r="AP245" s="105">
        <f t="shared" si="62"/>
        <v>0.81361651346682706</v>
      </c>
      <c r="AQ245" s="5">
        <f t="shared" si="63"/>
        <v>1013.8523532296909</v>
      </c>
      <c r="AR245" s="6">
        <f t="shared" si="64"/>
        <v>176.13407297722907</v>
      </c>
      <c r="AS245">
        <f t="shared" si="65"/>
        <v>17.857394437189384</v>
      </c>
      <c r="AT245" s="5">
        <f t="shared" si="66"/>
        <v>0.36921656859351559</v>
      </c>
      <c r="AU245" s="5">
        <f t="shared" si="67"/>
        <v>0.78396837302677735</v>
      </c>
      <c r="AV245" s="6">
        <f t="shared" si="68"/>
        <v>16.387736866991411</v>
      </c>
      <c r="AW245" s="5">
        <f t="shared" si="69"/>
        <v>0.5819386843349571</v>
      </c>
      <c r="AX245" s="5">
        <f t="shared" si="70"/>
        <v>2.2222222222222223</v>
      </c>
      <c r="AY245" s="5">
        <f t="shared" si="54"/>
        <v>42.056074766355138</v>
      </c>
      <c r="AZ245" s="5">
        <f t="shared" si="71"/>
        <v>3.1542056074766354</v>
      </c>
    </row>
    <row r="246" spans="1:52" ht="15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55"/>
        <v>3.7571610651837912</v>
      </c>
      <c r="W246" s="15">
        <v>3.8725000000000001</v>
      </c>
      <c r="X246" s="15"/>
      <c r="Y246" s="15">
        <f t="shared" si="56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57"/>
        <v>6759.4428469032564</v>
      </c>
      <c r="AH246" s="17">
        <v>6109.2446647285724</v>
      </c>
      <c r="AI246" s="15">
        <v>34.444000000000003</v>
      </c>
      <c r="AJ246" s="17">
        <f t="shared" si="58"/>
        <v>0.3302730342032405</v>
      </c>
      <c r="AK246" s="15">
        <f t="shared" si="59"/>
        <v>1.0306984270344468</v>
      </c>
      <c r="AL246" s="56">
        <v>29.24</v>
      </c>
      <c r="AN246" s="5">
        <f t="shared" si="60"/>
        <v>12.335526315789474</v>
      </c>
      <c r="AO246" s="6">
        <f t="shared" si="61"/>
        <v>21.306818181818183</v>
      </c>
      <c r="AP246" s="105">
        <f t="shared" si="62"/>
        <v>0.81361651346682706</v>
      </c>
      <c r="AQ246" s="5">
        <f t="shared" si="63"/>
        <v>213.84349246088621</v>
      </c>
      <c r="AR246" s="6">
        <f t="shared" si="64"/>
        <v>127.82186131234481</v>
      </c>
      <c r="AS246">
        <f t="shared" si="65"/>
        <v>2.7333873235882851</v>
      </c>
      <c r="AT246" s="5">
        <f t="shared" si="66"/>
        <v>3.2421564521491759E-2</v>
      </c>
      <c r="AU246" s="5">
        <f t="shared" si="67"/>
        <v>0.69030828398738164</v>
      </c>
      <c r="AV246" s="6">
        <f t="shared" si="68"/>
        <v>15.161351953425442</v>
      </c>
      <c r="AW246" s="5">
        <f t="shared" si="69"/>
        <v>0.57580675976712725</v>
      </c>
      <c r="AX246" s="5">
        <f t="shared" si="70"/>
        <v>1</v>
      </c>
      <c r="AY246" s="5">
        <f t="shared" si="54"/>
        <v>21.306818181818183</v>
      </c>
      <c r="AZ246" s="5">
        <f t="shared" si="71"/>
        <v>1.7272727272727273</v>
      </c>
    </row>
    <row r="247" spans="1:52" ht="15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55"/>
        <v>4.2302954737341176</v>
      </c>
      <c r="W247" s="15">
        <v>3.77596</v>
      </c>
      <c r="X247" s="15"/>
      <c r="Y247" s="15">
        <f t="shared" si="56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57"/>
        <v>5853.7742435983646</v>
      </c>
      <c r="AH247" s="17">
        <v>5425.9605113916132</v>
      </c>
      <c r="AI247" s="15">
        <v>15.881</v>
      </c>
      <c r="AJ247" s="17">
        <f t="shared" si="58"/>
        <v>0.51611493720600699</v>
      </c>
      <c r="AK247" s="15">
        <f t="shared" si="59"/>
        <v>0.89259958871547285</v>
      </c>
      <c r="AL247" s="5">
        <v>29.24</v>
      </c>
      <c r="AN247" s="5">
        <f t="shared" si="60"/>
        <v>12.335526315789474</v>
      </c>
      <c r="AO247" s="6">
        <f t="shared" si="61"/>
        <v>21.306818181818183</v>
      </c>
      <c r="AP247" s="105">
        <f t="shared" si="62"/>
        <v>0.81361651346682706</v>
      </c>
      <c r="AQ247" s="5">
        <f t="shared" si="63"/>
        <v>213.84349246088621</v>
      </c>
      <c r="AR247" s="6">
        <f t="shared" si="64"/>
        <v>127.82186131234481</v>
      </c>
      <c r="AS247">
        <f t="shared" si="65"/>
        <v>2.7333873235882851</v>
      </c>
      <c r="AT247" s="5">
        <f t="shared" si="66"/>
        <v>3.2421564521491759E-2</v>
      </c>
      <c r="AU247" s="5">
        <f t="shared" si="67"/>
        <v>0.69030828398738164</v>
      </c>
      <c r="AV247" s="6">
        <f t="shared" si="68"/>
        <v>15.161351953425442</v>
      </c>
      <c r="AW247" s="5">
        <f t="shared" si="69"/>
        <v>0.57580675976712725</v>
      </c>
      <c r="AX247" s="5">
        <f t="shared" si="70"/>
        <v>1</v>
      </c>
      <c r="AY247" s="5">
        <f t="shared" ref="AY247:AY293" si="72">C247/H247</f>
        <v>21.306818181818183</v>
      </c>
      <c r="AZ247" s="5">
        <f t="shared" si="71"/>
        <v>1.7272727272727273</v>
      </c>
    </row>
    <row r="248" spans="1:52" ht="15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55"/>
        <v>5.1419110197528672</v>
      </c>
      <c r="W248" s="15">
        <v>3.6626400000000001</v>
      </c>
      <c r="X248" s="15"/>
      <c r="Y248" s="15">
        <f t="shared" si="56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57"/>
        <v>4671.4205204200789</v>
      </c>
      <c r="AH248" s="17">
        <v>4463.9854917410057</v>
      </c>
      <c r="AI248" s="15">
        <v>8.9154</v>
      </c>
      <c r="AJ248" s="17">
        <f t="shared" si="58"/>
        <v>0.75943719174952451</v>
      </c>
      <c r="AK248" s="15">
        <f t="shared" si="59"/>
        <v>0.71231104270957135</v>
      </c>
      <c r="AL248" s="5">
        <v>29.24</v>
      </c>
      <c r="AN248" s="5">
        <f t="shared" si="60"/>
        <v>12.335526315789474</v>
      </c>
      <c r="AO248" s="6">
        <f t="shared" si="61"/>
        <v>21.306818181818183</v>
      </c>
      <c r="AP248" s="105">
        <f t="shared" si="62"/>
        <v>0.81361651346682706</v>
      </c>
      <c r="AQ248" s="5">
        <f t="shared" si="63"/>
        <v>213.84349246088621</v>
      </c>
      <c r="AR248" s="6">
        <f t="shared" si="64"/>
        <v>127.82186131234479</v>
      </c>
      <c r="AS248">
        <f t="shared" si="65"/>
        <v>2.7333873235882851</v>
      </c>
      <c r="AT248" s="5">
        <f t="shared" si="66"/>
        <v>3.2421564521491759E-2</v>
      </c>
      <c r="AU248" s="5">
        <f t="shared" si="67"/>
        <v>0.69030828398738164</v>
      </c>
      <c r="AV248" s="6">
        <f t="shared" si="68"/>
        <v>15.161351953425442</v>
      </c>
      <c r="AW248" s="5">
        <f t="shared" si="69"/>
        <v>0.57580675976712725</v>
      </c>
      <c r="AX248" s="5">
        <f t="shared" si="70"/>
        <v>1</v>
      </c>
      <c r="AY248" s="5">
        <f t="shared" si="72"/>
        <v>21.306818181818183</v>
      </c>
      <c r="AZ248" s="5">
        <f t="shared" si="71"/>
        <v>1.7272727272727273</v>
      </c>
    </row>
    <row r="249" spans="1:52" ht="15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55"/>
        <v>6.6046367458364639</v>
      </c>
      <c r="W249" s="15">
        <v>4.1579899999999999</v>
      </c>
      <c r="X249" s="15"/>
      <c r="Y249" s="15">
        <f t="shared" si="56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57"/>
        <v>4128.7044093828308</v>
      </c>
      <c r="AH249" s="17">
        <v>3475.34877016056</v>
      </c>
      <c r="AI249" s="15">
        <v>6.5446</v>
      </c>
      <c r="AJ249" s="17">
        <f t="shared" si="58"/>
        <v>1.0045762680167469</v>
      </c>
      <c r="AK249" s="15">
        <f t="shared" si="59"/>
        <v>0.62955619816959352</v>
      </c>
      <c r="AL249" s="5">
        <v>29.24</v>
      </c>
      <c r="AN249" s="5">
        <f t="shared" si="60"/>
        <v>12.335526315789474</v>
      </c>
      <c r="AO249" s="6">
        <f t="shared" si="61"/>
        <v>21.306818181818183</v>
      </c>
      <c r="AP249" s="105">
        <f t="shared" si="62"/>
        <v>0.81361651346682706</v>
      </c>
      <c r="AQ249" s="5">
        <f t="shared" si="63"/>
        <v>213.84349246088621</v>
      </c>
      <c r="AR249" s="6">
        <f t="shared" si="64"/>
        <v>127.82186131234479</v>
      </c>
      <c r="AS249">
        <f t="shared" si="65"/>
        <v>2.7333873235882851</v>
      </c>
      <c r="AT249" s="5">
        <f t="shared" si="66"/>
        <v>3.2421564521491759E-2</v>
      </c>
      <c r="AU249" s="5">
        <f t="shared" si="67"/>
        <v>0.69030828398738164</v>
      </c>
      <c r="AV249" s="6">
        <f t="shared" si="68"/>
        <v>15.161351953425442</v>
      </c>
      <c r="AW249" s="5">
        <f t="shared" si="69"/>
        <v>0.57580675976712725</v>
      </c>
      <c r="AX249" s="5">
        <f t="shared" si="70"/>
        <v>1</v>
      </c>
      <c r="AY249" s="5">
        <f t="shared" si="72"/>
        <v>21.306818181818183</v>
      </c>
      <c r="AZ249" s="5">
        <f t="shared" si="71"/>
        <v>1.7272727272727273</v>
      </c>
    </row>
    <row r="250" spans="1:52" ht="15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55"/>
        <v>9.4744129227455502</v>
      </c>
      <c r="W250" s="15">
        <v>4.4354100000000001</v>
      </c>
      <c r="X250" s="15"/>
      <c r="Y250" s="15">
        <f t="shared" si="56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57"/>
        <v>3070.1581660686838</v>
      </c>
      <c r="AH250" s="17">
        <v>2422.6742468543816</v>
      </c>
      <c r="AI250" s="15">
        <v>5.3552999999999997</v>
      </c>
      <c r="AJ250" s="17">
        <f t="shared" si="58"/>
        <v>1.3300998729056543</v>
      </c>
      <c r="AK250" s="15">
        <f t="shared" si="59"/>
        <v>0.46814615704069201</v>
      </c>
      <c r="AL250" s="5">
        <v>29.24</v>
      </c>
      <c r="AN250" s="5">
        <f t="shared" si="60"/>
        <v>12.335526315789474</v>
      </c>
      <c r="AO250" s="6">
        <f t="shared" si="61"/>
        <v>21.306818181818183</v>
      </c>
      <c r="AP250" s="105">
        <f t="shared" si="62"/>
        <v>0.81361651346682706</v>
      </c>
      <c r="AQ250" s="5">
        <f t="shared" si="63"/>
        <v>213.84349246088621</v>
      </c>
      <c r="AR250" s="6">
        <f t="shared" si="64"/>
        <v>127.82186131234479</v>
      </c>
      <c r="AS250">
        <f t="shared" si="65"/>
        <v>2.7333873235882851</v>
      </c>
      <c r="AT250" s="5">
        <f t="shared" si="66"/>
        <v>3.2421564521491759E-2</v>
      </c>
      <c r="AU250" s="5">
        <f t="shared" si="67"/>
        <v>0.69030828398738164</v>
      </c>
      <c r="AV250" s="6">
        <f t="shared" si="68"/>
        <v>15.161351953425442</v>
      </c>
      <c r="AW250" s="5">
        <f t="shared" si="69"/>
        <v>0.57580675976712725</v>
      </c>
      <c r="AX250" s="5">
        <f t="shared" si="70"/>
        <v>1</v>
      </c>
      <c r="AY250" s="5">
        <f t="shared" si="72"/>
        <v>21.306818181818183</v>
      </c>
      <c r="AZ250" s="5">
        <f t="shared" si="71"/>
        <v>1.7272727272727273</v>
      </c>
    </row>
    <row r="251" spans="1:52" ht="15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55"/>
        <v>13.441710994142191</v>
      </c>
      <c r="W251" s="15">
        <v>4.27149</v>
      </c>
      <c r="X251" s="15"/>
      <c r="Y251" s="15">
        <f t="shared" si="56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57"/>
        <v>2084.0307728403573</v>
      </c>
      <c r="AH251" s="17">
        <v>1707.6260754306461</v>
      </c>
      <c r="AI251" s="15">
        <v>4.8396999999999997</v>
      </c>
      <c r="AJ251" s="17">
        <f t="shared" si="58"/>
        <v>1.6665488793587226</v>
      </c>
      <c r="AK251" s="15">
        <f t="shared" si="59"/>
        <v>0.31777874125261935</v>
      </c>
      <c r="AL251" s="5">
        <v>29.24</v>
      </c>
      <c r="AN251" s="5">
        <f t="shared" si="60"/>
        <v>12.335526315789474</v>
      </c>
      <c r="AO251" s="6">
        <f t="shared" si="61"/>
        <v>21.306818181818183</v>
      </c>
      <c r="AP251" s="105">
        <f t="shared" si="62"/>
        <v>0.81361651346682706</v>
      </c>
      <c r="AQ251" s="5">
        <f t="shared" si="63"/>
        <v>213.84349246088621</v>
      </c>
      <c r="AR251" s="6">
        <f t="shared" si="64"/>
        <v>127.82186131234479</v>
      </c>
      <c r="AS251">
        <f t="shared" si="65"/>
        <v>2.7333873235882851</v>
      </c>
      <c r="AT251" s="5">
        <f t="shared" si="66"/>
        <v>3.2421564521491759E-2</v>
      </c>
      <c r="AU251" s="5">
        <f t="shared" si="67"/>
        <v>0.69030828398738164</v>
      </c>
      <c r="AV251" s="6">
        <f t="shared" si="68"/>
        <v>15.161351953425442</v>
      </c>
      <c r="AW251" s="5">
        <f t="shared" si="69"/>
        <v>0.57580675976712725</v>
      </c>
      <c r="AX251" s="5">
        <f t="shared" si="70"/>
        <v>1</v>
      </c>
      <c r="AY251" s="5">
        <f t="shared" si="72"/>
        <v>21.306818181818183</v>
      </c>
      <c r="AZ251" s="5">
        <f t="shared" si="71"/>
        <v>1.7272727272727273</v>
      </c>
    </row>
    <row r="252" spans="1:52" ht="15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55"/>
        <v>18.177364386298432</v>
      </c>
      <c r="W252" s="15">
        <v>3.9995699999999998</v>
      </c>
      <c r="X252" s="15"/>
      <c r="Y252" s="15">
        <f t="shared" si="56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57"/>
        <v>1442.9845328203348</v>
      </c>
      <c r="AH252" s="17">
        <v>1262.7472115430339</v>
      </c>
      <c r="AI252" s="15">
        <v>4.5735999999999999</v>
      </c>
      <c r="AJ252" s="17">
        <f t="shared" si="58"/>
        <v>1.9935923892463356</v>
      </c>
      <c r="AK252" s="15">
        <f t="shared" si="59"/>
        <v>0.22003024833538348</v>
      </c>
      <c r="AL252" s="5">
        <v>29.24</v>
      </c>
      <c r="AN252" s="5">
        <f t="shared" si="60"/>
        <v>12.335526315789474</v>
      </c>
      <c r="AO252" s="6">
        <f t="shared" si="61"/>
        <v>21.306818181818183</v>
      </c>
      <c r="AP252" s="105">
        <f t="shared" si="62"/>
        <v>0.81361651346682706</v>
      </c>
      <c r="AQ252" s="5">
        <f t="shared" si="63"/>
        <v>213.84349246088621</v>
      </c>
      <c r="AR252" s="6">
        <f t="shared" si="64"/>
        <v>127.82186131234479</v>
      </c>
      <c r="AS252">
        <f t="shared" si="65"/>
        <v>2.7333873235882851</v>
      </c>
      <c r="AT252" s="5">
        <f t="shared" si="66"/>
        <v>3.2421564521491759E-2</v>
      </c>
      <c r="AU252" s="5">
        <f t="shared" si="67"/>
        <v>0.69030828398738164</v>
      </c>
      <c r="AV252" s="6">
        <f t="shared" si="68"/>
        <v>15.161351953425442</v>
      </c>
      <c r="AW252" s="5">
        <f t="shared" si="69"/>
        <v>0.57580675976712725</v>
      </c>
      <c r="AX252" s="5">
        <f t="shared" si="70"/>
        <v>1</v>
      </c>
      <c r="AY252" s="5">
        <f t="shared" si="72"/>
        <v>21.306818181818183</v>
      </c>
      <c r="AZ252" s="5">
        <f t="shared" si="71"/>
        <v>1.7272727272727273</v>
      </c>
    </row>
    <row r="253" spans="1:52" ht="15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55"/>
        <v>26.920800997825634</v>
      </c>
      <c r="W253" s="15">
        <v>3.7446999999999999</v>
      </c>
      <c r="X253" s="15"/>
      <c r="Y253" s="15">
        <f t="shared" si="56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57"/>
        <v>912.23837997056398</v>
      </c>
      <c r="AH253" s="17">
        <v>852.62753488850217</v>
      </c>
      <c r="AI253" s="15">
        <v>4.3433000000000002</v>
      </c>
      <c r="AJ253" s="17">
        <f t="shared" si="58"/>
        <v>2.489625793928484</v>
      </c>
      <c r="AK253" s="15">
        <f t="shared" si="59"/>
        <v>0.13910061592530087</v>
      </c>
      <c r="AL253" s="5">
        <v>29.24</v>
      </c>
      <c r="AN253" s="5">
        <f t="shared" si="60"/>
        <v>12.335526315789474</v>
      </c>
      <c r="AO253" s="6">
        <f t="shared" si="61"/>
        <v>21.306818181818183</v>
      </c>
      <c r="AP253" s="105">
        <f t="shared" si="62"/>
        <v>0.81361651346682706</v>
      </c>
      <c r="AQ253" s="5">
        <f t="shared" si="63"/>
        <v>213.84349246088621</v>
      </c>
      <c r="AR253" s="6">
        <f t="shared" si="64"/>
        <v>127.82186131234479</v>
      </c>
      <c r="AS253">
        <f t="shared" si="65"/>
        <v>2.7333873235882851</v>
      </c>
      <c r="AT253" s="5">
        <f t="shared" si="66"/>
        <v>3.2421564521491759E-2</v>
      </c>
      <c r="AU253" s="5">
        <f t="shared" si="67"/>
        <v>0.69030828398738164</v>
      </c>
      <c r="AV253" s="6">
        <f t="shared" si="68"/>
        <v>15.161351953425442</v>
      </c>
      <c r="AW253" s="5">
        <f t="shared" si="69"/>
        <v>0.57580675976712725</v>
      </c>
      <c r="AX253" s="5">
        <f t="shared" si="70"/>
        <v>1</v>
      </c>
      <c r="AY253" s="5">
        <f t="shared" si="72"/>
        <v>21.306818181818183</v>
      </c>
      <c r="AZ253" s="5">
        <f t="shared" si="71"/>
        <v>1.7272727272727273</v>
      </c>
    </row>
    <row r="254" spans="1:52" ht="1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55"/>
        <v>3.7359429004006643</v>
      </c>
      <c r="W254" s="15">
        <v>3.90577</v>
      </c>
      <c r="X254" s="15"/>
      <c r="Y254" s="15">
        <f t="shared" si="56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57"/>
        <v>4847.3187045729082</v>
      </c>
      <c r="AH254" s="17">
        <v>4343.7313170015586</v>
      </c>
      <c r="AI254" s="15">
        <v>34.508000000000003</v>
      </c>
      <c r="AJ254" s="17">
        <f t="shared" si="58"/>
        <v>0.32903357811277323</v>
      </c>
      <c r="AK254" s="15">
        <f t="shared" si="59"/>
        <v>1.0454576271979752</v>
      </c>
      <c r="AL254" s="56">
        <v>14.43</v>
      </c>
      <c r="AN254" s="5">
        <f t="shared" si="60"/>
        <v>17.543859649122805</v>
      </c>
      <c r="AO254" s="6">
        <f t="shared" si="61"/>
        <v>30.303030303030301</v>
      </c>
      <c r="AP254" s="105">
        <f t="shared" si="62"/>
        <v>0.81361651346682706</v>
      </c>
      <c r="AQ254" s="5">
        <f t="shared" si="63"/>
        <v>432.54466425668625</v>
      </c>
      <c r="AR254" s="6">
        <f t="shared" si="64"/>
        <v>130.94950717328911</v>
      </c>
      <c r="AS254">
        <f t="shared" si="65"/>
        <v>5.6641510614848869</v>
      </c>
      <c r="AT254" s="5">
        <f t="shared" si="66"/>
        <v>9.3268791329733147E-2</v>
      </c>
      <c r="AU254" s="5">
        <f t="shared" si="67"/>
        <v>0.57884109316013066</v>
      </c>
      <c r="AV254" s="6">
        <f t="shared" si="68"/>
        <v>21.562811667093957</v>
      </c>
      <c r="AW254" s="5">
        <f t="shared" si="69"/>
        <v>0.60781405833546975</v>
      </c>
      <c r="AX254" s="5">
        <f t="shared" si="70"/>
        <v>1</v>
      </c>
      <c r="AY254" s="5">
        <f t="shared" si="72"/>
        <v>30.303030303030301</v>
      </c>
      <c r="AZ254" s="5">
        <f t="shared" si="71"/>
        <v>1.7272727272727273</v>
      </c>
    </row>
    <row r="255" spans="1:52" ht="1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55"/>
        <v>4.20640533304391</v>
      </c>
      <c r="W255" s="15">
        <v>3.8072900000000001</v>
      </c>
      <c r="X255" s="15"/>
      <c r="Y255" s="15">
        <f t="shared" si="56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57"/>
        <v>4196.6232107428305</v>
      </c>
      <c r="AH255" s="17">
        <v>3857.9097567035624</v>
      </c>
      <c r="AI255" s="15">
        <v>15.89</v>
      </c>
      <c r="AJ255" s="17">
        <f t="shared" si="58"/>
        <v>0.5145097523628881</v>
      </c>
      <c r="AK255" s="15">
        <f t="shared" si="59"/>
        <v>0.9051172434789837</v>
      </c>
      <c r="AL255" s="5">
        <v>14.43</v>
      </c>
      <c r="AN255" s="5">
        <f t="shared" si="60"/>
        <v>17.543859649122805</v>
      </c>
      <c r="AO255" s="6">
        <f t="shared" si="61"/>
        <v>30.303030303030301</v>
      </c>
      <c r="AP255" s="105">
        <f t="shared" si="62"/>
        <v>0.81361651346682706</v>
      </c>
      <c r="AQ255" s="5">
        <f t="shared" si="63"/>
        <v>432.54466425668625</v>
      </c>
      <c r="AR255" s="6">
        <f t="shared" si="64"/>
        <v>130.94950717328911</v>
      </c>
      <c r="AS255">
        <f t="shared" si="65"/>
        <v>5.6641510614848869</v>
      </c>
      <c r="AT255" s="5">
        <f t="shared" si="66"/>
        <v>9.3268791329733147E-2</v>
      </c>
      <c r="AU255" s="5">
        <f t="shared" si="67"/>
        <v>0.57884109316013066</v>
      </c>
      <c r="AV255" s="6">
        <f t="shared" si="68"/>
        <v>21.562811667093957</v>
      </c>
      <c r="AW255" s="5">
        <f t="shared" si="69"/>
        <v>0.60781405833546975</v>
      </c>
      <c r="AX255" s="5">
        <f t="shared" si="70"/>
        <v>1</v>
      </c>
      <c r="AY255" s="5">
        <f t="shared" si="72"/>
        <v>30.303030303030301</v>
      </c>
      <c r="AZ255" s="5">
        <f t="shared" si="71"/>
        <v>1.7272727272727273</v>
      </c>
    </row>
    <row r="256" spans="1:52" ht="1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55"/>
        <v>5.1128726278861185</v>
      </c>
      <c r="W256" s="15">
        <v>3.6772</v>
      </c>
      <c r="X256" s="15"/>
      <c r="Y256" s="15">
        <f t="shared" si="56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57"/>
        <v>3334.6281902799929</v>
      </c>
      <c r="AH256" s="17">
        <v>3173.9363281790424</v>
      </c>
      <c r="AI256" s="15">
        <v>8.9036000000000008</v>
      </c>
      <c r="AJ256" s="17">
        <f t="shared" si="58"/>
        <v>0.75779138985860628</v>
      </c>
      <c r="AK256" s="15">
        <f t="shared" si="59"/>
        <v>0.71920430404312896</v>
      </c>
      <c r="AL256" s="5">
        <v>14.43</v>
      </c>
      <c r="AN256" s="5">
        <f t="shared" si="60"/>
        <v>17.543859649122805</v>
      </c>
      <c r="AO256" s="6">
        <f t="shared" si="61"/>
        <v>30.303030303030301</v>
      </c>
      <c r="AP256" s="105">
        <f t="shared" si="62"/>
        <v>0.81361651346682706</v>
      </c>
      <c r="AQ256" s="5">
        <f t="shared" si="63"/>
        <v>432.54466425668625</v>
      </c>
      <c r="AR256" s="6">
        <f t="shared" si="64"/>
        <v>130.94950717328911</v>
      </c>
      <c r="AS256">
        <f t="shared" si="65"/>
        <v>5.6641510614848869</v>
      </c>
      <c r="AT256" s="5">
        <f t="shared" si="66"/>
        <v>9.3268791329733147E-2</v>
      </c>
      <c r="AU256" s="5">
        <f t="shared" si="67"/>
        <v>0.57884109316013066</v>
      </c>
      <c r="AV256" s="6">
        <f t="shared" si="68"/>
        <v>21.562811667093957</v>
      </c>
      <c r="AW256" s="5">
        <f t="shared" si="69"/>
        <v>0.60781405833546975</v>
      </c>
      <c r="AX256" s="5">
        <f t="shared" si="70"/>
        <v>1</v>
      </c>
      <c r="AY256" s="5">
        <f t="shared" si="72"/>
        <v>30.303030303030301</v>
      </c>
      <c r="AZ256" s="5">
        <f t="shared" si="71"/>
        <v>1.7272727272727273</v>
      </c>
    </row>
    <row r="257" spans="1:52" ht="1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55"/>
        <v>6.567337767066439</v>
      </c>
      <c r="W257" s="15">
        <v>4.1578299999999997</v>
      </c>
      <c r="X257" s="15"/>
      <c r="Y257" s="15">
        <f t="shared" si="56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57"/>
        <v>2935.4353154676828</v>
      </c>
      <c r="AH257" s="17">
        <v>2471.0061748885573</v>
      </c>
      <c r="AI257" s="15">
        <v>6.5339</v>
      </c>
      <c r="AJ257" s="17">
        <f t="shared" si="58"/>
        <v>1.0025555254944793</v>
      </c>
      <c r="AK257" s="15">
        <f t="shared" si="59"/>
        <v>0.63310737889110569</v>
      </c>
      <c r="AL257" s="5">
        <v>14.43</v>
      </c>
      <c r="AN257" s="5">
        <f t="shared" si="60"/>
        <v>17.543859649122805</v>
      </c>
      <c r="AO257" s="6">
        <f t="shared" si="61"/>
        <v>30.303030303030301</v>
      </c>
      <c r="AP257" s="105">
        <f t="shared" si="62"/>
        <v>0.81361651346682706</v>
      </c>
      <c r="AQ257" s="5">
        <f t="shared" si="63"/>
        <v>432.54466425668625</v>
      </c>
      <c r="AR257" s="6">
        <f t="shared" si="64"/>
        <v>130.94950717328911</v>
      </c>
      <c r="AS257">
        <f t="shared" si="65"/>
        <v>5.6641510614848869</v>
      </c>
      <c r="AT257" s="5">
        <f t="shared" si="66"/>
        <v>9.3268791329733147E-2</v>
      </c>
      <c r="AU257" s="5">
        <f t="shared" si="67"/>
        <v>0.57884109316013066</v>
      </c>
      <c r="AV257" s="6">
        <f t="shared" si="68"/>
        <v>21.562811667093957</v>
      </c>
      <c r="AW257" s="5">
        <f t="shared" si="69"/>
        <v>0.60781405833546975</v>
      </c>
      <c r="AX257" s="5">
        <f t="shared" si="70"/>
        <v>1</v>
      </c>
      <c r="AY257" s="5">
        <f t="shared" si="72"/>
        <v>30.303030303030301</v>
      </c>
      <c r="AZ257" s="5">
        <f t="shared" si="71"/>
        <v>1.7272727272727273</v>
      </c>
    </row>
    <row r="258" spans="1:52" ht="1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55"/>
        <v>9.4209071903240513</v>
      </c>
      <c r="W258" s="15">
        <v>4.4346899999999998</v>
      </c>
      <c r="X258" s="15"/>
      <c r="Y258" s="15">
        <f t="shared" si="56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57"/>
        <v>2182.5574326571027</v>
      </c>
      <c r="AH258" s="17">
        <v>1722.544532830899</v>
      </c>
      <c r="AI258" s="15">
        <v>5.3457999999999997</v>
      </c>
      <c r="AJ258" s="17">
        <f t="shared" si="58"/>
        <v>1.3275167495185025</v>
      </c>
      <c r="AK258" s="15">
        <f t="shared" si="59"/>
        <v>0.47072855197583785</v>
      </c>
      <c r="AL258" s="5">
        <v>14.43</v>
      </c>
      <c r="AN258" s="5">
        <f t="shared" si="60"/>
        <v>17.543859649122805</v>
      </c>
      <c r="AO258" s="6">
        <f t="shared" si="61"/>
        <v>30.303030303030301</v>
      </c>
      <c r="AP258" s="105">
        <f t="shared" si="62"/>
        <v>0.81361651346682706</v>
      </c>
      <c r="AQ258" s="5">
        <f t="shared" si="63"/>
        <v>432.54466425668625</v>
      </c>
      <c r="AR258" s="6">
        <f t="shared" si="64"/>
        <v>130.94950717328911</v>
      </c>
      <c r="AS258">
        <f t="shared" si="65"/>
        <v>5.6641510614848869</v>
      </c>
      <c r="AT258" s="5">
        <f t="shared" si="66"/>
        <v>9.3268791329733147E-2</v>
      </c>
      <c r="AU258" s="5">
        <f t="shared" si="67"/>
        <v>0.57884109316013066</v>
      </c>
      <c r="AV258" s="6">
        <f t="shared" si="68"/>
        <v>21.562811667093957</v>
      </c>
      <c r="AW258" s="5">
        <f t="shared" si="69"/>
        <v>0.60781405833546975</v>
      </c>
      <c r="AX258" s="5">
        <f t="shared" si="70"/>
        <v>1</v>
      </c>
      <c r="AY258" s="5">
        <f t="shared" si="72"/>
        <v>30.303030303030301</v>
      </c>
      <c r="AZ258" s="5">
        <f t="shared" si="71"/>
        <v>1.7272727272727273</v>
      </c>
    </row>
    <row r="259" spans="1:52" ht="1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55"/>
        <v>13.365800370697322</v>
      </c>
      <c r="W259" s="15">
        <v>4.2668699999999999</v>
      </c>
      <c r="X259" s="15"/>
      <c r="Y259" s="15">
        <f t="shared" si="56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57"/>
        <v>1480.1631250573098</v>
      </c>
      <c r="AH259" s="17">
        <v>1214.1384522379599</v>
      </c>
      <c r="AI259" s="15">
        <v>4.8308</v>
      </c>
      <c r="AJ259" s="17">
        <f t="shared" si="58"/>
        <v>1.6633665219566289</v>
      </c>
      <c r="AK259" s="15">
        <f t="shared" si="59"/>
        <v>0.31923789684563336</v>
      </c>
      <c r="AL259" s="5">
        <v>14.43</v>
      </c>
      <c r="AN259" s="5">
        <f t="shared" si="60"/>
        <v>17.543859649122805</v>
      </c>
      <c r="AO259" s="6">
        <f t="shared" si="61"/>
        <v>30.303030303030301</v>
      </c>
      <c r="AP259" s="105">
        <f t="shared" si="62"/>
        <v>0.81361651346682706</v>
      </c>
      <c r="AQ259" s="5">
        <f t="shared" si="63"/>
        <v>432.54466425668625</v>
      </c>
      <c r="AR259" s="6">
        <f t="shared" si="64"/>
        <v>130.94950717328911</v>
      </c>
      <c r="AS259">
        <f t="shared" si="65"/>
        <v>5.6641510614848869</v>
      </c>
      <c r="AT259" s="5">
        <f t="shared" si="66"/>
        <v>9.3268791329733147E-2</v>
      </c>
      <c r="AU259" s="5">
        <f t="shared" si="67"/>
        <v>0.57884109316013066</v>
      </c>
      <c r="AV259" s="6">
        <f t="shared" si="68"/>
        <v>21.562811667093957</v>
      </c>
      <c r="AW259" s="5">
        <f t="shared" si="69"/>
        <v>0.60781405833546975</v>
      </c>
      <c r="AX259" s="5">
        <f t="shared" si="70"/>
        <v>1</v>
      </c>
      <c r="AY259" s="5">
        <f t="shared" si="72"/>
        <v>30.303030303030301</v>
      </c>
      <c r="AZ259" s="5">
        <f t="shared" si="71"/>
        <v>1.7272727272727273</v>
      </c>
    </row>
    <row r="260" spans="1:52" ht="1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55"/>
        <v>18.074709667434909</v>
      </c>
      <c r="W260" s="15">
        <v>3.9937999999999998</v>
      </c>
      <c r="X260" s="15"/>
      <c r="Y260" s="15">
        <f t="shared" si="56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57"/>
        <v>1024.4956581876827</v>
      </c>
      <c r="AH260" s="17">
        <v>897.82533017599519</v>
      </c>
      <c r="AI260" s="15">
        <v>4.5650000000000004</v>
      </c>
      <c r="AJ260" s="17">
        <f t="shared" si="58"/>
        <v>1.9898267917066068</v>
      </c>
      <c r="AK260" s="15">
        <f t="shared" si="59"/>
        <v>0.22096067231417854</v>
      </c>
      <c r="AL260" s="5">
        <v>14.43</v>
      </c>
      <c r="AN260" s="5">
        <f t="shared" si="60"/>
        <v>17.543859649122805</v>
      </c>
      <c r="AO260" s="6">
        <f t="shared" si="61"/>
        <v>30.303030303030301</v>
      </c>
      <c r="AP260" s="105">
        <f t="shared" si="62"/>
        <v>0.81361651346682706</v>
      </c>
      <c r="AQ260" s="5">
        <f t="shared" si="63"/>
        <v>432.54466425668625</v>
      </c>
      <c r="AR260" s="6">
        <f t="shared" si="64"/>
        <v>130.94950717328911</v>
      </c>
      <c r="AS260">
        <f t="shared" si="65"/>
        <v>5.6641510614848869</v>
      </c>
      <c r="AT260" s="5">
        <f t="shared" si="66"/>
        <v>9.3268791329733147E-2</v>
      </c>
      <c r="AU260" s="5">
        <f t="shared" si="67"/>
        <v>0.57884109316013066</v>
      </c>
      <c r="AV260" s="6">
        <f t="shared" si="68"/>
        <v>21.562811667093957</v>
      </c>
      <c r="AW260" s="5">
        <f t="shared" si="69"/>
        <v>0.60781405833546975</v>
      </c>
      <c r="AX260" s="5">
        <f t="shared" si="70"/>
        <v>1</v>
      </c>
      <c r="AY260" s="5">
        <f t="shared" si="72"/>
        <v>30.303030303030301</v>
      </c>
      <c r="AZ260" s="5">
        <f t="shared" si="71"/>
        <v>1.7272727272727273</v>
      </c>
    </row>
    <row r="261" spans="1:52" ht="1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55"/>
        <v>26.768768656982214</v>
      </c>
      <c r="W261" s="15">
        <v>3.7397999999999998</v>
      </c>
      <c r="X261" s="15"/>
      <c r="Y261" s="15">
        <f t="shared" si="56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57"/>
        <v>647.76148573674448</v>
      </c>
      <c r="AH261" s="17">
        <v>606.22632228424141</v>
      </c>
      <c r="AI261" s="15">
        <v>4.335</v>
      </c>
      <c r="AJ261" s="17">
        <f t="shared" si="58"/>
        <v>2.4849613958501573</v>
      </c>
      <c r="AK261" s="15">
        <f t="shared" si="59"/>
        <v>0.13970758415981646</v>
      </c>
      <c r="AL261" s="5">
        <v>14.43</v>
      </c>
      <c r="AN261" s="5">
        <f t="shared" si="60"/>
        <v>17.543859649122805</v>
      </c>
      <c r="AO261" s="6">
        <f t="shared" si="61"/>
        <v>30.303030303030301</v>
      </c>
      <c r="AP261" s="105">
        <f t="shared" si="62"/>
        <v>0.81361651346682706</v>
      </c>
      <c r="AQ261" s="5">
        <f t="shared" si="63"/>
        <v>432.54466425668625</v>
      </c>
      <c r="AR261" s="6">
        <f t="shared" si="64"/>
        <v>130.94950717328911</v>
      </c>
      <c r="AS261">
        <f t="shared" si="65"/>
        <v>5.6641510614848869</v>
      </c>
      <c r="AT261" s="5">
        <f t="shared" si="66"/>
        <v>9.3268791329733147E-2</v>
      </c>
      <c r="AU261" s="5">
        <f t="shared" si="67"/>
        <v>0.57884109316013066</v>
      </c>
      <c r="AV261" s="6">
        <f t="shared" si="68"/>
        <v>21.562811667093957</v>
      </c>
      <c r="AW261" s="5">
        <f t="shared" si="69"/>
        <v>0.60781405833546975</v>
      </c>
      <c r="AX261" s="5">
        <f t="shared" si="70"/>
        <v>1</v>
      </c>
      <c r="AY261" s="5">
        <f t="shared" si="72"/>
        <v>30.303030303030301</v>
      </c>
      <c r="AZ261" s="5">
        <f t="shared" si="71"/>
        <v>1.7272727272727273</v>
      </c>
    </row>
    <row r="262" spans="1:52" ht="1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55"/>
        <v>3.7276962861014478</v>
      </c>
      <c r="W262" s="15">
        <v>3.9263400000000002</v>
      </c>
      <c r="X262" s="15"/>
      <c r="Y262" s="15">
        <f t="shared" si="56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57"/>
        <v>4078.4812462501936</v>
      </c>
      <c r="AH262" s="17">
        <v>3635.621052144154</v>
      </c>
      <c r="AI262" s="15">
        <v>34.567999999999998</v>
      </c>
      <c r="AJ262" s="17">
        <f t="shared" si="58"/>
        <v>0.32838486593001986</v>
      </c>
      <c r="AK262" s="15">
        <f t="shared" si="59"/>
        <v>1.053288599352685</v>
      </c>
      <c r="AL262" s="56">
        <v>10.167</v>
      </c>
      <c r="AN262" s="5">
        <f t="shared" si="60"/>
        <v>21.05263157894737</v>
      </c>
      <c r="AO262" s="6">
        <f t="shared" si="61"/>
        <v>36.363636363636367</v>
      </c>
      <c r="AP262" s="105">
        <f t="shared" si="62"/>
        <v>0.81361651346682706</v>
      </c>
      <c r="AQ262" s="5">
        <f t="shared" si="63"/>
        <v>622.86431652962847</v>
      </c>
      <c r="AR262" s="6">
        <f t="shared" si="64"/>
        <v>132.18157951968871</v>
      </c>
      <c r="AS262">
        <f t="shared" si="65"/>
        <v>8.2331189185337657</v>
      </c>
      <c r="AT262" s="5">
        <f t="shared" si="66"/>
        <v>0.16116847141777896</v>
      </c>
      <c r="AU262" s="5">
        <f t="shared" si="67"/>
        <v>0.5284072065579215</v>
      </c>
      <c r="AV262" s="6">
        <f t="shared" si="68"/>
        <v>25.875374000512753</v>
      </c>
      <c r="AW262" s="5">
        <f t="shared" si="69"/>
        <v>0.6293768700025637</v>
      </c>
      <c r="AX262" s="5">
        <f t="shared" si="70"/>
        <v>1</v>
      </c>
      <c r="AY262" s="5">
        <f t="shared" si="72"/>
        <v>36.363636363636367</v>
      </c>
      <c r="AZ262" s="5">
        <f t="shared" si="71"/>
        <v>1.7272727272727273</v>
      </c>
    </row>
    <row r="263" spans="1:52" ht="1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73">L263*T263/(S263*1000)</f>
        <v>4.1971202333267659</v>
      </c>
      <c r="W263" s="15">
        <v>3.8275399999999999</v>
      </c>
      <c r="X263" s="15"/>
      <c r="Y263" s="15">
        <f t="shared" ref="Y263:Y293" si="74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75">W263*S263</f>
        <v>3531.1764037693174</v>
      </c>
      <c r="AH263" s="17">
        <v>3228.9975841382748</v>
      </c>
      <c r="AI263" s="15">
        <v>15.907999999999999</v>
      </c>
      <c r="AJ263" s="17">
        <f t="shared" ref="AJ263:AJ293" si="76">(V263/AI263)^0.5</f>
        <v>0.51365073520842819</v>
      </c>
      <c r="AK263" s="15">
        <f t="shared" ref="AK263:AK293" si="77">W263/V263</f>
        <v>0.91194433021190213</v>
      </c>
      <c r="AL263" s="5">
        <v>10.167</v>
      </c>
      <c r="AN263" s="5">
        <f t="shared" ref="AN263:AN293" si="78">C263/F263</f>
        <v>21.05263157894737</v>
      </c>
      <c r="AO263" s="6">
        <f t="shared" ref="AO263:AO293" si="79">E263/H263</f>
        <v>36.363636363636367</v>
      </c>
      <c r="AP263" s="105">
        <f t="shared" ref="AP263:AP293" si="80">SQRT(235/T263)</f>
        <v>0.81361651346682706</v>
      </c>
      <c r="AQ263" s="5">
        <f t="shared" ref="AQ263:AQ293" si="81">AN263*AO263*AP263</f>
        <v>622.86431652962847</v>
      </c>
      <c r="AR263" s="6">
        <f t="shared" ref="AR263:AR293" si="82">SQRT(P263/L263)</f>
        <v>132.18157951968871</v>
      </c>
      <c r="AS263">
        <f t="shared" ref="AS263:AS293" si="83">AR263*AN263*AO263*AP263*0.0001</f>
        <v>8.2331189185337657</v>
      </c>
      <c r="AT263" s="5">
        <f t="shared" ref="AT263:AT293" si="84">(C263/F263)*(E263/H263)^2*(H263/F263)*0.00001</f>
        <v>0.16116847141777896</v>
      </c>
      <c r="AU263" s="5">
        <f t="shared" ref="AU263:AU293" si="85">F263^1.2/(H263^0.7*T263^0.4)</f>
        <v>0.5284072065579215</v>
      </c>
      <c r="AV263" s="6">
        <f t="shared" ref="AV263:AV293" si="86">(C263/F263)*(T263/235)^0.5</f>
        <v>25.875374000512753</v>
      </c>
      <c r="AW263" s="5">
        <f t="shared" ref="AW263:AW293" si="87">0.5+0.5*AV263*0.01</f>
        <v>0.6293768700025637</v>
      </c>
      <c r="AX263" s="5">
        <f t="shared" ref="AX263:AX293" si="88">E263/C263</f>
        <v>1</v>
      </c>
      <c r="AY263" s="5">
        <f t="shared" si="72"/>
        <v>36.363636363636367</v>
      </c>
      <c r="AZ263" s="5">
        <f t="shared" ref="AZ263:AZ293" si="89">F263/H263</f>
        <v>1.7272727272727273</v>
      </c>
    </row>
    <row r="264" spans="1:52" ht="1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73"/>
        <v>5.1015866179959044</v>
      </c>
      <c r="W264" s="15">
        <v>3.6753900000000002</v>
      </c>
      <c r="X264" s="15"/>
      <c r="Y264" s="15">
        <f t="shared" si="74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75"/>
        <v>2789.6469958889174</v>
      </c>
      <c r="AH264" s="17">
        <v>2656.5247458395461</v>
      </c>
      <c r="AI264" s="15">
        <v>8.9054000000000002</v>
      </c>
      <c r="AJ264" s="17">
        <f t="shared" si="76"/>
        <v>0.75687806078890663</v>
      </c>
      <c r="AK264" s="15">
        <f t="shared" si="77"/>
        <v>0.72044057568973163</v>
      </c>
      <c r="AL264" s="5">
        <v>10.167</v>
      </c>
      <c r="AN264" s="5">
        <f t="shared" si="78"/>
        <v>21.05263157894737</v>
      </c>
      <c r="AO264" s="6">
        <f t="shared" si="79"/>
        <v>36.363636363636367</v>
      </c>
      <c r="AP264" s="105">
        <f t="shared" si="80"/>
        <v>0.81361651346682706</v>
      </c>
      <c r="AQ264" s="5">
        <f t="shared" si="81"/>
        <v>622.86431652962847</v>
      </c>
      <c r="AR264" s="6">
        <f t="shared" si="82"/>
        <v>132.18157951968871</v>
      </c>
      <c r="AS264">
        <f t="shared" si="83"/>
        <v>8.2331189185337657</v>
      </c>
      <c r="AT264" s="5">
        <f t="shared" si="84"/>
        <v>0.16116847141777896</v>
      </c>
      <c r="AU264" s="5">
        <f t="shared" si="85"/>
        <v>0.5284072065579215</v>
      </c>
      <c r="AV264" s="6">
        <f t="shared" si="86"/>
        <v>25.875374000512753</v>
      </c>
      <c r="AW264" s="5">
        <f t="shared" si="87"/>
        <v>0.6293768700025637</v>
      </c>
      <c r="AX264" s="5">
        <f t="shared" si="88"/>
        <v>1</v>
      </c>
      <c r="AY264" s="5">
        <f t="shared" si="72"/>
        <v>36.363636363636367</v>
      </c>
      <c r="AZ264" s="5">
        <f t="shared" si="89"/>
        <v>1.7272727272727273</v>
      </c>
    </row>
    <row r="265" spans="1:52" ht="1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73"/>
        <v>6.5528412121185937</v>
      </c>
      <c r="W265" s="15">
        <v>4.1628600000000002</v>
      </c>
      <c r="X265" s="15"/>
      <c r="Y265" s="15">
        <f t="shared" si="74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75"/>
        <v>2459.8761818741327</v>
      </c>
      <c r="AH265" s="17">
        <v>2068.1854870352267</v>
      </c>
      <c r="AI265" s="15">
        <v>6.5347</v>
      </c>
      <c r="AJ265" s="17">
        <f t="shared" si="76"/>
        <v>1.001387105678117</v>
      </c>
      <c r="AK265" s="15">
        <f t="shared" si="77"/>
        <v>0.63527557974415028</v>
      </c>
      <c r="AL265" s="5">
        <v>10.167</v>
      </c>
      <c r="AN265" s="5">
        <f t="shared" si="78"/>
        <v>21.05263157894737</v>
      </c>
      <c r="AO265" s="6">
        <f t="shared" si="79"/>
        <v>36.363636363636367</v>
      </c>
      <c r="AP265" s="105">
        <f t="shared" si="80"/>
        <v>0.81361651346682706</v>
      </c>
      <c r="AQ265" s="5">
        <f t="shared" si="81"/>
        <v>622.86431652962847</v>
      </c>
      <c r="AR265" s="6">
        <f t="shared" si="82"/>
        <v>132.18157951968871</v>
      </c>
      <c r="AS265">
        <f t="shared" si="83"/>
        <v>8.2331189185337657</v>
      </c>
      <c r="AT265" s="5">
        <f t="shared" si="84"/>
        <v>0.16116847141777896</v>
      </c>
      <c r="AU265" s="5">
        <f t="shared" si="85"/>
        <v>0.5284072065579215</v>
      </c>
      <c r="AV265" s="6">
        <f t="shared" si="86"/>
        <v>25.875374000512753</v>
      </c>
      <c r="AW265" s="5">
        <f t="shared" si="87"/>
        <v>0.6293768700025637</v>
      </c>
      <c r="AX265" s="5">
        <f t="shared" si="88"/>
        <v>1</v>
      </c>
      <c r="AY265" s="5">
        <f t="shared" si="72"/>
        <v>36.363636363636367</v>
      </c>
      <c r="AZ265" s="5">
        <f t="shared" si="89"/>
        <v>1.7272727272727273</v>
      </c>
    </row>
    <row r="266" spans="1:52" ht="1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73"/>
        <v>9.4001117472408637</v>
      </c>
      <c r="W266" s="15">
        <v>4.4378500000000001</v>
      </c>
      <c r="X266" s="15"/>
      <c r="Y266" s="15">
        <f t="shared" si="74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75"/>
        <v>1828.0610218141285</v>
      </c>
      <c r="AH266" s="17">
        <v>1441.7372322970468</v>
      </c>
      <c r="AI266" s="15">
        <v>5.3460999999999999</v>
      </c>
      <c r="AJ266" s="17">
        <f t="shared" si="76"/>
        <v>1.3260135720548878</v>
      </c>
      <c r="AK266" s="15">
        <f t="shared" si="77"/>
        <v>0.47210608972841256</v>
      </c>
      <c r="AL266" s="5">
        <v>10.167</v>
      </c>
      <c r="AN266" s="5">
        <f t="shared" si="78"/>
        <v>21.05263157894737</v>
      </c>
      <c r="AO266" s="6">
        <f t="shared" si="79"/>
        <v>36.363636363636367</v>
      </c>
      <c r="AP266" s="105">
        <f t="shared" si="80"/>
        <v>0.81361651346682706</v>
      </c>
      <c r="AQ266" s="5">
        <f t="shared" si="81"/>
        <v>622.86431652962847</v>
      </c>
      <c r="AR266" s="6">
        <f t="shared" si="82"/>
        <v>132.18157951968871</v>
      </c>
      <c r="AS266">
        <f t="shared" si="83"/>
        <v>8.2331189185337657</v>
      </c>
      <c r="AT266" s="5">
        <f t="shared" si="84"/>
        <v>0.16116847141777896</v>
      </c>
      <c r="AU266" s="5">
        <f t="shared" si="85"/>
        <v>0.5284072065579215</v>
      </c>
      <c r="AV266" s="6">
        <f t="shared" si="86"/>
        <v>25.875374000512753</v>
      </c>
      <c r="AW266" s="5">
        <f t="shared" si="87"/>
        <v>0.6293768700025637</v>
      </c>
      <c r="AX266" s="5">
        <f t="shared" si="88"/>
        <v>1</v>
      </c>
      <c r="AY266" s="5">
        <f t="shared" si="72"/>
        <v>36.363636363636367</v>
      </c>
      <c r="AZ266" s="5">
        <f t="shared" si="89"/>
        <v>1.7272727272727273</v>
      </c>
    </row>
    <row r="267" spans="1:52" ht="1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73"/>
        <v>13.336297082398767</v>
      </c>
      <c r="W267" s="15">
        <v>4.2684600000000001</v>
      </c>
      <c r="X267" s="15"/>
      <c r="Y267" s="15">
        <f t="shared" si="74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75"/>
        <v>1239.3302230877482</v>
      </c>
      <c r="AH267" s="17">
        <v>1016.210947462813</v>
      </c>
      <c r="AI267" s="15">
        <v>4.8308999999999997</v>
      </c>
      <c r="AJ267" s="17">
        <f t="shared" si="76"/>
        <v>1.6615124767404768</v>
      </c>
      <c r="AK267" s="15">
        <f t="shared" si="77"/>
        <v>0.32006335593959662</v>
      </c>
      <c r="AL267" s="5">
        <v>10.167</v>
      </c>
      <c r="AN267" s="5">
        <f t="shared" si="78"/>
        <v>21.05263157894737</v>
      </c>
      <c r="AO267" s="6">
        <f t="shared" si="79"/>
        <v>36.363636363636367</v>
      </c>
      <c r="AP267" s="105">
        <f t="shared" si="80"/>
        <v>0.81361651346682706</v>
      </c>
      <c r="AQ267" s="5">
        <f t="shared" si="81"/>
        <v>622.86431652962847</v>
      </c>
      <c r="AR267" s="6">
        <f t="shared" si="82"/>
        <v>132.18157951968871</v>
      </c>
      <c r="AS267">
        <f t="shared" si="83"/>
        <v>8.2331189185337657</v>
      </c>
      <c r="AT267" s="5">
        <f t="shared" si="84"/>
        <v>0.16116847141777896</v>
      </c>
      <c r="AU267" s="5">
        <f t="shared" si="85"/>
        <v>0.5284072065579215</v>
      </c>
      <c r="AV267" s="6">
        <f t="shared" si="86"/>
        <v>25.875374000512753</v>
      </c>
      <c r="AW267" s="5">
        <f t="shared" si="87"/>
        <v>0.6293768700025637</v>
      </c>
      <c r="AX267" s="5">
        <f t="shared" si="88"/>
        <v>1</v>
      </c>
      <c r="AY267" s="5">
        <f t="shared" si="72"/>
        <v>36.363636363636367</v>
      </c>
      <c r="AZ267" s="5">
        <f t="shared" si="89"/>
        <v>1.7272727272727273</v>
      </c>
    </row>
    <row r="268" spans="1:52" ht="1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73"/>
        <v>18.034812066435265</v>
      </c>
      <c r="W268" s="15">
        <v>3.9950100000000002</v>
      </c>
      <c r="X268" s="15"/>
      <c r="Y268" s="15">
        <f t="shared" si="74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75"/>
        <v>857.74330294411834</v>
      </c>
      <c r="AH268" s="17">
        <v>751.46283996896477</v>
      </c>
      <c r="AI268" s="15">
        <v>4.5650000000000004</v>
      </c>
      <c r="AJ268" s="17">
        <f t="shared" si="76"/>
        <v>1.9876294348553638</v>
      </c>
      <c r="AK268" s="15">
        <f t="shared" si="77"/>
        <v>0.22151658610488908</v>
      </c>
      <c r="AL268" s="5">
        <v>10.167</v>
      </c>
      <c r="AN268" s="5">
        <f t="shared" si="78"/>
        <v>21.05263157894737</v>
      </c>
      <c r="AO268" s="6">
        <f t="shared" si="79"/>
        <v>36.363636363636367</v>
      </c>
      <c r="AP268" s="105">
        <f t="shared" si="80"/>
        <v>0.81361651346682706</v>
      </c>
      <c r="AQ268" s="5">
        <f t="shared" si="81"/>
        <v>622.86431652962847</v>
      </c>
      <c r="AR268" s="6">
        <f t="shared" si="82"/>
        <v>132.18157951968871</v>
      </c>
      <c r="AS268">
        <f t="shared" si="83"/>
        <v>8.2331189185337657</v>
      </c>
      <c r="AT268" s="5">
        <f t="shared" si="84"/>
        <v>0.16116847141777896</v>
      </c>
      <c r="AU268" s="5">
        <f t="shared" si="85"/>
        <v>0.5284072065579215</v>
      </c>
      <c r="AV268" s="6">
        <f t="shared" si="86"/>
        <v>25.875374000512753</v>
      </c>
      <c r="AW268" s="5">
        <f t="shared" si="87"/>
        <v>0.6293768700025637</v>
      </c>
      <c r="AX268" s="5">
        <f t="shared" si="88"/>
        <v>1</v>
      </c>
      <c r="AY268" s="5">
        <f t="shared" si="72"/>
        <v>36.363636363636367</v>
      </c>
      <c r="AZ268" s="5">
        <f t="shared" si="89"/>
        <v>1.7272727272727273</v>
      </c>
    </row>
    <row r="269" spans="1:52" ht="1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73"/>
        <v>26.709680036983386</v>
      </c>
      <c r="W269" s="15">
        <v>3.7411500000000002</v>
      </c>
      <c r="X269" s="15"/>
      <c r="Y269" s="15">
        <f t="shared" si="74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75"/>
        <v>542.35983770869109</v>
      </c>
      <c r="AH269" s="17">
        <v>507.39997914556182</v>
      </c>
      <c r="AI269" s="15">
        <v>4.3349000000000002</v>
      </c>
      <c r="AJ269" s="17">
        <f t="shared" si="76"/>
        <v>2.4822458945161583</v>
      </c>
      <c r="AK269" s="15">
        <f t="shared" si="77"/>
        <v>0.14006719641792192</v>
      </c>
      <c r="AL269" s="5">
        <v>10.167</v>
      </c>
      <c r="AN269" s="5">
        <f t="shared" si="78"/>
        <v>21.05263157894737</v>
      </c>
      <c r="AO269" s="6">
        <f t="shared" si="79"/>
        <v>36.363636363636367</v>
      </c>
      <c r="AP269" s="105">
        <f t="shared" si="80"/>
        <v>0.81361651346682706</v>
      </c>
      <c r="AQ269" s="5">
        <f t="shared" si="81"/>
        <v>622.86431652962847</v>
      </c>
      <c r="AR269" s="6">
        <f t="shared" si="82"/>
        <v>132.18157951968871</v>
      </c>
      <c r="AS269">
        <f t="shared" si="83"/>
        <v>8.2331189185337657</v>
      </c>
      <c r="AT269" s="5">
        <f t="shared" si="84"/>
        <v>0.16116847141777896</v>
      </c>
      <c r="AU269" s="5">
        <f t="shared" si="85"/>
        <v>0.5284072065579215</v>
      </c>
      <c r="AV269" s="6">
        <f t="shared" si="86"/>
        <v>25.875374000512753</v>
      </c>
      <c r="AW269" s="5">
        <f t="shared" si="87"/>
        <v>0.6293768700025637</v>
      </c>
      <c r="AX269" s="5">
        <f t="shared" si="88"/>
        <v>1</v>
      </c>
      <c r="AY269" s="5">
        <f t="shared" si="72"/>
        <v>36.363636363636367</v>
      </c>
      <c r="AZ269" s="5">
        <f t="shared" si="89"/>
        <v>1.7272727272727273</v>
      </c>
    </row>
    <row r="270" spans="1:52" ht="1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73"/>
        <v>3.6688200087247971</v>
      </c>
      <c r="W270" s="15">
        <v>3.9069699999999998</v>
      </c>
      <c r="X270" s="15"/>
      <c r="Y270" s="15">
        <f t="shared" si="74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75"/>
        <v>3131.0229234438675</v>
      </c>
      <c r="AH270" s="17">
        <v>2804.879544008154</v>
      </c>
      <c r="AI270" s="15">
        <v>34.228000000000002</v>
      </c>
      <c r="AJ270" s="47">
        <f t="shared" si="76"/>
        <v>0.3273953005984418</v>
      </c>
      <c r="AK270" s="15">
        <f t="shared" si="77"/>
        <v>1.0649118764913132</v>
      </c>
      <c r="AL270" s="56">
        <v>5.66</v>
      </c>
      <c r="AN270" s="5">
        <f t="shared" si="78"/>
        <v>27.798369162342475</v>
      </c>
      <c r="AO270" s="6">
        <f t="shared" si="79"/>
        <v>48.015364916773372</v>
      </c>
      <c r="AP270" s="105">
        <f t="shared" si="80"/>
        <v>0.81361651346682706</v>
      </c>
      <c r="AQ270" s="5">
        <f t="shared" si="81"/>
        <v>1085.9736970836514</v>
      </c>
      <c r="AR270" s="6">
        <f t="shared" si="82"/>
        <v>133.67459154816274</v>
      </c>
      <c r="AS270">
        <f t="shared" si="83"/>
        <v>14.516709038970532</v>
      </c>
      <c r="AT270" s="5">
        <f t="shared" si="84"/>
        <v>0.37103840977234626</v>
      </c>
      <c r="AU270" s="5">
        <f t="shared" si="85"/>
        <v>0.45984584654026894</v>
      </c>
      <c r="AV270" s="6">
        <f t="shared" si="86"/>
        <v>34.166426937296769</v>
      </c>
      <c r="AW270" s="5">
        <f t="shared" si="87"/>
        <v>0.67083213468648384</v>
      </c>
      <c r="AX270" s="5">
        <f t="shared" si="88"/>
        <v>1</v>
      </c>
      <c r="AY270" s="5">
        <f t="shared" si="72"/>
        <v>48.015364916773372</v>
      </c>
      <c r="AZ270" s="5">
        <f t="shared" si="89"/>
        <v>1.7272727272727275</v>
      </c>
    </row>
    <row r="271" spans="1:52" ht="1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73"/>
        <v>4.0752605909145636</v>
      </c>
      <c r="W271" s="15">
        <v>3.7594400000000001</v>
      </c>
      <c r="X271" s="15"/>
      <c r="Y271" s="15">
        <f t="shared" si="74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75"/>
        <v>2712.3163999021017</v>
      </c>
      <c r="AH271" s="17">
        <v>2525.1386907777101</v>
      </c>
      <c r="AI271" s="15">
        <v>15.529</v>
      </c>
      <c r="AJ271" s="17">
        <f t="shared" si="76"/>
        <v>0.5122782855554866</v>
      </c>
      <c r="AK271" s="15">
        <f>W271/V271</f>
        <v>0.92250297033307327</v>
      </c>
      <c r="AL271" s="5">
        <v>5.66</v>
      </c>
      <c r="AN271" s="5">
        <f t="shared" si="78"/>
        <v>27.798369162342475</v>
      </c>
      <c r="AO271" s="6">
        <f t="shared" si="79"/>
        <v>48.015364916773372</v>
      </c>
      <c r="AP271" s="105">
        <f t="shared" si="80"/>
        <v>0.81361651346682706</v>
      </c>
      <c r="AQ271" s="5">
        <f t="shared" si="81"/>
        <v>1085.9736970836514</v>
      </c>
      <c r="AR271" s="6">
        <f t="shared" si="82"/>
        <v>133.67459154816274</v>
      </c>
      <c r="AS271">
        <f t="shared" si="83"/>
        <v>14.516709038970532</v>
      </c>
      <c r="AT271" s="5">
        <f t="shared" si="84"/>
        <v>0.37103840977234626</v>
      </c>
      <c r="AU271" s="5">
        <f t="shared" si="85"/>
        <v>0.45984584654026894</v>
      </c>
      <c r="AV271" s="6">
        <f t="shared" si="86"/>
        <v>34.166426937296769</v>
      </c>
      <c r="AW271" s="5">
        <f t="shared" si="87"/>
        <v>0.67083213468648384</v>
      </c>
      <c r="AX271" s="5">
        <f t="shared" si="88"/>
        <v>1</v>
      </c>
      <c r="AY271" s="5">
        <f t="shared" si="72"/>
        <v>48.015364916773372</v>
      </c>
      <c r="AZ271" s="5">
        <f t="shared" si="89"/>
        <v>1.7272727272727275</v>
      </c>
    </row>
    <row r="272" spans="1:52" ht="1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73"/>
        <v>4.8191986490110406</v>
      </c>
      <c r="W272" s="15">
        <v>3.5211399999999999</v>
      </c>
      <c r="X272" s="15"/>
      <c r="Y272" s="15">
        <f t="shared" si="74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75"/>
        <v>2148.23130570286</v>
      </c>
      <c r="AH272" s="17">
        <v>2135.33388901322</v>
      </c>
      <c r="AI272" s="15">
        <v>8.4459999999999997</v>
      </c>
      <c r="AJ272" s="17">
        <f t="shared" si="76"/>
        <v>0.75537372754836418</v>
      </c>
      <c r="AK272" s="15">
        <f t="shared" si="77"/>
        <v>0.73064844519795458</v>
      </c>
      <c r="AL272" s="5">
        <v>5.66</v>
      </c>
      <c r="AN272" s="5">
        <f t="shared" si="78"/>
        <v>27.798369162342475</v>
      </c>
      <c r="AO272" s="6">
        <f t="shared" si="79"/>
        <v>48.015364916773372</v>
      </c>
      <c r="AP272" s="105">
        <f t="shared" si="80"/>
        <v>0.81361651346682706</v>
      </c>
      <c r="AQ272" s="5">
        <f t="shared" si="81"/>
        <v>1085.9736970836514</v>
      </c>
      <c r="AR272" s="6">
        <f t="shared" si="82"/>
        <v>133.67459154816274</v>
      </c>
      <c r="AS272">
        <f t="shared" si="83"/>
        <v>14.516709038970532</v>
      </c>
      <c r="AT272" s="5">
        <f t="shared" si="84"/>
        <v>0.37103840977234626</v>
      </c>
      <c r="AU272" s="5">
        <f t="shared" si="85"/>
        <v>0.45984584654026894</v>
      </c>
      <c r="AV272" s="6">
        <f t="shared" si="86"/>
        <v>34.166426937296769</v>
      </c>
      <c r="AW272" s="5">
        <f t="shared" si="87"/>
        <v>0.67083213468648384</v>
      </c>
      <c r="AX272" s="5">
        <f t="shared" si="88"/>
        <v>1</v>
      </c>
      <c r="AY272" s="5">
        <f t="shared" si="72"/>
        <v>48.015364916773372</v>
      </c>
      <c r="AZ272" s="5">
        <f t="shared" si="89"/>
        <v>1.7272727272727275</v>
      </c>
    </row>
    <row r="273" spans="1:52" ht="1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73"/>
        <v>5.987238544175101</v>
      </c>
      <c r="W273" s="15">
        <v>3.82646</v>
      </c>
      <c r="X273" s="15"/>
      <c r="Y273" s="15">
        <f t="shared" si="74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75"/>
        <v>1879.0710118108434</v>
      </c>
      <c r="AH273" s="17">
        <v>1718.7553355681105</v>
      </c>
      <c r="AI273" s="15">
        <v>5.9943999999999997</v>
      </c>
      <c r="AJ273" s="17">
        <f t="shared" si="76"/>
        <v>0.99940247597463727</v>
      </c>
      <c r="AK273" s="15">
        <f t="shared" si="77"/>
        <v>0.63910264669890404</v>
      </c>
      <c r="AL273" s="5">
        <v>5.66</v>
      </c>
      <c r="AN273" s="5">
        <f t="shared" si="78"/>
        <v>27.798369162342475</v>
      </c>
      <c r="AO273" s="6">
        <f t="shared" si="79"/>
        <v>48.015364916773372</v>
      </c>
      <c r="AP273" s="105">
        <f t="shared" si="80"/>
        <v>0.81361651346682706</v>
      </c>
      <c r="AQ273" s="5">
        <f t="shared" si="81"/>
        <v>1085.9736970836514</v>
      </c>
      <c r="AR273" s="6">
        <f t="shared" si="82"/>
        <v>133.67459154816274</v>
      </c>
      <c r="AS273">
        <f t="shared" si="83"/>
        <v>14.516709038970532</v>
      </c>
      <c r="AT273" s="5">
        <f t="shared" si="84"/>
        <v>0.37103840977234626</v>
      </c>
      <c r="AU273" s="5">
        <f t="shared" si="85"/>
        <v>0.45984584654026894</v>
      </c>
      <c r="AV273" s="6">
        <f t="shared" si="86"/>
        <v>34.166426937296769</v>
      </c>
      <c r="AW273" s="5">
        <f t="shared" si="87"/>
        <v>0.67083213468648384</v>
      </c>
      <c r="AX273" s="5">
        <f t="shared" si="88"/>
        <v>1</v>
      </c>
      <c r="AY273" s="5">
        <f t="shared" si="72"/>
        <v>48.015364916773372</v>
      </c>
      <c r="AZ273" s="5">
        <f t="shared" si="89"/>
        <v>1.7272727272727275</v>
      </c>
    </row>
    <row r="274" spans="1:52" ht="1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73"/>
        <v>8.313203443261493</v>
      </c>
      <c r="W274" s="15">
        <v>3.9438900000000001</v>
      </c>
      <c r="X274" s="15"/>
      <c r="Y274" s="15">
        <f t="shared" si="74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75"/>
        <v>1394.8546716716003</v>
      </c>
      <c r="AH274" s="17">
        <v>1237.8619461624439</v>
      </c>
      <c r="AI274" s="15">
        <v>4.7462</v>
      </c>
      <c r="AJ274" s="17">
        <f t="shared" si="76"/>
        <v>1.3234611187278744</v>
      </c>
      <c r="AK274" s="15">
        <f t="shared" si="77"/>
        <v>0.47441278526592945</v>
      </c>
      <c r="AL274" s="5">
        <v>5.66</v>
      </c>
      <c r="AN274" s="5">
        <f t="shared" si="78"/>
        <v>27.798369162342475</v>
      </c>
      <c r="AO274" s="6">
        <f t="shared" si="79"/>
        <v>48.015364916773372</v>
      </c>
      <c r="AP274" s="105">
        <f t="shared" si="80"/>
        <v>0.81361651346682706</v>
      </c>
      <c r="AQ274" s="5">
        <f t="shared" si="81"/>
        <v>1085.9736970836514</v>
      </c>
      <c r="AR274" s="6">
        <f t="shared" si="82"/>
        <v>133.67459154816274</v>
      </c>
      <c r="AS274">
        <f t="shared" si="83"/>
        <v>14.516709038970532</v>
      </c>
      <c r="AT274" s="5">
        <f t="shared" si="84"/>
        <v>0.37103840977234626</v>
      </c>
      <c r="AU274" s="5">
        <f t="shared" si="85"/>
        <v>0.45984584654026894</v>
      </c>
      <c r="AV274" s="6">
        <f t="shared" si="86"/>
        <v>34.166426937296769</v>
      </c>
      <c r="AW274" s="5">
        <f t="shared" si="87"/>
        <v>0.67083213468648384</v>
      </c>
      <c r="AX274" s="5">
        <f t="shared" si="88"/>
        <v>1</v>
      </c>
      <c r="AY274" s="5">
        <f t="shared" si="72"/>
        <v>48.015364916773372</v>
      </c>
      <c r="AZ274" s="5">
        <f t="shared" si="89"/>
        <v>1.7272727272727275</v>
      </c>
    </row>
    <row r="275" spans="1:52" ht="1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73"/>
        <v>11.587203086976652</v>
      </c>
      <c r="W275" s="15">
        <v>3.72498</v>
      </c>
      <c r="X275" s="15"/>
      <c r="Y275" s="15">
        <f t="shared" si="74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75"/>
        <v>945.18735563401458</v>
      </c>
      <c r="AH275" s="17">
        <v>888.10027026159901</v>
      </c>
      <c r="AI275" s="15">
        <v>4.2137000000000002</v>
      </c>
      <c r="AJ275" s="17">
        <f t="shared" si="76"/>
        <v>1.6582786270929053</v>
      </c>
      <c r="AK275" s="15">
        <f t="shared" si="77"/>
        <v>0.32147360946721149</v>
      </c>
      <c r="AL275" s="5">
        <v>5.66</v>
      </c>
      <c r="AN275" s="5">
        <f t="shared" si="78"/>
        <v>27.798369162342475</v>
      </c>
      <c r="AO275" s="6">
        <f t="shared" si="79"/>
        <v>48.015364916773372</v>
      </c>
      <c r="AP275" s="105">
        <f t="shared" si="80"/>
        <v>0.81361651346682706</v>
      </c>
      <c r="AQ275" s="5">
        <f t="shared" si="81"/>
        <v>1085.9736970836514</v>
      </c>
      <c r="AR275" s="6">
        <f t="shared" si="82"/>
        <v>133.67459154816274</v>
      </c>
      <c r="AS275">
        <f t="shared" si="83"/>
        <v>14.516709038970532</v>
      </c>
      <c r="AT275" s="5">
        <f t="shared" si="84"/>
        <v>0.37103840977234626</v>
      </c>
      <c r="AU275" s="5">
        <f t="shared" si="85"/>
        <v>0.45984584654026894</v>
      </c>
      <c r="AV275" s="6">
        <f t="shared" si="86"/>
        <v>34.166426937296769</v>
      </c>
      <c r="AW275" s="5">
        <f t="shared" si="87"/>
        <v>0.67083213468648384</v>
      </c>
      <c r="AX275" s="5">
        <f t="shared" si="88"/>
        <v>1</v>
      </c>
      <c r="AY275" s="5">
        <f t="shared" si="72"/>
        <v>48.015364916773372</v>
      </c>
      <c r="AZ275" s="5">
        <f t="shared" si="89"/>
        <v>1.7272727272727275</v>
      </c>
    </row>
    <row r="276" spans="1:52" ht="1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73"/>
        <v>15.527544755216518</v>
      </c>
      <c r="W276" s="15">
        <v>3.4617100000000001</v>
      </c>
      <c r="X276" s="15"/>
      <c r="Y276" s="15">
        <f t="shared" si="74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75"/>
        <v>655.48154646071373</v>
      </c>
      <c r="AH276" s="17">
        <v>662.73183271056735</v>
      </c>
      <c r="AI276" s="15">
        <v>3.9455</v>
      </c>
      <c r="AJ276" s="17">
        <f t="shared" si="76"/>
        <v>1.9838113514632711</v>
      </c>
      <c r="AK276" s="15">
        <f t="shared" si="77"/>
        <v>0.22293994669292644</v>
      </c>
      <c r="AL276" s="5">
        <v>5.66</v>
      </c>
      <c r="AN276" s="5">
        <f t="shared" si="78"/>
        <v>27.798369162342475</v>
      </c>
      <c r="AO276" s="6">
        <f t="shared" si="79"/>
        <v>48.015364916773372</v>
      </c>
      <c r="AP276" s="105">
        <f t="shared" si="80"/>
        <v>0.81361651346682706</v>
      </c>
      <c r="AQ276" s="5">
        <f t="shared" si="81"/>
        <v>1085.9736970836514</v>
      </c>
      <c r="AR276" s="6">
        <f t="shared" si="82"/>
        <v>133.67459154816274</v>
      </c>
      <c r="AS276">
        <f t="shared" si="83"/>
        <v>14.516709038970532</v>
      </c>
      <c r="AT276" s="5">
        <f t="shared" si="84"/>
        <v>0.37103840977234626</v>
      </c>
      <c r="AU276" s="5">
        <f t="shared" si="85"/>
        <v>0.45984584654026894</v>
      </c>
      <c r="AV276" s="6">
        <f t="shared" si="86"/>
        <v>34.166426937296769</v>
      </c>
      <c r="AW276" s="5">
        <f t="shared" si="87"/>
        <v>0.67083213468648384</v>
      </c>
      <c r="AX276" s="5">
        <f t="shared" si="88"/>
        <v>1</v>
      </c>
      <c r="AY276" s="5">
        <f t="shared" si="72"/>
        <v>48.015364916773372</v>
      </c>
      <c r="AZ276" s="5">
        <f t="shared" si="89"/>
        <v>1.7272727272727275</v>
      </c>
    </row>
    <row r="277" spans="1:52" ht="1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73"/>
        <v>22.828445121022515</v>
      </c>
      <c r="W277" s="15">
        <v>3.22376</v>
      </c>
      <c r="X277" s="15"/>
      <c r="Y277" s="15">
        <f t="shared" si="74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75"/>
        <v>415.20153168785657</v>
      </c>
      <c r="AH277" s="17">
        <v>450.77963648270901</v>
      </c>
      <c r="AI277" s="15">
        <v>3.7193000000000001</v>
      </c>
      <c r="AJ277" s="17">
        <f t="shared" si="76"/>
        <v>2.4774651894008435</v>
      </c>
      <c r="AK277" s="15">
        <f t="shared" si="77"/>
        <v>0.14121680135942624</v>
      </c>
      <c r="AL277" s="5">
        <v>5.66</v>
      </c>
      <c r="AN277" s="5">
        <f t="shared" si="78"/>
        <v>27.798369162342475</v>
      </c>
      <c r="AO277" s="6">
        <f t="shared" si="79"/>
        <v>48.015364916773372</v>
      </c>
      <c r="AP277" s="105">
        <f t="shared" si="80"/>
        <v>0.81361651346682706</v>
      </c>
      <c r="AQ277" s="5">
        <f t="shared" si="81"/>
        <v>1085.9736970836514</v>
      </c>
      <c r="AR277" s="6">
        <f t="shared" si="82"/>
        <v>133.67459154816274</v>
      </c>
      <c r="AS277">
        <f t="shared" si="83"/>
        <v>14.516709038970532</v>
      </c>
      <c r="AT277" s="5">
        <f t="shared" si="84"/>
        <v>0.37103840977234626</v>
      </c>
      <c r="AU277" s="5">
        <f t="shared" si="85"/>
        <v>0.45984584654026894</v>
      </c>
      <c r="AV277" s="6">
        <f t="shared" si="86"/>
        <v>34.166426937296769</v>
      </c>
      <c r="AW277" s="5">
        <f t="shared" si="87"/>
        <v>0.67083213468648384</v>
      </c>
      <c r="AX277" s="5">
        <f t="shared" si="88"/>
        <v>1</v>
      </c>
      <c r="AY277" s="5">
        <f t="shared" si="72"/>
        <v>48.015364916773372</v>
      </c>
      <c r="AZ277" s="5">
        <f t="shared" si="89"/>
        <v>1.7272727272727275</v>
      </c>
    </row>
    <row r="278" spans="1:52" ht="1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73"/>
        <v>3.6003190838783663</v>
      </c>
      <c r="W278" s="15">
        <v>3.8776199999999998</v>
      </c>
      <c r="X278" s="15"/>
      <c r="Y278" s="15">
        <f t="shared" si="74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75"/>
        <v>2290.9456142265267</v>
      </c>
      <c r="AH278" s="17">
        <v>2067.8430712119402</v>
      </c>
      <c r="AI278" s="15">
        <v>33.853999999999999</v>
      </c>
      <c r="AJ278" s="17">
        <f t="shared" si="76"/>
        <v>0.32611103990318235</v>
      </c>
      <c r="AK278" s="15">
        <f t="shared" si="77"/>
        <v>1.0770212055268493</v>
      </c>
      <c r="AL278" s="56">
        <v>2.8845000000000001</v>
      </c>
      <c r="AN278" s="5">
        <f t="shared" si="78"/>
        <v>38.510911424903725</v>
      </c>
      <c r="AO278" s="6">
        <f t="shared" si="79"/>
        <v>66.518847006651882</v>
      </c>
      <c r="AP278" s="105">
        <f t="shared" si="80"/>
        <v>0.81361651346682706</v>
      </c>
      <c r="AQ278" s="5">
        <f t="shared" si="81"/>
        <v>2084.2425820815943</v>
      </c>
      <c r="AR278" s="6">
        <f t="shared" si="82"/>
        <v>134.96904149924919</v>
      </c>
      <c r="AS278">
        <f t="shared" si="83"/>
        <v>28.130822355547298</v>
      </c>
      <c r="AT278" s="5">
        <f t="shared" si="84"/>
        <v>0.98653456681382268</v>
      </c>
      <c r="AU278" s="5">
        <f t="shared" si="85"/>
        <v>0.3906879609720299</v>
      </c>
      <c r="AV278" s="6">
        <f t="shared" si="86"/>
        <v>47.333001220450157</v>
      </c>
      <c r="AW278" s="5">
        <f t="shared" si="87"/>
        <v>0.73666500610225083</v>
      </c>
      <c r="AX278" s="5">
        <f t="shared" si="88"/>
        <v>1</v>
      </c>
      <c r="AY278" s="5">
        <f t="shared" si="72"/>
        <v>66.518847006651882</v>
      </c>
      <c r="AZ278" s="5">
        <f t="shared" si="89"/>
        <v>1.7272727272727271</v>
      </c>
    </row>
    <row r="279" spans="1:52" ht="1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73"/>
        <v>3.9370899489573925</v>
      </c>
      <c r="W279" s="15">
        <v>3.67767</v>
      </c>
      <c r="X279" s="15"/>
      <c r="Y279" s="15">
        <f t="shared" si="74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75"/>
        <v>1986.954605555773</v>
      </c>
      <c r="AH279" s="17">
        <v>1890.963876434048</v>
      </c>
      <c r="AI279" s="15">
        <v>15.103</v>
      </c>
      <c r="AJ279" s="17">
        <f t="shared" si="76"/>
        <v>0.51057089855603821</v>
      </c>
      <c r="AK279" s="15">
        <f t="shared" si="77"/>
        <v>0.93410870660293366</v>
      </c>
      <c r="AL279" s="5">
        <v>2.8845000000000001</v>
      </c>
      <c r="AN279" s="5">
        <f t="shared" si="78"/>
        <v>38.510911424903725</v>
      </c>
      <c r="AO279" s="6">
        <f t="shared" si="79"/>
        <v>66.518847006651882</v>
      </c>
      <c r="AP279" s="105">
        <f t="shared" si="80"/>
        <v>0.81361651346682706</v>
      </c>
      <c r="AQ279" s="5">
        <f t="shared" si="81"/>
        <v>2084.2425820815943</v>
      </c>
      <c r="AR279" s="6">
        <f t="shared" si="82"/>
        <v>134.96904149924919</v>
      </c>
      <c r="AS279">
        <f t="shared" si="83"/>
        <v>28.130822355547298</v>
      </c>
      <c r="AT279" s="5">
        <f t="shared" si="84"/>
        <v>0.98653456681382268</v>
      </c>
      <c r="AU279" s="5">
        <f t="shared" si="85"/>
        <v>0.3906879609720299</v>
      </c>
      <c r="AV279" s="6">
        <f t="shared" si="86"/>
        <v>47.333001220450157</v>
      </c>
      <c r="AW279" s="5">
        <f t="shared" si="87"/>
        <v>0.73666500610225083</v>
      </c>
      <c r="AX279" s="5">
        <f t="shared" si="88"/>
        <v>1</v>
      </c>
      <c r="AY279" s="5">
        <f t="shared" si="72"/>
        <v>66.518847006651882</v>
      </c>
      <c r="AZ279" s="5">
        <f t="shared" si="89"/>
        <v>1.7272727272727271</v>
      </c>
    </row>
    <row r="280" spans="1:52" ht="1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73"/>
        <v>4.5126357778089092</v>
      </c>
      <c r="W280" s="15">
        <v>3.33867</v>
      </c>
      <c r="X280" s="15"/>
      <c r="Y280" s="15">
        <f t="shared" si="74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75"/>
        <v>1573.7427326490213</v>
      </c>
      <c r="AH280" s="17">
        <v>1649.7885578004339</v>
      </c>
      <c r="AI280" s="15">
        <v>7.9523000000000001</v>
      </c>
      <c r="AJ280" s="17">
        <f t="shared" si="76"/>
        <v>0.75330138071415131</v>
      </c>
      <c r="AK280" s="15">
        <f t="shared" si="77"/>
        <v>0.73984920662510834</v>
      </c>
      <c r="AL280" s="5">
        <v>2.8845000000000001</v>
      </c>
      <c r="AN280" s="5">
        <f t="shared" si="78"/>
        <v>38.510911424903725</v>
      </c>
      <c r="AO280" s="6">
        <f t="shared" si="79"/>
        <v>66.518847006651882</v>
      </c>
      <c r="AP280" s="105">
        <f t="shared" si="80"/>
        <v>0.81361651346682706</v>
      </c>
      <c r="AQ280" s="5">
        <f t="shared" si="81"/>
        <v>2084.2425820815943</v>
      </c>
      <c r="AR280" s="6">
        <f t="shared" si="82"/>
        <v>134.96904149924916</v>
      </c>
      <c r="AS280">
        <f t="shared" si="83"/>
        <v>28.130822355547288</v>
      </c>
      <c r="AT280" s="5">
        <f t="shared" si="84"/>
        <v>0.98653456681382268</v>
      </c>
      <c r="AU280" s="5">
        <f t="shared" si="85"/>
        <v>0.3906879609720299</v>
      </c>
      <c r="AV280" s="6">
        <f t="shared" si="86"/>
        <v>47.333001220450157</v>
      </c>
      <c r="AW280" s="5">
        <f t="shared" si="87"/>
        <v>0.73666500610225083</v>
      </c>
      <c r="AX280" s="5">
        <f t="shared" si="88"/>
        <v>1</v>
      </c>
      <c r="AY280" s="5">
        <f t="shared" si="72"/>
        <v>66.518847006651882</v>
      </c>
      <c r="AZ280" s="5">
        <f t="shared" si="89"/>
        <v>1.7272727272727271</v>
      </c>
    </row>
    <row r="281" spans="1:52" ht="1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73"/>
        <v>5.3765668653345129</v>
      </c>
      <c r="W281" s="15">
        <v>3.4636800000000001</v>
      </c>
      <c r="X281" s="15"/>
      <c r="Y281" s="15">
        <f t="shared" si="74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75"/>
        <v>1370.3239108979351</v>
      </c>
      <c r="AH281" s="17">
        <v>1384.6930686849744</v>
      </c>
      <c r="AI281" s="15">
        <v>5.4123999999999999</v>
      </c>
      <c r="AJ281" s="17">
        <f t="shared" si="76"/>
        <v>0.996684221353626</v>
      </c>
      <c r="AK281" s="15">
        <f t="shared" si="77"/>
        <v>0.64421778557840015</v>
      </c>
      <c r="AL281" s="5">
        <v>2.8845000000000001</v>
      </c>
      <c r="AN281" s="5">
        <f t="shared" si="78"/>
        <v>38.510911424903725</v>
      </c>
      <c r="AO281" s="6">
        <f t="shared" si="79"/>
        <v>66.518847006651882</v>
      </c>
      <c r="AP281" s="105">
        <f t="shared" si="80"/>
        <v>0.81361651346682706</v>
      </c>
      <c r="AQ281" s="5">
        <f t="shared" si="81"/>
        <v>2084.2425820815943</v>
      </c>
      <c r="AR281" s="6">
        <f t="shared" si="82"/>
        <v>134.96904149924916</v>
      </c>
      <c r="AS281">
        <f t="shared" si="83"/>
        <v>28.130822355547288</v>
      </c>
      <c r="AT281" s="5">
        <f t="shared" si="84"/>
        <v>0.98653456681382268</v>
      </c>
      <c r="AU281" s="5">
        <f t="shared" si="85"/>
        <v>0.3906879609720299</v>
      </c>
      <c r="AV281" s="6">
        <f t="shared" si="86"/>
        <v>47.333001220450157</v>
      </c>
      <c r="AW281" s="5">
        <f t="shared" si="87"/>
        <v>0.73666500610225083</v>
      </c>
      <c r="AX281" s="5">
        <f t="shared" si="88"/>
        <v>1</v>
      </c>
      <c r="AY281" s="5">
        <f t="shared" si="72"/>
        <v>66.518847006651882</v>
      </c>
      <c r="AZ281" s="5">
        <f t="shared" si="89"/>
        <v>1.7272727272727271</v>
      </c>
    </row>
    <row r="282" spans="1:52" ht="1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73"/>
        <v>7.1090650522135572</v>
      </c>
      <c r="W282" s="15">
        <v>3.39445</v>
      </c>
      <c r="X282" s="15"/>
      <c r="Y282" s="15">
        <f t="shared" si="74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75"/>
        <v>1015.6579044522891</v>
      </c>
      <c r="AH282" s="17">
        <v>1047.2396604996427</v>
      </c>
      <c r="AI282" s="15">
        <v>4.0807000000000002</v>
      </c>
      <c r="AJ282" s="17">
        <f t="shared" si="76"/>
        <v>1.319893560855026</v>
      </c>
      <c r="AK282" s="15">
        <f t="shared" si="77"/>
        <v>0.47748191570466308</v>
      </c>
      <c r="AL282" s="5">
        <v>2.8845000000000001</v>
      </c>
      <c r="AN282" s="5">
        <f t="shared" si="78"/>
        <v>38.510911424903725</v>
      </c>
      <c r="AO282" s="6">
        <f t="shared" si="79"/>
        <v>66.518847006651882</v>
      </c>
      <c r="AP282" s="105">
        <f t="shared" si="80"/>
        <v>0.81361651346682706</v>
      </c>
      <c r="AQ282" s="5">
        <f t="shared" si="81"/>
        <v>2084.2425820815943</v>
      </c>
      <c r="AR282" s="6">
        <f t="shared" si="82"/>
        <v>134.96904149924916</v>
      </c>
      <c r="AS282">
        <f t="shared" si="83"/>
        <v>28.130822355547288</v>
      </c>
      <c r="AT282" s="5">
        <f t="shared" si="84"/>
        <v>0.98653456681382268</v>
      </c>
      <c r="AU282" s="5">
        <f t="shared" si="85"/>
        <v>0.3906879609720299</v>
      </c>
      <c r="AV282" s="6">
        <f t="shared" si="86"/>
        <v>47.333001220450157</v>
      </c>
      <c r="AW282" s="5">
        <f t="shared" si="87"/>
        <v>0.73666500610225083</v>
      </c>
      <c r="AX282" s="5">
        <f t="shared" si="88"/>
        <v>1</v>
      </c>
      <c r="AY282" s="5">
        <f t="shared" si="72"/>
        <v>66.518847006651882</v>
      </c>
      <c r="AZ282" s="5">
        <f t="shared" si="89"/>
        <v>1.7272727272727271</v>
      </c>
    </row>
    <row r="283" spans="1:52" ht="1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73"/>
        <v>9.6141697283052192</v>
      </c>
      <c r="W283" s="15">
        <v>3.1091199999999999</v>
      </c>
      <c r="X283" s="15"/>
      <c r="Y283" s="15">
        <f t="shared" si="74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75"/>
        <v>687.88561044457185</v>
      </c>
      <c r="AH283" s="17">
        <v>774.36690657034842</v>
      </c>
      <c r="AI283" s="15">
        <v>3.5148999999999999</v>
      </c>
      <c r="AJ283" s="17">
        <f t="shared" si="76"/>
        <v>1.6538625211345108</v>
      </c>
      <c r="AK283" s="15">
        <f t="shared" si="77"/>
        <v>0.32338933967916061</v>
      </c>
      <c r="AL283" s="5">
        <v>2.8845000000000001</v>
      </c>
      <c r="AN283" s="5">
        <f t="shared" si="78"/>
        <v>38.510911424903725</v>
      </c>
      <c r="AO283" s="6">
        <f t="shared" si="79"/>
        <v>66.518847006651882</v>
      </c>
      <c r="AP283" s="105">
        <f t="shared" si="80"/>
        <v>0.81361651346682706</v>
      </c>
      <c r="AQ283" s="5">
        <f t="shared" si="81"/>
        <v>2084.2425820815943</v>
      </c>
      <c r="AR283" s="6">
        <f t="shared" si="82"/>
        <v>134.96904149924916</v>
      </c>
      <c r="AS283">
        <f t="shared" si="83"/>
        <v>28.130822355547288</v>
      </c>
      <c r="AT283" s="5">
        <f t="shared" si="84"/>
        <v>0.98653456681382268</v>
      </c>
      <c r="AU283" s="5">
        <f t="shared" si="85"/>
        <v>0.3906879609720299</v>
      </c>
      <c r="AV283" s="6">
        <f t="shared" si="86"/>
        <v>47.333001220450157</v>
      </c>
      <c r="AW283" s="5">
        <f t="shared" si="87"/>
        <v>0.73666500610225083</v>
      </c>
      <c r="AX283" s="5">
        <f t="shared" si="88"/>
        <v>1</v>
      </c>
      <c r="AY283" s="5">
        <f t="shared" si="72"/>
        <v>66.518847006651882</v>
      </c>
      <c r="AZ283" s="5">
        <f t="shared" si="89"/>
        <v>1.7272727272727271</v>
      </c>
    </row>
    <row r="284" spans="1:52" ht="1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73"/>
        <v>12.677807793826361</v>
      </c>
      <c r="W284" s="15">
        <v>2.8449200000000001</v>
      </c>
      <c r="X284" s="15"/>
      <c r="Y284" s="15">
        <f t="shared" si="74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75"/>
        <v>477.32746100187035</v>
      </c>
      <c r="AH284" s="17">
        <v>587.23834536877882</v>
      </c>
      <c r="AI284" s="15">
        <v>3.2387999999999999</v>
      </c>
      <c r="AJ284" s="17">
        <f t="shared" si="76"/>
        <v>1.9784724917442247</v>
      </c>
      <c r="AK284" s="15">
        <f t="shared" si="77"/>
        <v>0.22440157212238021</v>
      </c>
      <c r="AL284" s="5">
        <v>2.8845000000000001</v>
      </c>
      <c r="AN284" s="5">
        <f t="shared" si="78"/>
        <v>38.510911424903725</v>
      </c>
      <c r="AO284" s="6">
        <f t="shared" si="79"/>
        <v>66.518847006651882</v>
      </c>
      <c r="AP284" s="105">
        <f t="shared" si="80"/>
        <v>0.81361651346682706</v>
      </c>
      <c r="AQ284" s="5">
        <f t="shared" si="81"/>
        <v>2084.2425820815943</v>
      </c>
      <c r="AR284" s="6">
        <f t="shared" si="82"/>
        <v>134.96904149924916</v>
      </c>
      <c r="AS284">
        <f t="shared" si="83"/>
        <v>28.130822355547288</v>
      </c>
      <c r="AT284" s="5">
        <f t="shared" si="84"/>
        <v>0.98653456681382268</v>
      </c>
      <c r="AU284" s="5">
        <f t="shared" si="85"/>
        <v>0.3906879609720299</v>
      </c>
      <c r="AV284" s="6">
        <f t="shared" si="86"/>
        <v>47.333001220450157</v>
      </c>
      <c r="AW284" s="5">
        <f t="shared" si="87"/>
        <v>0.73666500610225083</v>
      </c>
      <c r="AX284" s="5">
        <f t="shared" si="88"/>
        <v>1</v>
      </c>
      <c r="AY284" s="5">
        <f t="shared" si="72"/>
        <v>66.518847006651882</v>
      </c>
      <c r="AZ284" s="5">
        <f t="shared" si="89"/>
        <v>1.7272727272727271</v>
      </c>
    </row>
    <row r="285" spans="1:52" ht="1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73"/>
        <v>18.399569247723623</v>
      </c>
      <c r="W285" s="15">
        <v>2.6257199999999998</v>
      </c>
      <c r="X285" s="15"/>
      <c r="Y285" s="15">
        <f t="shared" si="74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75"/>
        <v>303.55072990278052</v>
      </c>
      <c r="AH285" s="17">
        <v>404.62332413956238</v>
      </c>
      <c r="AI285" s="15">
        <v>3.0137999999999998</v>
      </c>
      <c r="AJ285" s="17">
        <f t="shared" si="76"/>
        <v>2.4708513230146343</v>
      </c>
      <c r="AK285" s="15">
        <f t="shared" si="77"/>
        <v>0.14270551471333229</v>
      </c>
      <c r="AL285" s="5">
        <v>2.8845000000000001</v>
      </c>
      <c r="AN285" s="5">
        <f t="shared" si="78"/>
        <v>38.510911424903725</v>
      </c>
      <c r="AO285" s="6">
        <f t="shared" si="79"/>
        <v>66.518847006651882</v>
      </c>
      <c r="AP285" s="105">
        <f t="shared" si="80"/>
        <v>0.81361651346682706</v>
      </c>
      <c r="AQ285" s="5">
        <f t="shared" si="81"/>
        <v>2084.2425820815943</v>
      </c>
      <c r="AR285" s="6">
        <f t="shared" si="82"/>
        <v>134.96904149924916</v>
      </c>
      <c r="AS285">
        <f t="shared" si="83"/>
        <v>28.130822355547288</v>
      </c>
      <c r="AT285" s="5">
        <f t="shared" si="84"/>
        <v>0.98653456681382268</v>
      </c>
      <c r="AU285" s="5">
        <f t="shared" si="85"/>
        <v>0.3906879609720299</v>
      </c>
      <c r="AV285" s="6">
        <f t="shared" si="86"/>
        <v>47.333001220450157</v>
      </c>
      <c r="AW285" s="5">
        <f t="shared" si="87"/>
        <v>0.73666500610225083</v>
      </c>
      <c r="AX285" s="5">
        <f t="shared" si="88"/>
        <v>1</v>
      </c>
      <c r="AY285" s="5">
        <f t="shared" si="72"/>
        <v>66.518847006651882</v>
      </c>
      <c r="AZ285" s="5">
        <f t="shared" si="89"/>
        <v>1.7272727272727271</v>
      </c>
    </row>
    <row r="286" spans="1:52" ht="1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73"/>
        <v>3.5399629697356958</v>
      </c>
      <c r="W286" s="15">
        <v>3.8468800000000001</v>
      </c>
      <c r="X286" s="15"/>
      <c r="Y286" s="15">
        <f t="shared" si="74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75"/>
        <v>1694.0276781775883</v>
      </c>
      <c r="AH286" s="17">
        <v>1541.2741945736698</v>
      </c>
      <c r="AI286" s="15">
        <v>33.520000000000003</v>
      </c>
      <c r="AJ286" s="17">
        <f t="shared" si="76"/>
        <v>0.32497305605842575</v>
      </c>
      <c r="AK286" s="15">
        <f t="shared" si="77"/>
        <v>1.0867006329976439</v>
      </c>
      <c r="AL286" s="56">
        <v>1.5359</v>
      </c>
      <c r="AN286" s="5">
        <f t="shared" si="78"/>
        <v>52.631578947368418</v>
      </c>
      <c r="AO286" s="6">
        <f t="shared" si="79"/>
        <v>90.909090909090921</v>
      </c>
      <c r="AP286" s="105">
        <f t="shared" si="80"/>
        <v>0.81361651346682706</v>
      </c>
      <c r="AQ286" s="5">
        <f t="shared" si="81"/>
        <v>3892.9019783101776</v>
      </c>
      <c r="AR286" s="6">
        <f t="shared" si="82"/>
        <v>135.86932313455239</v>
      </c>
      <c r="AS286">
        <f t="shared" si="83"/>
        <v>52.892595682216381</v>
      </c>
      <c r="AT286" s="5">
        <f t="shared" si="84"/>
        <v>2.5182573659027954</v>
      </c>
      <c r="AU286" s="5">
        <f t="shared" si="85"/>
        <v>0.33419406095401871</v>
      </c>
      <c r="AV286" s="6">
        <f t="shared" si="86"/>
        <v>64.688435001281874</v>
      </c>
      <c r="AW286" s="5">
        <f t="shared" si="87"/>
        <v>0.82344217500640937</v>
      </c>
      <c r="AX286" s="5">
        <f t="shared" si="88"/>
        <v>1</v>
      </c>
      <c r="AY286" s="5">
        <f t="shared" si="72"/>
        <v>90.909090909090921</v>
      </c>
      <c r="AZ286" s="5">
        <f t="shared" si="89"/>
        <v>1.7272727272727275</v>
      </c>
    </row>
    <row r="287" spans="1:52" ht="1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73"/>
        <v>3.8199587760204086</v>
      </c>
      <c r="W287" s="15">
        <v>3.6068500000000001</v>
      </c>
      <c r="X287" s="15"/>
      <c r="Y287" s="15">
        <f t="shared" si="74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75"/>
        <v>1471.9057000243558</v>
      </c>
      <c r="AH287" s="17">
        <v>1428.3016898637995</v>
      </c>
      <c r="AI287" s="15">
        <v>14.753</v>
      </c>
      <c r="AJ287" s="17">
        <f t="shared" si="76"/>
        <v>0.5088492829533886</v>
      </c>
      <c r="AK287" s="15">
        <f t="shared" si="77"/>
        <v>0.94421176025296727</v>
      </c>
      <c r="AL287" s="5">
        <v>1.5359</v>
      </c>
      <c r="AN287" s="5">
        <f t="shared" si="78"/>
        <v>52.631578947368418</v>
      </c>
      <c r="AO287" s="6">
        <f t="shared" si="79"/>
        <v>90.909090909090921</v>
      </c>
      <c r="AP287" s="105">
        <f t="shared" si="80"/>
        <v>0.81361651346682706</v>
      </c>
      <c r="AQ287" s="5">
        <f t="shared" si="81"/>
        <v>3892.9019783101776</v>
      </c>
      <c r="AR287" s="6">
        <f t="shared" si="82"/>
        <v>135.86932313455239</v>
      </c>
      <c r="AS287">
        <f t="shared" si="83"/>
        <v>52.892595682216381</v>
      </c>
      <c r="AT287" s="5">
        <f t="shared" si="84"/>
        <v>2.5182573659027954</v>
      </c>
      <c r="AU287" s="5">
        <f t="shared" si="85"/>
        <v>0.33419406095401871</v>
      </c>
      <c r="AV287" s="6">
        <f t="shared" si="86"/>
        <v>64.688435001281874</v>
      </c>
      <c r="AW287" s="5">
        <f t="shared" si="87"/>
        <v>0.82344217500640937</v>
      </c>
      <c r="AX287" s="5">
        <f t="shared" si="88"/>
        <v>1</v>
      </c>
      <c r="AY287" s="5">
        <f t="shared" si="72"/>
        <v>90.909090909090921</v>
      </c>
      <c r="AZ287" s="5">
        <f t="shared" si="89"/>
        <v>1.7272727272727275</v>
      </c>
    </row>
    <row r="288" spans="1:52" ht="1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73"/>
        <v>4.2684655720304043</v>
      </c>
      <c r="W288" s="15">
        <v>3.1965400000000002</v>
      </c>
      <c r="X288" s="15"/>
      <c r="Y288" s="15">
        <f t="shared" si="74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75"/>
        <v>1167.3979928465747</v>
      </c>
      <c r="AH288" s="17">
        <v>1278.2236339801821</v>
      </c>
      <c r="AI288" s="15">
        <v>7.5670999999999999</v>
      </c>
      <c r="AJ288" s="17">
        <f t="shared" si="76"/>
        <v>0.75105398508946919</v>
      </c>
      <c r="AK288" s="15">
        <f t="shared" si="77"/>
        <v>0.74887332369404225</v>
      </c>
      <c r="AL288" s="5">
        <v>1.5359</v>
      </c>
      <c r="AN288" s="5">
        <f t="shared" si="78"/>
        <v>52.631578947368418</v>
      </c>
      <c r="AO288" s="6">
        <f t="shared" si="79"/>
        <v>90.909090909090921</v>
      </c>
      <c r="AP288" s="105">
        <f t="shared" si="80"/>
        <v>0.81361651346682706</v>
      </c>
      <c r="AQ288" s="5">
        <f t="shared" si="81"/>
        <v>3892.9019783101776</v>
      </c>
      <c r="AR288" s="6">
        <f t="shared" si="82"/>
        <v>135.86932313455242</v>
      </c>
      <c r="AS288">
        <f t="shared" si="83"/>
        <v>52.892595682216388</v>
      </c>
      <c r="AT288" s="5">
        <f t="shared" si="84"/>
        <v>2.5182573659027954</v>
      </c>
      <c r="AU288" s="5">
        <f t="shared" si="85"/>
        <v>0.33419406095401871</v>
      </c>
      <c r="AV288" s="6">
        <f t="shared" si="86"/>
        <v>64.688435001281874</v>
      </c>
      <c r="AW288" s="5">
        <f t="shared" si="87"/>
        <v>0.82344217500640937</v>
      </c>
      <c r="AX288" s="5">
        <f t="shared" si="88"/>
        <v>1</v>
      </c>
      <c r="AY288" s="5">
        <f t="shared" si="72"/>
        <v>90.909090909090921</v>
      </c>
      <c r="AZ288" s="5">
        <f t="shared" si="89"/>
        <v>1.7272727272727275</v>
      </c>
    </row>
    <row r="289" spans="1:52" ht="1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73"/>
        <v>4.9036490092126783</v>
      </c>
      <c r="W289" s="15">
        <v>3.1862599999999999</v>
      </c>
      <c r="X289" s="15"/>
      <c r="Y289" s="15">
        <f t="shared" si="74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75"/>
        <v>1012.9136329303651</v>
      </c>
      <c r="AH289" s="17">
        <v>1112.6517344021763</v>
      </c>
      <c r="AI289" s="15">
        <v>4.9654999999999996</v>
      </c>
      <c r="AJ289" s="17">
        <f t="shared" si="76"/>
        <v>0.99375241103514267</v>
      </c>
      <c r="AK289" s="15">
        <f t="shared" si="77"/>
        <v>0.64977325946735742</v>
      </c>
      <c r="AL289" s="5">
        <v>1.5359</v>
      </c>
      <c r="AN289" s="5">
        <f t="shared" si="78"/>
        <v>52.631578947368418</v>
      </c>
      <c r="AO289" s="6">
        <f t="shared" si="79"/>
        <v>90.909090909090921</v>
      </c>
      <c r="AP289" s="105">
        <f t="shared" si="80"/>
        <v>0.81361651346682706</v>
      </c>
      <c r="AQ289" s="5">
        <f t="shared" si="81"/>
        <v>3892.9019783101776</v>
      </c>
      <c r="AR289" s="6">
        <f t="shared" si="82"/>
        <v>135.86932313455242</v>
      </c>
      <c r="AS289">
        <f t="shared" si="83"/>
        <v>52.892595682216388</v>
      </c>
      <c r="AT289" s="5">
        <f t="shared" si="84"/>
        <v>2.5182573659027954</v>
      </c>
      <c r="AU289" s="5">
        <f t="shared" si="85"/>
        <v>0.33419406095401871</v>
      </c>
      <c r="AV289" s="6">
        <f t="shared" si="86"/>
        <v>64.688435001281874</v>
      </c>
      <c r="AW289" s="5">
        <f t="shared" si="87"/>
        <v>0.82344217500640937</v>
      </c>
      <c r="AX289" s="5">
        <f t="shared" si="88"/>
        <v>1</v>
      </c>
      <c r="AY289" s="5">
        <f t="shared" si="72"/>
        <v>90.909090909090921</v>
      </c>
      <c r="AZ289" s="5">
        <f t="shared" si="89"/>
        <v>1.7272727272727275</v>
      </c>
    </row>
    <row r="290" spans="1:52" ht="1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73"/>
        <v>6.1588146495691714</v>
      </c>
      <c r="W290" s="15">
        <v>2.9616400000000001</v>
      </c>
      <c r="X290" s="15"/>
      <c r="Y290" s="15">
        <f t="shared" si="74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75"/>
        <v>749.62785300592884</v>
      </c>
      <c r="AH290" s="17">
        <v>885.89345278992414</v>
      </c>
      <c r="AI290" s="15">
        <v>3.5565000000000002</v>
      </c>
      <c r="AJ290" s="17">
        <f t="shared" si="76"/>
        <v>1.3159432493904302</v>
      </c>
      <c r="AK290" s="15">
        <f t="shared" si="77"/>
        <v>0.48087824825304271</v>
      </c>
      <c r="AL290" s="5">
        <v>1.5359</v>
      </c>
      <c r="AN290" s="5">
        <f t="shared" si="78"/>
        <v>52.631578947368418</v>
      </c>
      <c r="AO290" s="6">
        <f t="shared" si="79"/>
        <v>90.909090909090921</v>
      </c>
      <c r="AP290" s="105">
        <f t="shared" si="80"/>
        <v>0.81361651346682706</v>
      </c>
      <c r="AQ290" s="5">
        <f t="shared" si="81"/>
        <v>3892.9019783101776</v>
      </c>
      <c r="AR290" s="6">
        <f t="shared" si="82"/>
        <v>135.86932313455242</v>
      </c>
      <c r="AS290">
        <f t="shared" si="83"/>
        <v>52.892595682216388</v>
      </c>
      <c r="AT290" s="5">
        <f t="shared" si="84"/>
        <v>2.5182573659027954</v>
      </c>
      <c r="AU290" s="5">
        <f t="shared" si="85"/>
        <v>0.33419406095401871</v>
      </c>
      <c r="AV290" s="6">
        <f t="shared" si="86"/>
        <v>64.688435001281874</v>
      </c>
      <c r="AW290" s="5">
        <f t="shared" si="87"/>
        <v>0.82344217500640937</v>
      </c>
      <c r="AX290" s="5">
        <f t="shared" si="88"/>
        <v>1</v>
      </c>
      <c r="AY290" s="5">
        <f t="shared" si="72"/>
        <v>90.909090909090921</v>
      </c>
      <c r="AZ290" s="5">
        <f t="shared" si="89"/>
        <v>1.7272727272727275</v>
      </c>
    </row>
    <row r="291" spans="1:52" ht="1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73"/>
        <v>8.0163723671627167</v>
      </c>
      <c r="W291" s="15">
        <v>2.6095299999999999</v>
      </c>
      <c r="X291" s="15"/>
      <c r="Y291" s="15">
        <f t="shared" si="74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75"/>
        <v>507.4520291886447</v>
      </c>
      <c r="AH291" s="17">
        <v>680.61378951775089</v>
      </c>
      <c r="AI291" s="15">
        <v>2.9483999999999999</v>
      </c>
      <c r="AJ291" s="17">
        <f t="shared" si="76"/>
        <v>1.6489053985654751</v>
      </c>
      <c r="AK291" s="15">
        <f t="shared" si="77"/>
        <v>0.32552504804908489</v>
      </c>
      <c r="AL291" s="5">
        <v>1.5359</v>
      </c>
      <c r="AN291" s="5">
        <f t="shared" si="78"/>
        <v>52.631578947368418</v>
      </c>
      <c r="AO291" s="6">
        <f t="shared" si="79"/>
        <v>90.909090909090921</v>
      </c>
      <c r="AP291" s="105">
        <f t="shared" si="80"/>
        <v>0.81361651346682706</v>
      </c>
      <c r="AQ291" s="5">
        <f t="shared" si="81"/>
        <v>3892.9019783101776</v>
      </c>
      <c r="AR291" s="6">
        <f t="shared" si="82"/>
        <v>135.86932313455242</v>
      </c>
      <c r="AS291">
        <f t="shared" si="83"/>
        <v>52.892595682216388</v>
      </c>
      <c r="AT291" s="5">
        <f t="shared" si="84"/>
        <v>2.5182573659027954</v>
      </c>
      <c r="AU291" s="5">
        <f t="shared" si="85"/>
        <v>0.33419406095401871</v>
      </c>
      <c r="AV291" s="6">
        <f t="shared" si="86"/>
        <v>64.688435001281874</v>
      </c>
      <c r="AW291" s="5">
        <f t="shared" si="87"/>
        <v>0.82344217500640937</v>
      </c>
      <c r="AX291" s="5">
        <f t="shared" si="88"/>
        <v>1</v>
      </c>
      <c r="AY291" s="5">
        <f t="shared" si="72"/>
        <v>90.909090909090921</v>
      </c>
      <c r="AZ291" s="5">
        <f t="shared" si="89"/>
        <v>1.7272727272727275</v>
      </c>
    </row>
    <row r="292" spans="1:52" ht="1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73"/>
        <v>10.339034299308656</v>
      </c>
      <c r="W292" s="15">
        <v>2.33656</v>
      </c>
      <c r="X292" s="15"/>
      <c r="Y292" s="15">
        <f t="shared" si="74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75"/>
        <v>352.2958630687159</v>
      </c>
      <c r="AH292" s="17">
        <v>527.71404147143915</v>
      </c>
      <c r="AI292" s="15">
        <v>2.6572</v>
      </c>
      <c r="AJ292" s="17">
        <f t="shared" si="76"/>
        <v>1.9725492990945419</v>
      </c>
      <c r="AK292" s="15">
        <f t="shared" si="77"/>
        <v>0.22599402732963558</v>
      </c>
      <c r="AL292" s="5">
        <v>1.5359</v>
      </c>
      <c r="AN292" s="5">
        <f t="shared" si="78"/>
        <v>52.631578947368418</v>
      </c>
      <c r="AO292" s="6">
        <f t="shared" si="79"/>
        <v>90.909090909090921</v>
      </c>
      <c r="AP292" s="105">
        <f t="shared" si="80"/>
        <v>0.81361651346682706</v>
      </c>
      <c r="AQ292" s="5">
        <f t="shared" si="81"/>
        <v>3892.9019783101776</v>
      </c>
      <c r="AR292" s="6">
        <f t="shared" si="82"/>
        <v>135.86932313455242</v>
      </c>
      <c r="AS292">
        <f t="shared" si="83"/>
        <v>52.892595682216388</v>
      </c>
      <c r="AT292" s="5">
        <f t="shared" si="84"/>
        <v>2.5182573659027954</v>
      </c>
      <c r="AU292" s="5">
        <f t="shared" si="85"/>
        <v>0.33419406095401871</v>
      </c>
      <c r="AV292" s="6">
        <f t="shared" si="86"/>
        <v>64.688435001281874</v>
      </c>
      <c r="AW292" s="5">
        <f t="shared" si="87"/>
        <v>0.82344217500640937</v>
      </c>
      <c r="AX292" s="5">
        <f t="shared" si="88"/>
        <v>1</v>
      </c>
      <c r="AY292" s="5">
        <f t="shared" si="72"/>
        <v>90.909090909090921</v>
      </c>
      <c r="AZ292" s="5">
        <f t="shared" si="89"/>
        <v>1.7272727272727275</v>
      </c>
    </row>
    <row r="293" spans="1:52" ht="15.7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73"/>
        <v>14.736058882959016</v>
      </c>
      <c r="W293" s="15">
        <v>2.1239499999999998</v>
      </c>
      <c r="X293" s="15"/>
      <c r="Y293" s="15">
        <f t="shared" si="74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75"/>
        <v>224.68471159587645</v>
      </c>
      <c r="AH293" s="17">
        <v>370.25188473625445</v>
      </c>
      <c r="AI293" s="15">
        <v>2.4281999999999999</v>
      </c>
      <c r="AJ293" s="17">
        <f t="shared" si="76"/>
        <v>2.4634766304028339</v>
      </c>
      <c r="AK293" s="15">
        <f t="shared" si="77"/>
        <v>0.1441328388322447</v>
      </c>
      <c r="AL293" s="5">
        <v>1.5359</v>
      </c>
      <c r="AN293" s="5">
        <f t="shared" si="78"/>
        <v>52.631578947368418</v>
      </c>
      <c r="AO293" s="6">
        <f t="shared" si="79"/>
        <v>90.909090909090921</v>
      </c>
      <c r="AP293" s="105">
        <f t="shared" si="80"/>
        <v>0.81361651346682706</v>
      </c>
      <c r="AQ293" s="5">
        <f t="shared" si="81"/>
        <v>3892.9019783101776</v>
      </c>
      <c r="AR293" s="6">
        <f t="shared" si="82"/>
        <v>135.86932313455242</v>
      </c>
      <c r="AS293">
        <f t="shared" si="83"/>
        <v>52.892595682216388</v>
      </c>
      <c r="AT293" s="5">
        <f t="shared" si="84"/>
        <v>2.5182573659027954</v>
      </c>
      <c r="AU293" s="5">
        <f t="shared" si="85"/>
        <v>0.33419406095401871</v>
      </c>
      <c r="AV293" s="6">
        <f t="shared" si="86"/>
        <v>64.688435001281874</v>
      </c>
      <c r="AW293" s="5">
        <f t="shared" si="87"/>
        <v>0.82344217500640937</v>
      </c>
      <c r="AX293" s="5">
        <f t="shared" si="88"/>
        <v>1</v>
      </c>
      <c r="AY293" s="5">
        <f t="shared" si="72"/>
        <v>90.909090909090921</v>
      </c>
      <c r="AZ293" s="5">
        <f t="shared" si="89"/>
        <v>1.7272727272727275</v>
      </c>
    </row>
    <row r="294" spans="1:52">
      <c r="AF294" s="11"/>
      <c r="AG294" s="6"/>
      <c r="AH294" s="6"/>
      <c r="AJ294" s="19"/>
    </row>
    <row r="295" spans="1:52">
      <c r="AF295" s="11"/>
      <c r="AG295" s="6"/>
      <c r="AH295" s="6"/>
      <c r="AJ295" s="19"/>
    </row>
    <row r="296" spans="1:52">
      <c r="AF296" s="18"/>
      <c r="AG296" s="6"/>
      <c r="AH296" s="6"/>
      <c r="AJ296" s="19"/>
    </row>
    <row r="297" spans="1:52">
      <c r="AF297" s="11"/>
      <c r="AG297" s="6"/>
      <c r="AH297" s="6"/>
      <c r="AJ297" s="19"/>
    </row>
    <row r="302" spans="1:52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7A67-73E8-47C4-9E5C-6B9255F82E39}">
  <sheetPr codeName="Sheet10"/>
  <dimension ref="A1:AV670"/>
  <sheetViews>
    <sheetView topLeftCell="Z1" zoomScaleNormal="100" workbookViewId="0">
      <pane ySplit="5" topLeftCell="A6" activePane="bottomLeft" state="frozen"/>
      <selection pane="bottomLeft" activeCell="AI6" sqref="AI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1" t="s">
        <v>1</v>
      </c>
      <c r="J3" s="122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517</v>
      </c>
      <c r="AK4" s="118" t="s">
        <v>516</v>
      </c>
      <c r="AL4" s="118" t="s">
        <v>914</v>
      </c>
      <c r="AM4" s="130" t="s">
        <v>949</v>
      </c>
      <c r="AS4" s="129"/>
      <c r="AV4" s="129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M5" s="131"/>
      <c r="AO5" s="29" t="s">
        <v>527</v>
      </c>
      <c r="AS5" s="129"/>
      <c r="AV5" s="129"/>
    </row>
    <row r="6" spans="1:48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M6" s="5">
        <f>(E6*F6)/(C6*H6)</f>
        <v>0.8571428571428571</v>
      </c>
      <c r="AO6" s="15">
        <v>3.8969900000000002</v>
      </c>
      <c r="AP6" s="105"/>
      <c r="AR6" s="6"/>
      <c r="AS6"/>
      <c r="AV6" s="6"/>
    </row>
    <row r="7" spans="1:48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53" si="0">L7*T7/(S7*1000)</f>
        <v>4.2613868756451598</v>
      </c>
      <c r="W7" s="15">
        <v>4.1691599999999998</v>
      </c>
      <c r="X7" s="15"/>
      <c r="Y7" s="15">
        <f t="shared" ref="Y7:Y53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53" si="2">W7*S7</f>
        <v>12412.78905168444</v>
      </c>
      <c r="AH7" s="17">
        <v>10420.507171923251</v>
      </c>
      <c r="AI7" s="15">
        <v>16.951000000000001</v>
      </c>
      <c r="AJ7" s="17">
        <f t="shared" ref="AJ7:AJ53" si="3">(V7/AI7)^0.5</f>
        <v>0.5013924846573633</v>
      </c>
      <c r="AK7" s="15">
        <f t="shared" ref="AK7:AK53" si="4">W7/V7</f>
        <v>0.97835754454206947</v>
      </c>
      <c r="AL7" s="5">
        <v>26.521000000000001</v>
      </c>
      <c r="AM7" s="5">
        <f t="shared" ref="AM7:AM70" si="5">(E7*F7)/(C7*H7)</f>
        <v>0.8571428571428571</v>
      </c>
      <c r="AO7" s="15">
        <v>4.1691599999999998</v>
      </c>
      <c r="AR7" s="6"/>
      <c r="AS7"/>
      <c r="AV7" s="6"/>
    </row>
    <row r="8" spans="1:48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>W8/V8</f>
        <v>0.79508813146734081</v>
      </c>
      <c r="AL8" s="5">
        <v>26.521000000000001</v>
      </c>
      <c r="AM8" s="5">
        <f t="shared" si="5"/>
        <v>0.8571428571428571</v>
      </c>
      <c r="AO8" s="15">
        <v>4.1183199999999998</v>
      </c>
      <c r="AR8" s="6"/>
      <c r="AS8"/>
      <c r="AV8" s="6"/>
    </row>
    <row r="9" spans="1:48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0.66196927869743583</v>
      </c>
      <c r="AL9" s="5">
        <v>26.521000000000001</v>
      </c>
      <c r="AM9" s="5">
        <f t="shared" si="5"/>
        <v>0.8571428571428571</v>
      </c>
      <c r="AO9" s="15">
        <v>4.4042000000000003</v>
      </c>
      <c r="AR9" s="6"/>
      <c r="AS9"/>
      <c r="AV9" s="6"/>
    </row>
    <row r="10" spans="1:48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0.48669605182174736</v>
      </c>
      <c r="AL10" s="5">
        <v>26.521000000000001</v>
      </c>
      <c r="AM10" s="5">
        <f t="shared" si="5"/>
        <v>0.8571428571428571</v>
      </c>
      <c r="AO10" s="15">
        <v>4.6450500000000003</v>
      </c>
      <c r="AR10" s="6"/>
      <c r="AS10"/>
      <c r="AV10" s="6"/>
    </row>
    <row r="11" spans="1:48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0.32796860090803287</v>
      </c>
      <c r="AL11" s="5">
        <v>26.521000000000001</v>
      </c>
      <c r="AM11" s="5">
        <f t="shared" si="5"/>
        <v>0.8571428571428571</v>
      </c>
      <c r="AO11" s="15">
        <v>4.4408599999999998</v>
      </c>
      <c r="AR11" s="6"/>
      <c r="AS11"/>
      <c r="AV11" s="6"/>
    </row>
    <row r="12" spans="1:48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0.22377359939328265</v>
      </c>
      <c r="AL12" s="5">
        <v>26.521000000000001</v>
      </c>
      <c r="AM12" s="5">
        <f t="shared" si="5"/>
        <v>0.8571428571428571</v>
      </c>
      <c r="AO12" s="15">
        <v>4.0975099999999998</v>
      </c>
      <c r="AR12" s="6"/>
      <c r="AS12"/>
      <c r="AV12" s="6"/>
    </row>
    <row r="13" spans="1:48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0.13914588287513538</v>
      </c>
      <c r="AL13" s="5">
        <v>26.521000000000001</v>
      </c>
      <c r="AM13" s="5">
        <f t="shared" si="5"/>
        <v>0.8571428571428571</v>
      </c>
      <c r="AO13" s="15">
        <v>3.77345</v>
      </c>
      <c r="AR13" s="6"/>
      <c r="AS13"/>
      <c r="AV13" s="6"/>
    </row>
    <row r="14" spans="1:48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1.0363777253736985</v>
      </c>
      <c r="AL14" s="56">
        <v>15.672000000000001</v>
      </c>
      <c r="AM14" s="5">
        <f t="shared" si="5"/>
        <v>1.25</v>
      </c>
      <c r="AO14" s="15">
        <v>3.9113099999999998</v>
      </c>
      <c r="AS14"/>
      <c r="AV14" s="6"/>
    </row>
    <row r="15" spans="1:48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0.97597305543362856</v>
      </c>
      <c r="AL15" s="5">
        <v>15.672000000000001</v>
      </c>
      <c r="AM15" s="5">
        <f t="shared" si="5"/>
        <v>1.25</v>
      </c>
      <c r="AO15" s="15">
        <v>4.1471799999999996</v>
      </c>
      <c r="AS15"/>
      <c r="AV15" s="6"/>
    </row>
    <row r="16" spans="1:48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0.78488735695008094</v>
      </c>
      <c r="AL16" s="5">
        <v>15.672000000000001</v>
      </c>
      <c r="AM16" s="5">
        <f t="shared" si="5"/>
        <v>1.25</v>
      </c>
      <c r="AO16" s="15">
        <v>4.0539300000000003</v>
      </c>
      <c r="AS16"/>
      <c r="AV16" s="6"/>
    </row>
    <row r="17" spans="1:48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0.66013570399028987</v>
      </c>
      <c r="AL17" s="5">
        <v>15.672000000000001</v>
      </c>
      <c r="AM17" s="5">
        <f t="shared" si="5"/>
        <v>1.25</v>
      </c>
      <c r="AO17" s="15">
        <v>4.3795200000000003</v>
      </c>
      <c r="AS17"/>
      <c r="AV17" s="6"/>
    </row>
    <row r="18" spans="1:48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0.48629466145708544</v>
      </c>
      <c r="AL18" s="5">
        <v>15.672000000000001</v>
      </c>
      <c r="AM18" s="5">
        <f t="shared" si="5"/>
        <v>1.25</v>
      </c>
      <c r="AO18" s="15">
        <v>4.6280299999999999</v>
      </c>
      <c r="AS18"/>
      <c r="AV18" s="6"/>
    </row>
    <row r="19" spans="1:48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0.32801524162530843</v>
      </c>
      <c r="AL19" s="5">
        <v>15.672000000000001</v>
      </c>
      <c r="AM19" s="5">
        <f t="shared" si="5"/>
        <v>1.25</v>
      </c>
      <c r="AO19" s="15">
        <v>4.4288699999999999</v>
      </c>
      <c r="AS19"/>
      <c r="AV19" s="6"/>
    </row>
    <row r="20" spans="1:48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0.22416760033323899</v>
      </c>
      <c r="AL20" s="5">
        <v>15.672000000000001</v>
      </c>
      <c r="AM20" s="5">
        <f t="shared" si="5"/>
        <v>1.25</v>
      </c>
      <c r="AO20" s="15">
        <v>4.0930600000000004</v>
      </c>
      <c r="AS20"/>
      <c r="AV20" s="6"/>
    </row>
    <row r="21" spans="1:48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0.13977170177150097</v>
      </c>
      <c r="AL21" s="5">
        <v>15.672000000000001</v>
      </c>
      <c r="AM21" s="5">
        <f t="shared" si="5"/>
        <v>1.25</v>
      </c>
      <c r="AO21" s="15">
        <v>3.7796500000000002</v>
      </c>
      <c r="AS21"/>
      <c r="AV21" s="6"/>
    </row>
    <row r="22" spans="1:48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1.0398300255991915</v>
      </c>
      <c r="AL22" s="56">
        <v>10.936</v>
      </c>
      <c r="AM22" s="5">
        <f t="shared" si="5"/>
        <v>1.5544041450777202</v>
      </c>
      <c r="AO22" s="15">
        <v>3.9172400000000001</v>
      </c>
      <c r="AS22"/>
      <c r="AV22" s="6"/>
    </row>
    <row r="23" spans="1:48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0.97076325568075172</v>
      </c>
      <c r="AL23" s="5">
        <v>10.936</v>
      </c>
      <c r="AM23" s="5">
        <f t="shared" si="5"/>
        <v>1.5544041450777202</v>
      </c>
      <c r="AO23" s="15">
        <v>4.1175800000000002</v>
      </c>
      <c r="AS23"/>
      <c r="AV23" s="6"/>
    </row>
    <row r="24" spans="1:48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0.77864826259412312</v>
      </c>
      <c r="AL24" s="5">
        <v>10.936</v>
      </c>
      <c r="AM24" s="5">
        <f t="shared" si="5"/>
        <v>1.5544041450777202</v>
      </c>
      <c r="AO24" s="15">
        <v>4.0144299999999999</v>
      </c>
      <c r="AS24"/>
      <c r="AV24" s="6"/>
    </row>
    <row r="25" spans="1:48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0.65954715397106711</v>
      </c>
      <c r="AL25" s="5">
        <v>10.936</v>
      </c>
      <c r="AM25" s="5">
        <f t="shared" si="5"/>
        <v>1.5544041450777202</v>
      </c>
      <c r="AO25" s="15">
        <v>4.3677000000000001</v>
      </c>
      <c r="AS25"/>
      <c r="AV25" s="6"/>
    </row>
    <row r="26" spans="1:48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0.48667699018041832</v>
      </c>
      <c r="AL26" s="5">
        <v>10.936</v>
      </c>
      <c r="AM26" s="5">
        <f t="shared" si="5"/>
        <v>1.5544041450777202</v>
      </c>
      <c r="AO26" s="15">
        <v>4.6232899999999999</v>
      </c>
      <c r="AS26"/>
      <c r="AV26" s="6"/>
    </row>
    <row r="27" spans="1:48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0.32811405264483007</v>
      </c>
      <c r="AL27" s="5">
        <v>10.936</v>
      </c>
      <c r="AM27" s="5">
        <f t="shared" si="5"/>
        <v>1.5544041450777202</v>
      </c>
      <c r="AO27" s="15">
        <v>4.4221899999999996</v>
      </c>
      <c r="AS27"/>
      <c r="AV27" s="6"/>
    </row>
    <row r="28" spans="1:48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0.2244531424820263</v>
      </c>
      <c r="AL28" s="5">
        <v>10.936</v>
      </c>
      <c r="AM28" s="5">
        <f t="shared" si="5"/>
        <v>1.5544041450777202</v>
      </c>
      <c r="AO28" s="15">
        <v>4.0908600000000002</v>
      </c>
      <c r="AS28"/>
      <c r="AV28" s="6"/>
    </row>
    <row r="29" spans="1:48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0.14018097236120208</v>
      </c>
      <c r="AL29" s="5">
        <v>10.936</v>
      </c>
      <c r="AM29" s="5">
        <f t="shared" si="5"/>
        <v>1.5544041450777202</v>
      </c>
      <c r="AO29" s="15">
        <v>3.7838599999999998</v>
      </c>
      <c r="AS29"/>
      <c r="AV29" s="6"/>
    </row>
    <row r="30" spans="1:48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1.0459051510634347</v>
      </c>
      <c r="AL30" s="56">
        <v>6.1308999999999996</v>
      </c>
      <c r="AM30" s="5">
        <f t="shared" si="5"/>
        <v>2.3076923076923075</v>
      </c>
      <c r="AO30" s="15">
        <v>3.9265099999999999</v>
      </c>
      <c r="AS30"/>
      <c r="AV30" s="6"/>
    </row>
    <row r="31" spans="1:48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0.95448180444782171</v>
      </c>
      <c r="AL31" s="5">
        <v>6.1308999999999996</v>
      </c>
      <c r="AM31" s="5">
        <f t="shared" si="5"/>
        <v>2.3076923076923075</v>
      </c>
      <c r="AO31" s="15">
        <v>4.0345300000000002</v>
      </c>
      <c r="AS31"/>
      <c r="AV31" s="6"/>
    </row>
    <row r="32" spans="1:48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0.76732886646746301</v>
      </c>
      <c r="AL32" s="5">
        <v>6.1308999999999996</v>
      </c>
      <c r="AM32" s="5">
        <f t="shared" si="5"/>
        <v>2.3076923076923075</v>
      </c>
      <c r="AO32" s="15">
        <v>3.9424000000000001</v>
      </c>
      <c r="AS32"/>
      <c r="AV32" s="6"/>
    </row>
    <row r="33" spans="1:48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0.65932952227379604</v>
      </c>
      <c r="AL33" s="5">
        <v>6.1308999999999996</v>
      </c>
      <c r="AM33" s="5">
        <f t="shared" si="5"/>
        <v>2.3076923076923075</v>
      </c>
      <c r="AO33" s="15">
        <v>4.3511699999999998</v>
      </c>
      <c r="AS33"/>
      <c r="AV33" s="6"/>
    </row>
    <row r="34" spans="1:48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0.48775728525821682</v>
      </c>
      <c r="AL34" s="5">
        <v>6.1308999999999996</v>
      </c>
      <c r="AM34" s="5">
        <f t="shared" si="5"/>
        <v>2.3076923076923075</v>
      </c>
      <c r="AO34" s="15">
        <v>4.61754</v>
      </c>
      <c r="AS34"/>
      <c r="AV34" s="6"/>
    </row>
    <row r="35" spans="1:48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0.3284231928196561</v>
      </c>
      <c r="AL35" s="5">
        <v>6.1308999999999996</v>
      </c>
      <c r="AM35" s="5">
        <f t="shared" si="5"/>
        <v>2.3076923076923075</v>
      </c>
      <c r="AO35" s="15">
        <v>4.41106</v>
      </c>
      <c r="AS35"/>
      <c r="AV35" s="6"/>
    </row>
    <row r="36" spans="1:48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0.22502832935443803</v>
      </c>
      <c r="AL36" s="5">
        <v>6.1308999999999996</v>
      </c>
      <c r="AM36" s="5">
        <f t="shared" si="5"/>
        <v>2.3076923076923075</v>
      </c>
      <c r="AO36" s="15">
        <v>4.0871700000000004</v>
      </c>
      <c r="AS36"/>
      <c r="AV36" s="6"/>
    </row>
    <row r="37" spans="1:48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0.14095668293657621</v>
      </c>
      <c r="AL37" s="5">
        <v>6.1308999999999996</v>
      </c>
      <c r="AM37" s="5">
        <f t="shared" si="5"/>
        <v>2.3076923076923075</v>
      </c>
      <c r="AO37" s="15">
        <v>3.7916500000000002</v>
      </c>
      <c r="AS37"/>
      <c r="AV37" s="6"/>
    </row>
    <row r="38" spans="1:48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1.0483100097212765</v>
      </c>
      <c r="AL38" s="56">
        <v>3.2757000000000001</v>
      </c>
      <c r="AM38" s="5">
        <f t="shared" si="5"/>
        <v>3.5294117647058822</v>
      </c>
      <c r="AO38" s="15">
        <v>3.9209000000000001</v>
      </c>
      <c r="AS38"/>
      <c r="AV38" s="6"/>
    </row>
    <row r="39" spans="1:48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0.93234243441923026</v>
      </c>
      <c r="AL39" s="5">
        <v>3.2757000000000001</v>
      </c>
      <c r="AM39" s="5">
        <f t="shared" si="5"/>
        <v>3.5294117647058822</v>
      </c>
      <c r="AO39" s="15">
        <v>3.9262899999999998</v>
      </c>
      <c r="AS39"/>
      <c r="AV39" s="6"/>
    </row>
    <row r="40" spans="1:48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0.75537542815804315</v>
      </c>
      <c r="AL40" s="5">
        <v>3.2757000000000001</v>
      </c>
      <c r="AM40" s="5">
        <f t="shared" si="5"/>
        <v>3.5294117647058822</v>
      </c>
      <c r="AO40" s="15">
        <v>3.8665500000000002</v>
      </c>
      <c r="AS40"/>
      <c r="AV40" s="6"/>
    </row>
    <row r="41" spans="1:48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0.65959176483637283</v>
      </c>
      <c r="AL41" s="5">
        <v>3.2757000000000001</v>
      </c>
      <c r="AM41" s="5">
        <f t="shared" si="5"/>
        <v>3.5294117647058822</v>
      </c>
      <c r="AO41" s="15">
        <v>4.3367100000000001</v>
      </c>
      <c r="AS41"/>
      <c r="AV41" s="6"/>
    </row>
    <row r="42" spans="1:48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0.48880216586938174</v>
      </c>
      <c r="AL42" s="5">
        <v>3.2757000000000001</v>
      </c>
      <c r="AM42" s="5">
        <f t="shared" si="5"/>
        <v>3.5294117647058822</v>
      </c>
      <c r="AO42" s="15">
        <v>4.61022</v>
      </c>
      <c r="AS42"/>
      <c r="AV42" s="6"/>
    </row>
    <row r="43" spans="1:48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0.32868901345577306</v>
      </c>
      <c r="AL43" s="5">
        <v>3.2757000000000001</v>
      </c>
      <c r="AM43" s="5">
        <f t="shared" si="5"/>
        <v>3.5294117647058822</v>
      </c>
      <c r="AO43" s="15">
        <v>4.3982099999999997</v>
      </c>
      <c r="AS43"/>
      <c r="AV43" s="6"/>
    </row>
    <row r="44" spans="1:48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0.22562639734180204</v>
      </c>
      <c r="AL44" s="5">
        <v>3.2757000000000001</v>
      </c>
      <c r="AM44" s="5">
        <f t="shared" si="5"/>
        <v>3.5294117647058822</v>
      </c>
      <c r="AO44" s="15">
        <v>4.0827900000000001</v>
      </c>
      <c r="AS44"/>
      <c r="AV44" s="6"/>
    </row>
    <row r="45" spans="1:48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0.14173741335760354</v>
      </c>
      <c r="AL45" s="5">
        <v>3.2757000000000001</v>
      </c>
      <c r="AM45" s="5">
        <f t="shared" si="5"/>
        <v>3.5294117647058822</v>
      </c>
      <c r="AO45" s="15">
        <v>3.79847</v>
      </c>
      <c r="AS45"/>
      <c r="AV45" s="6"/>
    </row>
    <row r="46" spans="1:48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1.0472331092525569</v>
      </c>
      <c r="AL46" s="56">
        <v>1.7927999999999999</v>
      </c>
      <c r="AM46" s="5">
        <f t="shared" si="5"/>
        <v>4.918032786885246</v>
      </c>
      <c r="AO46" s="15">
        <v>3.9062600000000001</v>
      </c>
      <c r="AS46"/>
      <c r="AV46" s="6"/>
    </row>
    <row r="47" spans="1:48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0.9194150782694489</v>
      </c>
      <c r="AL47" s="5">
        <v>1.7927999999999999</v>
      </c>
      <c r="AM47" s="5">
        <f t="shared" si="5"/>
        <v>4.918032786885246</v>
      </c>
      <c r="AO47" s="15">
        <v>3.8613599999999999</v>
      </c>
      <c r="AS47"/>
      <c r="AV47" s="6"/>
    </row>
    <row r="48" spans="1:48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0.74593259917376176</v>
      </c>
      <c r="AL48" s="5">
        <v>1.7927999999999999</v>
      </c>
      <c r="AM48" s="5">
        <f t="shared" si="5"/>
        <v>4.918032786885246</v>
      </c>
      <c r="AO48" s="15">
        <v>3.8078699999999999</v>
      </c>
      <c r="AS48"/>
      <c r="AV48" s="6"/>
    </row>
    <row r="49" spans="1:48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0.65991655415807093</v>
      </c>
      <c r="AL49" s="5">
        <v>1.7927999999999999</v>
      </c>
      <c r="AM49" s="5">
        <f t="shared" si="5"/>
        <v>4.918032786885246</v>
      </c>
      <c r="AO49" s="15">
        <v>4.3270900000000001</v>
      </c>
      <c r="AS49"/>
      <c r="AV49" s="6"/>
    </row>
    <row r="50" spans="1:48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0.48922111519865197</v>
      </c>
      <c r="AL50" s="5">
        <v>1.7927999999999999</v>
      </c>
      <c r="AM50" s="5">
        <f t="shared" si="5"/>
        <v>4.918032786885246</v>
      </c>
      <c r="AO50" s="15">
        <v>4.6016700000000004</v>
      </c>
      <c r="AS50"/>
      <c r="AV50" s="6"/>
    </row>
    <row r="51" spans="1:48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0.32871945800637981</v>
      </c>
      <c r="AL51" s="5">
        <v>1.7927999999999999</v>
      </c>
      <c r="AM51" s="5">
        <f t="shared" si="5"/>
        <v>4.918032786885246</v>
      </c>
      <c r="AO51" s="15">
        <v>4.3867000000000003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0.22596561838142323</v>
      </c>
      <c r="AL52" s="5">
        <v>1.7927999999999999</v>
      </c>
      <c r="AM52" s="5">
        <f t="shared" si="5"/>
        <v>4.918032786885246</v>
      </c>
      <c r="AO52" s="15">
        <v>4.0778499999999998</v>
      </c>
      <c r="AS52"/>
      <c r="AV52" s="6"/>
    </row>
    <row r="53" spans="1:48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0.14223359712001191</v>
      </c>
      <c r="AL53" s="5">
        <v>1.7927999999999999</v>
      </c>
      <c r="AM53" s="5">
        <f t="shared" si="5"/>
        <v>4.918032786885246</v>
      </c>
      <c r="AO53" s="15">
        <v>3.8014399999999999</v>
      </c>
      <c r="AS53"/>
      <c r="AV53" s="6"/>
    </row>
    <row r="54" spans="1:48" ht="15">
      <c r="A54" s="36">
        <v>97</v>
      </c>
      <c r="B54" s="37" t="s">
        <v>227</v>
      </c>
      <c r="C54" s="37">
        <v>180</v>
      </c>
      <c r="D54" s="36">
        <v>180</v>
      </c>
      <c r="E54" s="36">
        <v>400</v>
      </c>
      <c r="F54" s="36">
        <v>13.5</v>
      </c>
      <c r="G54" s="36">
        <v>13.5</v>
      </c>
      <c r="H54" s="36">
        <v>28.35</v>
      </c>
      <c r="I54" s="36">
        <v>0</v>
      </c>
      <c r="J54" s="36">
        <v>0</v>
      </c>
      <c r="K54" s="36">
        <v>2831.1614393408622</v>
      </c>
      <c r="L54" s="36">
        <v>15817.275000000001</v>
      </c>
      <c r="M54" s="36"/>
      <c r="N54" s="36"/>
      <c r="O54" s="36"/>
      <c r="P54" s="36">
        <v>317901299.86406255</v>
      </c>
      <c r="Q54" s="36"/>
      <c r="R54" s="36"/>
      <c r="S54" s="36">
        <v>1924.9215898503546</v>
      </c>
      <c r="T54" s="36">
        <v>460</v>
      </c>
      <c r="U54" s="36">
        <v>210000</v>
      </c>
      <c r="V54" s="36">
        <f>L54*T54/(S54*1000)</f>
        <v>3.779866431112989</v>
      </c>
      <c r="W54" s="36">
        <v>3.9093499999999999</v>
      </c>
      <c r="X54" s="36"/>
      <c r="Y54" s="36">
        <f t="shared" ref="Y54:Y86" si="6">AK54</f>
        <v>1.0342561228675173</v>
      </c>
      <c r="Z54" s="36"/>
      <c r="AA54" s="38"/>
      <c r="AB54" s="36">
        <v>0.3550200773318104</v>
      </c>
      <c r="AC54" s="39">
        <v>0.3</v>
      </c>
      <c r="AD54" s="36"/>
      <c r="AE54" s="36" t="s">
        <v>323</v>
      </c>
      <c r="AF54" s="40" t="s">
        <v>5</v>
      </c>
      <c r="AG54" s="39">
        <f t="shared" ref="AG54:AG86" si="7">W54*S54</f>
        <v>7525.1922172814839</v>
      </c>
      <c r="AH54" s="39">
        <v>6737.2255644762408</v>
      </c>
      <c r="AI54" s="36">
        <v>40.262</v>
      </c>
      <c r="AJ54" s="39">
        <f t="shared" ref="AJ54:AJ86" si="8">(V54/AI54)^0.5</f>
        <v>0.30640126535457296</v>
      </c>
      <c r="AK54" s="36">
        <f t="shared" ref="AK54:AK86" si="9">W54/V54</f>
        <v>1.0342561228675173</v>
      </c>
      <c r="AL54" s="56">
        <v>26.521000000000001</v>
      </c>
      <c r="AM54" s="5">
        <f t="shared" si="5"/>
        <v>1.0582010582010581</v>
      </c>
      <c r="AO54" s="36">
        <v>3.9093499999999999</v>
      </c>
      <c r="AS54"/>
      <c r="AV54" s="6"/>
    </row>
    <row r="55" spans="1:48" ht="15">
      <c r="A55" s="15">
        <v>98</v>
      </c>
      <c r="B55" s="20" t="s">
        <v>228</v>
      </c>
      <c r="C55" s="20">
        <v>180</v>
      </c>
      <c r="D55" s="15">
        <v>180</v>
      </c>
      <c r="E55" s="15">
        <v>400</v>
      </c>
      <c r="F55" s="15">
        <v>13.5</v>
      </c>
      <c r="G55" s="15">
        <v>13.5</v>
      </c>
      <c r="H55" s="15">
        <v>28.35</v>
      </c>
      <c r="I55" s="15">
        <v>0</v>
      </c>
      <c r="J55" s="15">
        <v>0</v>
      </c>
      <c r="K55" s="15">
        <v>4718.6023989014375</v>
      </c>
      <c r="L55" s="15">
        <v>15817.275000000001</v>
      </c>
      <c r="M55" s="15"/>
      <c r="N55" s="15"/>
      <c r="O55" s="15"/>
      <c r="P55" s="15">
        <v>317901299.86406255</v>
      </c>
      <c r="Q55" s="15"/>
      <c r="R55" s="15"/>
      <c r="S55" s="15">
        <v>1709.195197907942</v>
      </c>
      <c r="T55" s="15">
        <v>460</v>
      </c>
      <c r="U55" s="15">
        <v>210000</v>
      </c>
      <c r="V55" s="15">
        <f t="shared" ref="V55:V86" si="10">L55*T55/(S55*1000)</f>
        <v>4.2569429804774623</v>
      </c>
      <c r="W55" s="15">
        <v>4.1340199999999996</v>
      </c>
      <c r="X55" s="15"/>
      <c r="Y55" s="15">
        <f t="shared" si="6"/>
        <v>0.97112411863602754</v>
      </c>
      <c r="Z55" s="15"/>
      <c r="AA55" s="16"/>
      <c r="AB55" s="15">
        <v>0.3550200773318104</v>
      </c>
      <c r="AC55" s="17">
        <v>0.5</v>
      </c>
      <c r="AD55" s="15"/>
      <c r="AE55" s="15" t="s">
        <v>324</v>
      </c>
      <c r="AF55" s="22" t="s">
        <v>5</v>
      </c>
      <c r="AG55" s="17">
        <f t="shared" si="7"/>
        <v>7065.8471320553899</v>
      </c>
      <c r="AH55" s="17">
        <v>5982.1831926777968</v>
      </c>
      <c r="AI55" s="15">
        <v>17.076000000000001</v>
      </c>
      <c r="AJ55" s="17">
        <f t="shared" si="8"/>
        <v>0.4992934208957388</v>
      </c>
      <c r="AK55" s="15">
        <f t="shared" si="9"/>
        <v>0.97112411863602754</v>
      </c>
      <c r="AL55" s="5">
        <v>26.521000000000001</v>
      </c>
      <c r="AM55" s="5">
        <f t="shared" si="5"/>
        <v>1.0582010582010581</v>
      </c>
      <c r="AO55" s="15">
        <v>4.1340199999999996</v>
      </c>
      <c r="AS55"/>
      <c r="AV55" s="6"/>
    </row>
    <row r="56" spans="1:48" ht="15">
      <c r="A56" s="15">
        <v>99</v>
      </c>
      <c r="B56" s="20" t="s">
        <v>229</v>
      </c>
      <c r="C56" s="20">
        <v>180</v>
      </c>
      <c r="D56" s="15">
        <v>180</v>
      </c>
      <c r="E56" s="15">
        <v>400</v>
      </c>
      <c r="F56" s="15">
        <v>13.5</v>
      </c>
      <c r="G56" s="15">
        <v>13.5</v>
      </c>
      <c r="H56" s="15">
        <v>28.35</v>
      </c>
      <c r="I56" s="15">
        <v>0</v>
      </c>
      <c r="J56" s="15">
        <v>0</v>
      </c>
      <c r="K56" s="15">
        <v>7077.9035983521562</v>
      </c>
      <c r="L56" s="15">
        <v>15817.275</v>
      </c>
      <c r="M56" s="15"/>
      <c r="N56" s="15"/>
      <c r="O56" s="15"/>
      <c r="P56" s="15">
        <v>317901299.86406255</v>
      </c>
      <c r="Q56" s="15"/>
      <c r="R56" s="15"/>
      <c r="S56" s="15">
        <v>1405.4443697934062</v>
      </c>
      <c r="T56" s="15">
        <v>460</v>
      </c>
      <c r="U56" s="15">
        <v>210000</v>
      </c>
      <c r="V56" s="15">
        <f t="shared" si="10"/>
        <v>5.1769722490471324</v>
      </c>
      <c r="W56" s="15">
        <v>4.0194900000000002</v>
      </c>
      <c r="X56" s="15"/>
      <c r="Y56" s="15">
        <f t="shared" si="6"/>
        <v>0.77641714242138793</v>
      </c>
      <c r="Z56" s="15"/>
      <c r="AA56" s="16"/>
      <c r="AB56" s="15">
        <v>0.3550200773318104</v>
      </c>
      <c r="AC56" s="17">
        <v>0.75</v>
      </c>
      <c r="AD56" s="15"/>
      <c r="AE56" s="15" t="s">
        <v>325</v>
      </c>
      <c r="AF56" s="22" t="s">
        <v>5</v>
      </c>
      <c r="AG56" s="17">
        <f t="shared" si="7"/>
        <v>5649.1695899408987</v>
      </c>
      <c r="AH56" s="17">
        <v>4919.0552942769218</v>
      </c>
      <c r="AI56" s="15">
        <v>9.3122000000000007</v>
      </c>
      <c r="AJ56" s="17">
        <f t="shared" si="8"/>
        <v>0.74561008068226797</v>
      </c>
      <c r="AK56" s="15">
        <f t="shared" si="9"/>
        <v>0.77641714242138793</v>
      </c>
      <c r="AL56" s="5">
        <v>26.521000000000001</v>
      </c>
      <c r="AM56" s="5">
        <f t="shared" si="5"/>
        <v>1.0582010582010581</v>
      </c>
      <c r="AO56" s="15">
        <v>4.0194900000000002</v>
      </c>
      <c r="AS56"/>
      <c r="AV56" s="6"/>
    </row>
    <row r="57" spans="1:48" ht="15">
      <c r="A57" s="15">
        <v>100</v>
      </c>
      <c r="B57" s="20" t="s">
        <v>230</v>
      </c>
      <c r="C57" s="20">
        <v>180</v>
      </c>
      <c r="D57" s="15">
        <v>180</v>
      </c>
      <c r="E57" s="15">
        <v>400</v>
      </c>
      <c r="F57" s="15">
        <v>13.5</v>
      </c>
      <c r="G57" s="15">
        <v>13.5</v>
      </c>
      <c r="H57" s="15">
        <v>28.35</v>
      </c>
      <c r="I57" s="15">
        <v>0</v>
      </c>
      <c r="J57" s="15">
        <v>0</v>
      </c>
      <c r="K57" s="15">
        <v>9437.204797802875</v>
      </c>
      <c r="L57" s="15">
        <v>15817.275</v>
      </c>
      <c r="M57" s="15"/>
      <c r="N57" s="15"/>
      <c r="O57" s="15"/>
      <c r="P57" s="15">
        <v>317901299.86406255</v>
      </c>
      <c r="Q57" s="15"/>
      <c r="R57" s="15"/>
      <c r="S57" s="15">
        <v>1093.5326002943168</v>
      </c>
      <c r="T57" s="15">
        <v>460</v>
      </c>
      <c r="U57" s="15">
        <v>210000</v>
      </c>
      <c r="V57" s="15">
        <f t="shared" si="10"/>
        <v>6.6536164518933667</v>
      </c>
      <c r="W57" s="15">
        <v>4.2802100000000003</v>
      </c>
      <c r="X57" s="15"/>
      <c r="Y57" s="15">
        <f t="shared" si="6"/>
        <v>0.64329076239163363</v>
      </c>
      <c r="Z57" s="15"/>
      <c r="AA57" s="16"/>
      <c r="AB57" s="15">
        <v>0.3550200773318104</v>
      </c>
      <c r="AC57" s="17">
        <v>1</v>
      </c>
      <c r="AD57" s="15"/>
      <c r="AE57" s="15" t="s">
        <v>326</v>
      </c>
      <c r="AF57" s="22" t="s">
        <v>5</v>
      </c>
      <c r="AG57" s="17">
        <f t="shared" si="7"/>
        <v>4680.5491711057384</v>
      </c>
      <c r="AH57" s="17">
        <v>3827.3641010301089</v>
      </c>
      <c r="AI57" s="15">
        <v>6.7670000000000003</v>
      </c>
      <c r="AJ57" s="17">
        <f t="shared" si="8"/>
        <v>0.99158692811675564</v>
      </c>
      <c r="AK57" s="15">
        <f t="shared" si="9"/>
        <v>0.64329076239163363</v>
      </c>
      <c r="AL57" s="5">
        <v>26.521000000000001</v>
      </c>
      <c r="AM57" s="5">
        <f t="shared" si="5"/>
        <v>1.0582010582010581</v>
      </c>
      <c r="AO57" s="15">
        <v>4.2802100000000003</v>
      </c>
      <c r="AS57"/>
      <c r="AV57" s="6"/>
    </row>
    <row r="58" spans="1:48" ht="15">
      <c r="A58" s="15">
        <v>101</v>
      </c>
      <c r="B58" s="20" t="s">
        <v>231</v>
      </c>
      <c r="C58" s="20">
        <v>180</v>
      </c>
      <c r="D58" s="15">
        <v>180</v>
      </c>
      <c r="E58" s="15">
        <v>400</v>
      </c>
      <c r="F58" s="15">
        <v>13.5</v>
      </c>
      <c r="G58" s="15">
        <v>13.5</v>
      </c>
      <c r="H58" s="15">
        <v>28.35</v>
      </c>
      <c r="I58" s="15">
        <v>0</v>
      </c>
      <c r="J58" s="15">
        <v>0</v>
      </c>
      <c r="K58" s="15">
        <v>12551.482381077825</v>
      </c>
      <c r="L58" s="15">
        <v>15817.275</v>
      </c>
      <c r="M58" s="15"/>
      <c r="N58" s="15"/>
      <c r="O58" s="15"/>
      <c r="P58" s="15">
        <v>317901299.86406255</v>
      </c>
      <c r="Q58" s="15"/>
      <c r="R58" s="15"/>
      <c r="S58" s="15">
        <v>761.89466456501066</v>
      </c>
      <c r="T58" s="15">
        <v>460</v>
      </c>
      <c r="U58" s="15">
        <v>210000</v>
      </c>
      <c r="V58" s="15">
        <f t="shared" si="10"/>
        <v>9.5498063425264483</v>
      </c>
      <c r="W58" s="15">
        <v>4.5053700000000001</v>
      </c>
      <c r="X58" s="15"/>
      <c r="Y58" s="15">
        <f t="shared" si="6"/>
        <v>0.47177605894865532</v>
      </c>
      <c r="Z58" s="15"/>
      <c r="AA58" s="16"/>
      <c r="AB58" s="15">
        <v>0.3550200773318104</v>
      </c>
      <c r="AC58" s="17">
        <v>1.33</v>
      </c>
      <c r="AD58" s="15"/>
      <c r="AE58" s="15" t="s">
        <v>327</v>
      </c>
      <c r="AF58" s="22" t="s">
        <v>5</v>
      </c>
      <c r="AG58" s="17">
        <f t="shared" si="7"/>
        <v>3432.6173648912622</v>
      </c>
      <c r="AH58" s="17">
        <v>2666.6313259775375</v>
      </c>
      <c r="AI58" s="15">
        <v>5.5064000000000002</v>
      </c>
      <c r="AJ58" s="17">
        <f t="shared" si="8"/>
        <v>1.3169321620191612</v>
      </c>
      <c r="AK58" s="15">
        <f t="shared" si="9"/>
        <v>0.47177605894865532</v>
      </c>
      <c r="AL58" s="5">
        <v>26.521000000000001</v>
      </c>
      <c r="AM58" s="5">
        <f t="shared" si="5"/>
        <v>1.0582010582010581</v>
      </c>
      <c r="AO58" s="15">
        <v>4.5053700000000001</v>
      </c>
      <c r="AS58"/>
      <c r="AV58" s="6"/>
    </row>
    <row r="59" spans="1:48" ht="15">
      <c r="A59" s="15">
        <v>102</v>
      </c>
      <c r="B59" s="20" t="s">
        <v>232</v>
      </c>
      <c r="C59" s="20">
        <v>180</v>
      </c>
      <c r="D59" s="15">
        <v>180</v>
      </c>
      <c r="E59" s="15">
        <v>400</v>
      </c>
      <c r="F59" s="15">
        <v>13.5</v>
      </c>
      <c r="G59" s="15">
        <v>13.5</v>
      </c>
      <c r="H59" s="15">
        <v>28.35</v>
      </c>
      <c r="I59" s="15">
        <v>0</v>
      </c>
      <c r="J59" s="15">
        <v>0</v>
      </c>
      <c r="K59" s="15">
        <v>15760.1320123308</v>
      </c>
      <c r="L59" s="15">
        <v>15817.275</v>
      </c>
      <c r="M59" s="15"/>
      <c r="N59" s="15"/>
      <c r="O59" s="15"/>
      <c r="P59" s="15">
        <v>317901299.86406255</v>
      </c>
      <c r="Q59" s="15"/>
      <c r="R59" s="15"/>
      <c r="S59" s="15">
        <v>536.87287811604699</v>
      </c>
      <c r="T59" s="15">
        <v>460</v>
      </c>
      <c r="U59" s="15">
        <v>210000</v>
      </c>
      <c r="V59" s="15">
        <f t="shared" si="10"/>
        <v>13.552456822799824</v>
      </c>
      <c r="W59" s="15">
        <v>4.3157500000000004</v>
      </c>
      <c r="X59" s="15"/>
      <c r="Y59" s="15">
        <f t="shared" si="6"/>
        <v>0.31844779558636532</v>
      </c>
      <c r="Z59" s="15"/>
      <c r="AA59" s="16"/>
      <c r="AB59" s="15">
        <v>0.3550200773318104</v>
      </c>
      <c r="AC59" s="17">
        <v>1.67</v>
      </c>
      <c r="AD59" s="15"/>
      <c r="AE59" s="15" t="s">
        <v>328</v>
      </c>
      <c r="AF59" s="22" t="s">
        <v>5</v>
      </c>
      <c r="AG59" s="17">
        <f t="shared" si="7"/>
        <v>2317.00912372933</v>
      </c>
      <c r="AH59" s="17">
        <v>1879.0550734061646</v>
      </c>
      <c r="AI59" s="15">
        <v>4.9631999999999996</v>
      </c>
      <c r="AJ59" s="17">
        <f t="shared" si="8"/>
        <v>1.6524492415471386</v>
      </c>
      <c r="AK59" s="15">
        <f t="shared" si="9"/>
        <v>0.31844779558636532</v>
      </c>
      <c r="AL59" s="5">
        <v>26.521000000000001</v>
      </c>
      <c r="AM59" s="5">
        <f t="shared" si="5"/>
        <v>1.0582010582010581</v>
      </c>
      <c r="AO59" s="15">
        <v>4.3157500000000004</v>
      </c>
      <c r="AS59"/>
      <c r="AV59" s="6"/>
    </row>
    <row r="60" spans="1:48" ht="15">
      <c r="A60" s="15">
        <v>103</v>
      </c>
      <c r="B60" s="20" t="s">
        <v>233</v>
      </c>
      <c r="C60" s="20">
        <v>180</v>
      </c>
      <c r="D60" s="15">
        <v>180</v>
      </c>
      <c r="E60" s="15">
        <v>400</v>
      </c>
      <c r="F60" s="15">
        <v>13.5</v>
      </c>
      <c r="G60" s="15">
        <v>13.5</v>
      </c>
      <c r="H60" s="15">
        <v>28.35</v>
      </c>
      <c r="I60" s="15">
        <v>0</v>
      </c>
      <c r="J60" s="15">
        <v>0</v>
      </c>
      <c r="K60" s="15">
        <v>18874.40959560575</v>
      </c>
      <c r="L60" s="15">
        <v>15817.275</v>
      </c>
      <c r="M60" s="15"/>
      <c r="N60" s="15"/>
      <c r="O60" s="15"/>
      <c r="P60" s="15">
        <v>317901299.86406255</v>
      </c>
      <c r="Q60" s="15"/>
      <c r="R60" s="15"/>
      <c r="S60" s="15">
        <v>396.94775135364733</v>
      </c>
      <c r="T60" s="15">
        <v>460</v>
      </c>
      <c r="U60" s="15">
        <v>210000</v>
      </c>
      <c r="V60" s="15">
        <f t="shared" si="10"/>
        <v>18.329733510740407</v>
      </c>
      <c r="W60" s="15">
        <v>3.9782099999999998</v>
      </c>
      <c r="X60" s="15"/>
      <c r="Y60" s="15">
        <f t="shared" si="6"/>
        <v>0.21703588858337444</v>
      </c>
      <c r="Z60" s="15"/>
      <c r="AA60" s="16"/>
      <c r="AB60" s="15">
        <v>0.3550200773318104</v>
      </c>
      <c r="AC60" s="17">
        <v>2</v>
      </c>
      <c r="AD60" s="15"/>
      <c r="AE60" s="15" t="s">
        <v>329</v>
      </c>
      <c r="AF60" s="24" t="s">
        <v>218</v>
      </c>
      <c r="AG60" s="17">
        <f t="shared" si="7"/>
        <v>1579.1415139125934</v>
      </c>
      <c r="AH60" s="17">
        <v>1389.3171297377658</v>
      </c>
      <c r="AI60" s="15">
        <v>4.6836000000000002</v>
      </c>
      <c r="AJ60" s="17">
        <f t="shared" si="8"/>
        <v>1.9782818968855838</v>
      </c>
      <c r="AK60" s="15">
        <f t="shared" si="9"/>
        <v>0.21703588858337444</v>
      </c>
      <c r="AL60" s="5">
        <v>26.521000000000001</v>
      </c>
      <c r="AM60" s="5">
        <f t="shared" si="5"/>
        <v>1.0582010582010581</v>
      </c>
      <c r="AO60" s="15">
        <v>3.9782099999999998</v>
      </c>
      <c r="AS60"/>
      <c r="AV60" s="6"/>
    </row>
    <row r="61" spans="1:48" ht="15">
      <c r="A61" s="15">
        <v>104</v>
      </c>
      <c r="B61" s="20" t="s">
        <v>234</v>
      </c>
      <c r="C61" s="20">
        <v>180</v>
      </c>
      <c r="D61" s="15">
        <v>180</v>
      </c>
      <c r="E61" s="15">
        <v>400</v>
      </c>
      <c r="F61" s="15">
        <v>13.5</v>
      </c>
      <c r="G61" s="15">
        <v>13.5</v>
      </c>
      <c r="H61" s="15">
        <v>28.35</v>
      </c>
      <c r="I61" s="15">
        <v>0</v>
      </c>
      <c r="J61" s="15">
        <v>0</v>
      </c>
      <c r="K61" s="15">
        <v>23593.011994507186</v>
      </c>
      <c r="L61" s="15">
        <v>15817.275</v>
      </c>
      <c r="M61" s="15"/>
      <c r="N61" s="15"/>
      <c r="O61" s="15"/>
      <c r="P61" s="15">
        <v>317901299.86406255</v>
      </c>
      <c r="Q61" s="15"/>
      <c r="R61" s="15"/>
      <c r="S61" s="15">
        <v>267.99474453411062</v>
      </c>
      <c r="T61" s="15">
        <v>460</v>
      </c>
      <c r="U61" s="15">
        <v>210000</v>
      </c>
      <c r="V61" s="15">
        <f t="shared" si="10"/>
        <v>27.149586506439533</v>
      </c>
      <c r="W61" s="15">
        <v>3.6792699999999998</v>
      </c>
      <c r="X61" s="15"/>
      <c r="Y61" s="15">
        <f t="shared" si="6"/>
        <v>0.13551845436494306</v>
      </c>
      <c r="Z61" s="15"/>
      <c r="AA61" s="16"/>
      <c r="AB61" s="15">
        <v>0.3550200773318104</v>
      </c>
      <c r="AC61" s="17">
        <v>2.5</v>
      </c>
      <c r="AD61" s="15"/>
      <c r="AE61" s="15" t="s">
        <v>330</v>
      </c>
      <c r="AF61" s="22" t="s">
        <v>5</v>
      </c>
      <c r="AG61" s="17">
        <f t="shared" si="7"/>
        <v>986.02502372201718</v>
      </c>
      <c r="AH61" s="17">
        <v>937.98160586938718</v>
      </c>
      <c r="AI61" s="15">
        <v>4.4425999999999997</v>
      </c>
      <c r="AJ61" s="17">
        <f t="shared" si="8"/>
        <v>2.4720827472172462</v>
      </c>
      <c r="AK61" s="15">
        <f t="shared" si="9"/>
        <v>0.13551845436494306</v>
      </c>
      <c r="AL61" s="5">
        <v>26.521000000000001</v>
      </c>
      <c r="AM61" s="5">
        <f t="shared" si="5"/>
        <v>1.0582010582010581</v>
      </c>
      <c r="AO61" s="15">
        <v>3.6792699999999998</v>
      </c>
      <c r="AS61"/>
      <c r="AV61" s="6"/>
    </row>
    <row r="62" spans="1:48" ht="15">
      <c r="A62" s="15">
        <v>105</v>
      </c>
      <c r="B62" s="20" t="s">
        <v>235</v>
      </c>
      <c r="C62" s="20">
        <v>180</v>
      </c>
      <c r="D62" s="15">
        <v>180</v>
      </c>
      <c r="E62" s="15">
        <v>400</v>
      </c>
      <c r="F62" s="15">
        <v>13.5</v>
      </c>
      <c r="G62" s="15">
        <v>13.5</v>
      </c>
      <c r="H62" s="15">
        <v>18.7</v>
      </c>
      <c r="I62" s="15">
        <v>0</v>
      </c>
      <c r="J62" s="15">
        <v>0</v>
      </c>
      <c r="K62" s="15">
        <v>2998.7033308089462</v>
      </c>
      <c r="L62" s="15">
        <v>12087.55</v>
      </c>
      <c r="M62" s="15"/>
      <c r="N62" s="15"/>
      <c r="O62" s="15"/>
      <c r="P62" s="15">
        <v>271471740.49895835</v>
      </c>
      <c r="Q62" s="15"/>
      <c r="R62" s="15"/>
      <c r="S62" s="15">
        <v>1476.3711915569097</v>
      </c>
      <c r="T62" s="15">
        <v>460</v>
      </c>
      <c r="U62" s="15">
        <v>210000</v>
      </c>
      <c r="V62" s="15">
        <f t="shared" si="10"/>
        <v>3.766175492855834</v>
      </c>
      <c r="W62" s="15">
        <v>3.92814</v>
      </c>
      <c r="X62" s="15"/>
      <c r="Y62" s="15">
        <f t="shared" si="6"/>
        <v>1.0430050345373978</v>
      </c>
      <c r="Z62" s="15"/>
      <c r="AA62" s="16"/>
      <c r="AB62" s="15">
        <v>0.50420742049940981</v>
      </c>
      <c r="AC62" s="17">
        <v>0.3</v>
      </c>
      <c r="AD62" s="15"/>
      <c r="AE62" s="15" t="s">
        <v>331</v>
      </c>
      <c r="AF62" s="22" t="s">
        <v>5</v>
      </c>
      <c r="AG62" s="17">
        <f t="shared" si="7"/>
        <v>5799.3927324023589</v>
      </c>
      <c r="AH62" s="17">
        <v>5167.2991704491842</v>
      </c>
      <c r="AI62" s="15">
        <v>39.533999999999999</v>
      </c>
      <c r="AJ62" s="17">
        <f t="shared" si="8"/>
        <v>0.3086490165724961</v>
      </c>
      <c r="AK62" s="15">
        <f t="shared" si="9"/>
        <v>1.0430050345373978</v>
      </c>
      <c r="AL62" s="56">
        <v>15.672000000000001</v>
      </c>
      <c r="AM62" s="5">
        <f t="shared" si="5"/>
        <v>1.6042780748663101</v>
      </c>
      <c r="AO62" s="15">
        <v>3.92814</v>
      </c>
      <c r="AS62"/>
      <c r="AV62" s="6"/>
    </row>
    <row r="63" spans="1:48" ht="15">
      <c r="A63" s="15">
        <v>106</v>
      </c>
      <c r="B63" s="20" t="s">
        <v>236</v>
      </c>
      <c r="C63" s="20">
        <v>180</v>
      </c>
      <c r="D63" s="15">
        <v>180</v>
      </c>
      <c r="E63" s="15">
        <v>400</v>
      </c>
      <c r="F63" s="15">
        <v>13.5</v>
      </c>
      <c r="G63" s="15">
        <v>13.5</v>
      </c>
      <c r="H63" s="15">
        <v>18.7</v>
      </c>
      <c r="I63" s="15">
        <v>0</v>
      </c>
      <c r="J63" s="15">
        <v>0</v>
      </c>
      <c r="K63" s="15">
        <v>4997.8388846815769</v>
      </c>
      <c r="L63" s="15">
        <v>12087.55</v>
      </c>
      <c r="M63" s="15"/>
      <c r="N63" s="15"/>
      <c r="O63" s="15"/>
      <c r="P63" s="15">
        <v>271471740.49895835</v>
      </c>
      <c r="Q63" s="15"/>
      <c r="R63" s="15"/>
      <c r="S63" s="15">
        <v>1311.247498695468</v>
      </c>
      <c r="T63" s="15">
        <v>460</v>
      </c>
      <c r="U63" s="15">
        <v>210000</v>
      </c>
      <c r="V63" s="15">
        <f t="shared" si="10"/>
        <v>4.2404450765639563</v>
      </c>
      <c r="W63" s="15">
        <v>4.0760199999999998</v>
      </c>
      <c r="X63" s="15"/>
      <c r="Y63" s="15">
        <f t="shared" si="6"/>
        <v>0.96122457110158099</v>
      </c>
      <c r="Z63" s="15"/>
      <c r="AA63" s="16"/>
      <c r="AB63" s="15">
        <v>0.50420742049940981</v>
      </c>
      <c r="AC63" s="17">
        <v>0.5</v>
      </c>
      <c r="AD63" s="15"/>
      <c r="AE63" s="15" t="s">
        <v>332</v>
      </c>
      <c r="AF63" s="22" t="s">
        <v>5</v>
      </c>
      <c r="AG63" s="17">
        <f t="shared" si="7"/>
        <v>5344.671029632701</v>
      </c>
      <c r="AH63" s="17">
        <v>4589.3662454341384</v>
      </c>
      <c r="AI63" s="15">
        <v>16.896000000000001</v>
      </c>
      <c r="AJ63" s="17">
        <f t="shared" si="8"/>
        <v>0.50097236632687714</v>
      </c>
      <c r="AK63" s="15">
        <f t="shared" si="9"/>
        <v>0.96122457110158099</v>
      </c>
      <c r="AL63" s="5">
        <v>15.672000000000001</v>
      </c>
      <c r="AM63" s="5">
        <f t="shared" si="5"/>
        <v>1.6042780748663101</v>
      </c>
      <c r="AO63" s="15">
        <v>4.0760199999999998</v>
      </c>
      <c r="AS63"/>
      <c r="AV63" s="6"/>
    </row>
    <row r="64" spans="1:48" ht="15">
      <c r="A64" s="15">
        <v>107</v>
      </c>
      <c r="B64" s="20" t="s">
        <v>237</v>
      </c>
      <c r="C64" s="20">
        <v>180</v>
      </c>
      <c r="D64" s="15">
        <v>180</v>
      </c>
      <c r="E64" s="15">
        <v>400</v>
      </c>
      <c r="F64" s="15">
        <v>13.5</v>
      </c>
      <c r="G64" s="15">
        <v>13.5</v>
      </c>
      <c r="H64" s="15">
        <v>18.7</v>
      </c>
      <c r="I64" s="15">
        <v>0</v>
      </c>
      <c r="J64" s="15">
        <v>0</v>
      </c>
      <c r="K64" s="15">
        <v>7496.7583270223658</v>
      </c>
      <c r="L64" s="15">
        <v>12087.550000000001</v>
      </c>
      <c r="M64" s="15"/>
      <c r="N64" s="15"/>
      <c r="O64" s="15"/>
      <c r="P64" s="15">
        <v>271471740.49895835</v>
      </c>
      <c r="Q64" s="15"/>
      <c r="R64" s="15"/>
      <c r="S64" s="15">
        <v>1078.7748635415362</v>
      </c>
      <c r="T64" s="15">
        <v>460</v>
      </c>
      <c r="U64" s="15">
        <v>210000</v>
      </c>
      <c r="V64" s="15">
        <f t="shared" si="10"/>
        <v>5.1542478304936079</v>
      </c>
      <c r="W64" s="15">
        <v>3.94414</v>
      </c>
      <c r="X64" s="15"/>
      <c r="Y64" s="15">
        <f t="shared" si="6"/>
        <v>0.76522125627441562</v>
      </c>
      <c r="Z64" s="15"/>
      <c r="AA64" s="16"/>
      <c r="AB64" s="15">
        <v>0.50420742049940981</v>
      </c>
      <c r="AC64" s="17">
        <v>0.75</v>
      </c>
      <c r="AD64" s="15"/>
      <c r="AE64" s="15" t="s">
        <v>333</v>
      </c>
      <c r="AF64" s="22" t="s">
        <v>5</v>
      </c>
      <c r="AG64" s="17">
        <f t="shared" si="7"/>
        <v>4254.8390902887149</v>
      </c>
      <c r="AH64" s="17">
        <v>3775.7120223953771</v>
      </c>
      <c r="AI64" s="15">
        <v>9.2317999999999998</v>
      </c>
      <c r="AJ64" s="17">
        <f t="shared" si="8"/>
        <v>0.7472044587554012</v>
      </c>
      <c r="AK64" s="15">
        <f t="shared" si="9"/>
        <v>0.76522125627441562</v>
      </c>
      <c r="AL64" s="5">
        <v>15.672000000000001</v>
      </c>
      <c r="AM64" s="5">
        <f t="shared" si="5"/>
        <v>1.6042780748663101</v>
      </c>
      <c r="AO64" s="15">
        <v>3.94414</v>
      </c>
      <c r="AS64"/>
      <c r="AV64" s="6"/>
    </row>
    <row r="65" spans="1:48" ht="15">
      <c r="A65" s="15">
        <v>108</v>
      </c>
      <c r="B65" s="20" t="s">
        <v>238</v>
      </c>
      <c r="C65" s="20">
        <v>180</v>
      </c>
      <c r="D65" s="15">
        <v>180</v>
      </c>
      <c r="E65" s="15">
        <v>400</v>
      </c>
      <c r="F65" s="15">
        <v>13.5</v>
      </c>
      <c r="G65" s="15">
        <v>13.5</v>
      </c>
      <c r="H65" s="15">
        <v>18.7</v>
      </c>
      <c r="I65" s="15">
        <v>0</v>
      </c>
      <c r="J65" s="15">
        <v>0</v>
      </c>
      <c r="K65" s="15">
        <v>9995.6777693631539</v>
      </c>
      <c r="L65" s="15">
        <v>12087.550000000001</v>
      </c>
      <c r="M65" s="15"/>
      <c r="N65" s="15"/>
      <c r="O65" s="15"/>
      <c r="P65" s="15">
        <v>271471740.49895835</v>
      </c>
      <c r="Q65" s="15"/>
      <c r="R65" s="15"/>
      <c r="S65" s="15">
        <v>839.85911294416053</v>
      </c>
      <c r="T65" s="15">
        <v>460</v>
      </c>
      <c r="U65" s="15">
        <v>210000</v>
      </c>
      <c r="V65" s="15">
        <f t="shared" si="10"/>
        <v>6.6204830242399071</v>
      </c>
      <c r="W65" s="15">
        <v>4.25</v>
      </c>
      <c r="X65" s="15"/>
      <c r="Y65" s="15">
        <f t="shared" si="6"/>
        <v>0.64194711842614227</v>
      </c>
      <c r="Z65" s="15"/>
      <c r="AA65" s="16"/>
      <c r="AB65" s="15">
        <v>0.50420742049940981</v>
      </c>
      <c r="AC65" s="17">
        <v>1</v>
      </c>
      <c r="AD65" s="15"/>
      <c r="AE65" s="15" t="s">
        <v>334</v>
      </c>
      <c r="AF65" s="22" t="s">
        <v>5</v>
      </c>
      <c r="AG65" s="17">
        <f t="shared" si="7"/>
        <v>3569.4012300126824</v>
      </c>
      <c r="AH65" s="17">
        <v>2939.506895304562</v>
      </c>
      <c r="AI65" s="15">
        <v>6.7108999999999996</v>
      </c>
      <c r="AJ65" s="17">
        <f t="shared" si="8"/>
        <v>0.99324057911440033</v>
      </c>
      <c r="AK65" s="15">
        <f t="shared" si="9"/>
        <v>0.64194711842614227</v>
      </c>
      <c r="AL65" s="5">
        <v>15.672000000000001</v>
      </c>
      <c r="AM65" s="5">
        <f t="shared" si="5"/>
        <v>1.6042780748663101</v>
      </c>
      <c r="AO65" s="15">
        <v>4.25</v>
      </c>
      <c r="AS65"/>
      <c r="AV65" s="6"/>
    </row>
    <row r="66" spans="1:48" ht="15">
      <c r="A66" s="15">
        <v>109</v>
      </c>
      <c r="B66" s="20" t="s">
        <v>239</v>
      </c>
      <c r="C66" s="20">
        <v>180</v>
      </c>
      <c r="D66" s="15">
        <v>180</v>
      </c>
      <c r="E66" s="15">
        <v>400</v>
      </c>
      <c r="F66" s="15">
        <v>13.5</v>
      </c>
      <c r="G66" s="15">
        <v>13.5</v>
      </c>
      <c r="H66" s="15">
        <v>18.7</v>
      </c>
      <c r="I66" s="15">
        <v>0</v>
      </c>
      <c r="J66" s="15">
        <v>0</v>
      </c>
      <c r="K66" s="15">
        <v>13294.251433252995</v>
      </c>
      <c r="L66" s="15">
        <v>12087.550000000001</v>
      </c>
      <c r="M66" s="15"/>
      <c r="N66" s="15"/>
      <c r="O66" s="15"/>
      <c r="P66" s="15">
        <v>271471740.49895835</v>
      </c>
      <c r="Q66" s="15"/>
      <c r="R66" s="15"/>
      <c r="S66" s="15">
        <v>585.46787055901166</v>
      </c>
      <c r="T66" s="15">
        <v>460</v>
      </c>
      <c r="U66" s="15">
        <v>210000</v>
      </c>
      <c r="V66" s="15">
        <f t="shared" si="10"/>
        <v>9.4971445566961439</v>
      </c>
      <c r="W66" s="15">
        <v>4.4921699999999998</v>
      </c>
      <c r="X66" s="15"/>
      <c r="Y66" s="15">
        <f t="shared" si="6"/>
        <v>0.47300217167198</v>
      </c>
      <c r="Z66" s="15"/>
      <c r="AA66" s="16"/>
      <c r="AB66" s="15">
        <v>0.50420742049940981</v>
      </c>
      <c r="AC66" s="17">
        <v>1.33</v>
      </c>
      <c r="AD66" s="15"/>
      <c r="AE66" s="15" t="s">
        <v>335</v>
      </c>
      <c r="AF66" s="22" t="s">
        <v>5</v>
      </c>
      <c r="AG66" s="17">
        <f t="shared" si="7"/>
        <v>2630.0212040890751</v>
      </c>
      <c r="AH66" s="17">
        <v>2049.137546956541</v>
      </c>
      <c r="AI66" s="15">
        <v>5.4607999999999999</v>
      </c>
      <c r="AJ66" s="17">
        <f t="shared" si="8"/>
        <v>1.318767964656588</v>
      </c>
      <c r="AK66" s="15">
        <f t="shared" si="9"/>
        <v>0.47300217167198</v>
      </c>
      <c r="AL66" s="5">
        <v>15.672000000000001</v>
      </c>
      <c r="AM66" s="5">
        <f t="shared" si="5"/>
        <v>1.6042780748663101</v>
      </c>
      <c r="AO66" s="15">
        <v>4.4921699999999998</v>
      </c>
      <c r="AS66"/>
      <c r="AV66" s="6"/>
    </row>
    <row r="67" spans="1:48" ht="15">
      <c r="A67" s="15">
        <v>110</v>
      </c>
      <c r="B67" s="20" t="s">
        <v>240</v>
      </c>
      <c r="C67" s="20">
        <v>180</v>
      </c>
      <c r="D67" s="15">
        <v>180</v>
      </c>
      <c r="E67" s="15">
        <v>400</v>
      </c>
      <c r="F67" s="15">
        <v>13.5</v>
      </c>
      <c r="G67" s="15">
        <v>13.5</v>
      </c>
      <c r="H67" s="15">
        <v>18.7</v>
      </c>
      <c r="I67" s="15">
        <v>0</v>
      </c>
      <c r="J67" s="15">
        <v>0</v>
      </c>
      <c r="K67" s="15">
        <v>16692.781874836466</v>
      </c>
      <c r="L67" s="15">
        <v>12087.550000000001</v>
      </c>
      <c r="M67" s="15"/>
      <c r="N67" s="15"/>
      <c r="O67" s="15"/>
      <c r="P67" s="15">
        <v>271471740.49895835</v>
      </c>
      <c r="Q67" s="15"/>
      <c r="R67" s="15"/>
      <c r="S67" s="15">
        <v>412.66802723953441</v>
      </c>
      <c r="T67" s="15">
        <v>460</v>
      </c>
      <c r="U67" s="15">
        <v>210000</v>
      </c>
      <c r="V67" s="15">
        <f t="shared" si="10"/>
        <v>13.473961230276082</v>
      </c>
      <c r="W67" s="15">
        <v>4.31379</v>
      </c>
      <c r="X67" s="15"/>
      <c r="Y67" s="15">
        <f t="shared" si="6"/>
        <v>0.32015751910484086</v>
      </c>
      <c r="Z67" s="15"/>
      <c r="AA67" s="16"/>
      <c r="AB67" s="15">
        <v>0.50420742049940981</v>
      </c>
      <c r="AC67" s="17">
        <v>1.67</v>
      </c>
      <c r="AD67" s="15"/>
      <c r="AE67" s="15" t="s">
        <v>336</v>
      </c>
      <c r="AF67" s="22" t="s">
        <v>5</v>
      </c>
      <c r="AG67" s="17">
        <f t="shared" si="7"/>
        <v>1780.1632092256311</v>
      </c>
      <c r="AH67" s="17">
        <v>1444.3380953383705</v>
      </c>
      <c r="AI67" s="15">
        <v>4.9218999999999999</v>
      </c>
      <c r="AJ67" s="17">
        <f t="shared" si="8"/>
        <v>1.6545551731873822</v>
      </c>
      <c r="AK67" s="15">
        <f t="shared" si="9"/>
        <v>0.32015751910484086</v>
      </c>
      <c r="AL67" s="5">
        <v>15.672000000000001</v>
      </c>
      <c r="AM67" s="5">
        <f t="shared" si="5"/>
        <v>1.6042780748663101</v>
      </c>
      <c r="AO67" s="15">
        <v>4.31379</v>
      </c>
      <c r="AS67"/>
      <c r="AV67" s="6"/>
    </row>
    <row r="68" spans="1:48" ht="15">
      <c r="A68" s="15">
        <v>111</v>
      </c>
      <c r="B68" s="20" t="s">
        <v>241</v>
      </c>
      <c r="C68" s="20">
        <v>180</v>
      </c>
      <c r="D68" s="15">
        <v>180</v>
      </c>
      <c r="E68" s="15">
        <v>400</v>
      </c>
      <c r="F68" s="15">
        <v>13.5</v>
      </c>
      <c r="G68" s="15">
        <v>13.5</v>
      </c>
      <c r="H68" s="15">
        <v>18.7</v>
      </c>
      <c r="I68" s="15">
        <v>0</v>
      </c>
      <c r="J68" s="15">
        <v>0</v>
      </c>
      <c r="K68" s="15">
        <v>19991.355538726308</v>
      </c>
      <c r="L68" s="15">
        <v>12087.550000000001</v>
      </c>
      <c r="M68" s="15"/>
      <c r="N68" s="15"/>
      <c r="O68" s="15"/>
      <c r="P68" s="15">
        <v>271471740.49895835</v>
      </c>
      <c r="Q68" s="15"/>
      <c r="R68" s="15"/>
      <c r="S68" s="15">
        <v>305.15779079929541</v>
      </c>
      <c r="T68" s="15">
        <v>460</v>
      </c>
      <c r="U68" s="15">
        <v>210000</v>
      </c>
      <c r="V68" s="15">
        <f t="shared" si="10"/>
        <v>18.220976713181919</v>
      </c>
      <c r="W68" s="15">
        <v>3.98692</v>
      </c>
      <c r="X68" s="15"/>
      <c r="Y68" s="15">
        <f t="shared" si="6"/>
        <v>0.21880934610468344</v>
      </c>
      <c r="Z68" s="15"/>
      <c r="AA68" s="16"/>
      <c r="AB68" s="15">
        <v>0.50420742049940981</v>
      </c>
      <c r="AC68" s="17">
        <v>2</v>
      </c>
      <c r="AD68" s="15"/>
      <c r="AE68" s="15" t="s">
        <v>337</v>
      </c>
      <c r="AF68" s="22" t="s">
        <v>5</v>
      </c>
      <c r="AG68" s="17">
        <f t="shared" si="7"/>
        <v>1216.639699293527</v>
      </c>
      <c r="AH68" s="17">
        <v>1068.0522677975339</v>
      </c>
      <c r="AI68" s="15">
        <v>4.6445999999999996</v>
      </c>
      <c r="AJ68" s="17">
        <f t="shared" si="8"/>
        <v>1.9806679202754305</v>
      </c>
      <c r="AK68" s="15">
        <f t="shared" si="9"/>
        <v>0.21880934610468344</v>
      </c>
      <c r="AL68" s="5">
        <v>15.672000000000001</v>
      </c>
      <c r="AM68" s="5">
        <f t="shared" si="5"/>
        <v>1.6042780748663101</v>
      </c>
      <c r="AO68" s="15">
        <v>3.98692</v>
      </c>
      <c r="AS68"/>
      <c r="AV68" s="6"/>
    </row>
    <row r="69" spans="1:48" ht="15">
      <c r="A69" s="15">
        <v>112</v>
      </c>
      <c r="B69" s="20" t="s">
        <v>242</v>
      </c>
      <c r="C69" s="20">
        <v>180</v>
      </c>
      <c r="D69" s="15">
        <v>180</v>
      </c>
      <c r="E69" s="15">
        <v>400</v>
      </c>
      <c r="F69" s="15">
        <v>13.5</v>
      </c>
      <c r="G69" s="15">
        <v>13.5</v>
      </c>
      <c r="H69" s="15">
        <v>18.7</v>
      </c>
      <c r="I69" s="15">
        <v>0</v>
      </c>
      <c r="J69" s="15">
        <v>0</v>
      </c>
      <c r="K69" s="15">
        <v>24989.194423407884</v>
      </c>
      <c r="L69" s="15">
        <v>12087.550000000001</v>
      </c>
      <c r="M69" s="15"/>
      <c r="N69" s="15"/>
      <c r="O69" s="15"/>
      <c r="P69" s="15">
        <v>271471740.49895835</v>
      </c>
      <c r="Q69" s="15"/>
      <c r="R69" s="15"/>
      <c r="S69" s="15">
        <v>206.04752284765391</v>
      </c>
      <c r="T69" s="15">
        <v>460</v>
      </c>
      <c r="U69" s="15">
        <v>210000</v>
      </c>
      <c r="V69" s="15">
        <f t="shared" si="10"/>
        <v>26.985391152268885</v>
      </c>
      <c r="W69" s="15">
        <v>3.7035</v>
      </c>
      <c r="X69" s="15"/>
      <c r="Y69" s="15">
        <f t="shared" si="6"/>
        <v>0.13724092339823712</v>
      </c>
      <c r="Z69" s="15"/>
      <c r="AA69" s="16"/>
      <c r="AB69" s="15">
        <v>0.50420742049940981</v>
      </c>
      <c r="AC69" s="17">
        <v>2.5</v>
      </c>
      <c r="AD69" s="15"/>
      <c r="AE69" s="15" t="s">
        <v>338</v>
      </c>
      <c r="AF69" s="22" t="s">
        <v>5</v>
      </c>
      <c r="AG69" s="17">
        <f t="shared" si="7"/>
        <v>763.09700086628629</v>
      </c>
      <c r="AH69" s="17">
        <v>721.16632996678868</v>
      </c>
      <c r="AI69" s="15">
        <v>4.4055</v>
      </c>
      <c r="AJ69" s="17">
        <f t="shared" si="8"/>
        <v>2.4749518602004335</v>
      </c>
      <c r="AK69" s="15">
        <f t="shared" si="9"/>
        <v>0.13724092339823712</v>
      </c>
      <c r="AL69" s="5">
        <v>15.672000000000001</v>
      </c>
      <c r="AM69" s="5">
        <f t="shared" si="5"/>
        <v>1.6042780748663101</v>
      </c>
      <c r="AO69" s="15">
        <v>3.7035</v>
      </c>
      <c r="AS69"/>
      <c r="AV69" s="6"/>
    </row>
    <row r="70" spans="1:48" ht="15">
      <c r="A70" s="15">
        <v>113</v>
      </c>
      <c r="B70" s="20" t="s">
        <v>243</v>
      </c>
      <c r="C70" s="20">
        <v>180</v>
      </c>
      <c r="D70" s="15">
        <v>180</v>
      </c>
      <c r="E70" s="15">
        <v>400</v>
      </c>
      <c r="F70" s="15">
        <v>13.5</v>
      </c>
      <c r="G70" s="15">
        <v>13.5</v>
      </c>
      <c r="H70" s="15">
        <v>14.7</v>
      </c>
      <c r="I70" s="15">
        <v>0</v>
      </c>
      <c r="J70" s="15">
        <v>0</v>
      </c>
      <c r="K70" s="15">
        <v>3100.1864044795607</v>
      </c>
      <c r="L70" s="15">
        <v>10541.55</v>
      </c>
      <c r="M70" s="15"/>
      <c r="N70" s="15"/>
      <c r="O70" s="15"/>
      <c r="P70" s="15">
        <v>252226327.29062501</v>
      </c>
      <c r="Q70" s="15"/>
      <c r="R70" s="15"/>
      <c r="S70" s="15">
        <v>1290.2514445498789</v>
      </c>
      <c r="T70" s="15">
        <v>460</v>
      </c>
      <c r="U70" s="15">
        <v>210000</v>
      </c>
      <c r="V70" s="15">
        <f t="shared" si="10"/>
        <v>3.7582697701932641</v>
      </c>
      <c r="W70" s="15">
        <v>3.9329299999999998</v>
      </c>
      <c r="X70" s="15"/>
      <c r="Y70" s="15">
        <f t="shared" si="6"/>
        <v>1.0464735744070213</v>
      </c>
      <c r="Z70" s="15"/>
      <c r="AA70" s="16"/>
      <c r="AB70" s="15">
        <v>0.60172287236842936</v>
      </c>
      <c r="AC70" s="17">
        <v>0.3</v>
      </c>
      <c r="AD70" s="15"/>
      <c r="AE70" s="15" t="s">
        <v>339</v>
      </c>
      <c r="AF70" s="22" t="s">
        <v>5</v>
      </c>
      <c r="AG70" s="17">
        <f t="shared" si="7"/>
        <v>5074.4686138135548</v>
      </c>
      <c r="AH70" s="17">
        <v>4515.8800559245765</v>
      </c>
      <c r="AI70" s="15">
        <v>38.959000000000003</v>
      </c>
      <c r="AJ70" s="17">
        <f t="shared" si="8"/>
        <v>0.31059186385131754</v>
      </c>
      <c r="AK70" s="15">
        <f t="shared" si="9"/>
        <v>1.0464735744070213</v>
      </c>
      <c r="AL70" s="56">
        <v>10.936</v>
      </c>
      <c r="AM70" s="5">
        <f t="shared" si="5"/>
        <v>2.0408163265306123</v>
      </c>
      <c r="AO70" s="15">
        <v>3.9329299999999998</v>
      </c>
      <c r="AS70"/>
      <c r="AV70" s="6"/>
    </row>
    <row r="71" spans="1:48" ht="15">
      <c r="A71" s="15">
        <v>114</v>
      </c>
      <c r="B71" s="20" t="s">
        <v>244</v>
      </c>
      <c r="C71" s="20">
        <v>180</v>
      </c>
      <c r="D71" s="15">
        <v>180</v>
      </c>
      <c r="E71" s="15">
        <v>400</v>
      </c>
      <c r="F71" s="15">
        <v>13.5</v>
      </c>
      <c r="G71" s="15">
        <v>13.5</v>
      </c>
      <c r="H71" s="15">
        <v>14.7</v>
      </c>
      <c r="I71" s="15">
        <v>0</v>
      </c>
      <c r="J71" s="15">
        <v>0</v>
      </c>
      <c r="K71" s="15">
        <v>5166.9773407992679</v>
      </c>
      <c r="L71" s="15">
        <v>10541.55</v>
      </c>
      <c r="M71" s="15"/>
      <c r="N71" s="15"/>
      <c r="O71" s="15"/>
      <c r="P71" s="15">
        <v>252226327.29062501</v>
      </c>
      <c r="Q71" s="15"/>
      <c r="R71" s="15"/>
      <c r="S71" s="15">
        <v>1145.944183298586</v>
      </c>
      <c r="T71" s="15">
        <v>460</v>
      </c>
      <c r="U71" s="15">
        <v>210000</v>
      </c>
      <c r="V71" s="15">
        <f t="shared" si="10"/>
        <v>4.2315437965240932</v>
      </c>
      <c r="W71" s="15">
        <v>4.0304200000000003</v>
      </c>
      <c r="X71" s="15"/>
      <c r="Y71" s="15">
        <f t="shared" si="6"/>
        <v>0.95247034978361766</v>
      </c>
      <c r="Z71" s="15"/>
      <c r="AA71" s="16"/>
      <c r="AB71" s="15">
        <v>0.60172287236842936</v>
      </c>
      <c r="AC71" s="17">
        <v>0.5</v>
      </c>
      <c r="AD71" s="15"/>
      <c r="AE71" s="15" t="s">
        <v>340</v>
      </c>
      <c r="AF71" s="22" t="s">
        <v>5</v>
      </c>
      <c r="AG71" s="17">
        <f t="shared" si="7"/>
        <v>4618.6363552502871</v>
      </c>
      <c r="AH71" s="17">
        <v>4010.8046415450513</v>
      </c>
      <c r="AI71" s="15">
        <v>16.759</v>
      </c>
      <c r="AJ71" s="17">
        <f t="shared" si="8"/>
        <v>0.50248762380039136</v>
      </c>
      <c r="AK71" s="15">
        <f t="shared" si="9"/>
        <v>0.95247034978361766</v>
      </c>
      <c r="AL71" s="5">
        <v>10.936</v>
      </c>
      <c r="AM71" s="5">
        <f t="shared" ref="AM71:AM134" si="11">(E71*F71)/(C71*H71)</f>
        <v>2.0408163265306123</v>
      </c>
      <c r="AO71" s="15">
        <v>4.0304200000000003</v>
      </c>
      <c r="AS71"/>
      <c r="AV71" s="6"/>
    </row>
    <row r="72" spans="1:48" ht="15">
      <c r="A72" s="15">
        <v>115</v>
      </c>
      <c r="B72" s="20" t="s">
        <v>245</v>
      </c>
      <c r="C72" s="20">
        <v>180</v>
      </c>
      <c r="D72" s="15">
        <v>180</v>
      </c>
      <c r="E72" s="15">
        <v>400</v>
      </c>
      <c r="F72" s="15">
        <v>13.5</v>
      </c>
      <c r="G72" s="15">
        <v>13.5</v>
      </c>
      <c r="H72" s="15">
        <v>14.7</v>
      </c>
      <c r="I72" s="15">
        <v>0</v>
      </c>
      <c r="J72" s="15">
        <v>0</v>
      </c>
      <c r="K72" s="15">
        <v>7750.4660111989015</v>
      </c>
      <c r="L72" s="15">
        <v>10541.550000000001</v>
      </c>
      <c r="M72" s="15"/>
      <c r="N72" s="15"/>
      <c r="O72" s="15"/>
      <c r="P72" s="15">
        <v>252226327.29062504</v>
      </c>
      <c r="Q72" s="15"/>
      <c r="R72" s="15"/>
      <c r="S72" s="15">
        <v>942.77837036412586</v>
      </c>
      <c r="T72" s="15">
        <v>460</v>
      </c>
      <c r="U72" s="15">
        <v>210000</v>
      </c>
      <c r="V72" s="15">
        <f t="shared" si="10"/>
        <v>5.1434283522299582</v>
      </c>
      <c r="W72" s="15">
        <v>3.9003899999999998</v>
      </c>
      <c r="X72" s="15"/>
      <c r="Y72" s="15">
        <f t="shared" si="6"/>
        <v>0.75832494066121614</v>
      </c>
      <c r="Z72" s="15"/>
      <c r="AA72" s="16"/>
      <c r="AB72" s="15">
        <v>0.60172287236842936</v>
      </c>
      <c r="AC72" s="17">
        <v>0.75</v>
      </c>
      <c r="AD72" s="15"/>
      <c r="AE72" s="15" t="s">
        <v>341</v>
      </c>
      <c r="AF72" s="22" t="s">
        <v>5</v>
      </c>
      <c r="AG72" s="17">
        <f t="shared" si="7"/>
        <v>3677.2033279845327</v>
      </c>
      <c r="AH72" s="17">
        <v>3299.7242962744403</v>
      </c>
      <c r="AI72" s="15">
        <v>9.1747999999999994</v>
      </c>
      <c r="AJ72" s="17">
        <f t="shared" si="8"/>
        <v>0.74873484376472021</v>
      </c>
      <c r="AK72" s="15">
        <f t="shared" si="9"/>
        <v>0.75832494066121614</v>
      </c>
      <c r="AL72" s="5">
        <v>10.936</v>
      </c>
      <c r="AM72" s="5">
        <f t="shared" si="11"/>
        <v>2.0408163265306123</v>
      </c>
      <c r="AO72" s="15">
        <v>3.9003899999999998</v>
      </c>
      <c r="AS72"/>
      <c r="AV72" s="6"/>
    </row>
    <row r="73" spans="1:48" ht="15">
      <c r="A73" s="15">
        <v>116</v>
      </c>
      <c r="B73" s="20" t="s">
        <v>246</v>
      </c>
      <c r="C73" s="20">
        <v>180</v>
      </c>
      <c r="D73" s="15">
        <v>180</v>
      </c>
      <c r="E73" s="15">
        <v>400</v>
      </c>
      <c r="F73" s="15">
        <v>13.5</v>
      </c>
      <c r="G73" s="15">
        <v>13.5</v>
      </c>
      <c r="H73" s="15">
        <v>14.7</v>
      </c>
      <c r="I73" s="15">
        <v>0</v>
      </c>
      <c r="J73" s="15">
        <v>0</v>
      </c>
      <c r="K73" s="15">
        <v>10333.954681598536</v>
      </c>
      <c r="L73" s="15">
        <v>10541.550000000001</v>
      </c>
      <c r="M73" s="15"/>
      <c r="N73" s="15"/>
      <c r="O73" s="15"/>
      <c r="P73" s="15">
        <v>252226327.29062504</v>
      </c>
      <c r="Q73" s="15"/>
      <c r="R73" s="15"/>
      <c r="S73" s="15">
        <v>733.98169775437032</v>
      </c>
      <c r="T73" s="15">
        <v>460</v>
      </c>
      <c r="U73" s="15">
        <v>210000</v>
      </c>
      <c r="V73" s="15">
        <f t="shared" si="10"/>
        <v>6.6065857157418861</v>
      </c>
      <c r="W73" s="15">
        <v>4.2372500000000004</v>
      </c>
      <c r="X73" s="15"/>
      <c r="Y73" s="15">
        <f t="shared" si="6"/>
        <v>0.64136759626135853</v>
      </c>
      <c r="Z73" s="15"/>
      <c r="AA73" s="16"/>
      <c r="AB73" s="15">
        <v>0.60172287236842936</v>
      </c>
      <c r="AC73" s="17">
        <v>1</v>
      </c>
      <c r="AD73" s="15"/>
      <c r="AE73" s="15" t="s">
        <v>342</v>
      </c>
      <c r="AF73" s="22" t="s">
        <v>5</v>
      </c>
      <c r="AG73" s="17">
        <f t="shared" si="7"/>
        <v>3110.0639488097058</v>
      </c>
      <c r="AH73" s="17">
        <v>2568.935942140296</v>
      </c>
      <c r="AI73" s="15">
        <v>6.6744000000000003</v>
      </c>
      <c r="AJ73" s="17">
        <f t="shared" si="8"/>
        <v>0.99490685160720849</v>
      </c>
      <c r="AK73" s="15">
        <f t="shared" si="9"/>
        <v>0.64136759626135853</v>
      </c>
      <c r="AL73" s="5">
        <v>10.936</v>
      </c>
      <c r="AM73" s="5">
        <f t="shared" si="11"/>
        <v>2.0408163265306123</v>
      </c>
      <c r="AO73" s="15">
        <v>4.2372500000000004</v>
      </c>
      <c r="AS73"/>
      <c r="AV73" s="6"/>
    </row>
    <row r="74" spans="1:48" ht="15">
      <c r="A74" s="15">
        <v>117</v>
      </c>
      <c r="B74" s="20" t="s">
        <v>247</v>
      </c>
      <c r="C74" s="20">
        <v>180</v>
      </c>
      <c r="D74" s="15">
        <v>180</v>
      </c>
      <c r="E74" s="15">
        <v>400</v>
      </c>
      <c r="F74" s="15">
        <v>13.5</v>
      </c>
      <c r="G74" s="15">
        <v>13.5</v>
      </c>
      <c r="H74" s="15">
        <v>14.7</v>
      </c>
      <c r="I74" s="15">
        <v>0</v>
      </c>
      <c r="J74" s="15">
        <v>0</v>
      </c>
      <c r="K74" s="15">
        <v>13744.159726526053</v>
      </c>
      <c r="L74" s="15">
        <v>10541.550000000001</v>
      </c>
      <c r="M74" s="15"/>
      <c r="N74" s="15"/>
      <c r="O74" s="15"/>
      <c r="P74" s="15">
        <v>252226327.29062504</v>
      </c>
      <c r="Q74" s="15"/>
      <c r="R74" s="15"/>
      <c r="S74" s="15">
        <v>511.6604618447596</v>
      </c>
      <c r="T74" s="15">
        <v>460</v>
      </c>
      <c r="U74" s="15">
        <v>210000</v>
      </c>
      <c r="V74" s="15">
        <f t="shared" si="10"/>
        <v>9.4772087382261851</v>
      </c>
      <c r="W74" s="15">
        <v>4.48956</v>
      </c>
      <c r="X74" s="15"/>
      <c r="Y74" s="15">
        <f t="shared" si="6"/>
        <v>0.47372175964547708</v>
      </c>
      <c r="Z74" s="15"/>
      <c r="AA74" s="16"/>
      <c r="AB74" s="15">
        <v>0.60172287236842936</v>
      </c>
      <c r="AC74" s="17">
        <v>1.33</v>
      </c>
      <c r="AD74" s="15"/>
      <c r="AE74" s="15" t="s">
        <v>343</v>
      </c>
      <c r="AF74" s="22" t="s">
        <v>5</v>
      </c>
      <c r="AG74" s="17">
        <f t="shared" si="7"/>
        <v>2297.1303430797589</v>
      </c>
      <c r="AH74" s="17">
        <v>1790.8116164566586</v>
      </c>
      <c r="AI74" s="15">
        <v>5.4335000000000004</v>
      </c>
      <c r="AJ74" s="17">
        <f t="shared" si="8"/>
        <v>1.320688473218357</v>
      </c>
      <c r="AK74" s="15">
        <f t="shared" si="9"/>
        <v>0.47372175964547708</v>
      </c>
      <c r="AL74" s="5">
        <v>10.936</v>
      </c>
      <c r="AM74" s="5">
        <f t="shared" si="11"/>
        <v>2.0408163265306123</v>
      </c>
      <c r="AO74" s="15">
        <v>4.48956</v>
      </c>
      <c r="AS74"/>
      <c r="AV74" s="6"/>
    </row>
    <row r="75" spans="1:48" ht="15">
      <c r="A75" s="15">
        <v>118</v>
      </c>
      <c r="B75" s="20" t="s">
        <v>248</v>
      </c>
      <c r="C75" s="20">
        <v>180</v>
      </c>
      <c r="D75" s="15">
        <v>180</v>
      </c>
      <c r="E75" s="15">
        <v>400</v>
      </c>
      <c r="F75" s="15">
        <v>13.5</v>
      </c>
      <c r="G75" s="15">
        <v>13.5</v>
      </c>
      <c r="H75" s="15">
        <v>14.7</v>
      </c>
      <c r="I75" s="15">
        <v>0</v>
      </c>
      <c r="J75" s="15">
        <v>0</v>
      </c>
      <c r="K75" s="15">
        <v>17257.704318269552</v>
      </c>
      <c r="L75" s="15">
        <v>10541.550000000001</v>
      </c>
      <c r="M75" s="15"/>
      <c r="N75" s="15"/>
      <c r="O75" s="15"/>
      <c r="P75" s="15">
        <v>252226327.29062504</v>
      </c>
      <c r="Q75" s="15"/>
      <c r="R75" s="15"/>
      <c r="S75" s="15">
        <v>360.64474930851702</v>
      </c>
      <c r="T75" s="15">
        <v>460</v>
      </c>
      <c r="U75" s="15">
        <v>210000</v>
      </c>
      <c r="V75" s="15">
        <f t="shared" si="10"/>
        <v>13.445677524204797</v>
      </c>
      <c r="W75" s="15">
        <v>4.3111699999999997</v>
      </c>
      <c r="X75" s="15"/>
      <c r="Y75" s="15">
        <f t="shared" si="6"/>
        <v>0.32063612950995346</v>
      </c>
      <c r="Z75" s="15"/>
      <c r="AA75" s="16"/>
      <c r="AB75" s="15">
        <v>0.60172287236842936</v>
      </c>
      <c r="AC75" s="17">
        <v>1.67</v>
      </c>
      <c r="AD75" s="15"/>
      <c r="AE75" s="15" t="s">
        <v>344</v>
      </c>
      <c r="AF75" s="22" t="s">
        <v>5</v>
      </c>
      <c r="AG75" s="17">
        <f t="shared" si="7"/>
        <v>1554.8008238763991</v>
      </c>
      <c r="AH75" s="17">
        <v>1262.2566225798096</v>
      </c>
      <c r="AI75" s="15">
        <v>4.8982999999999999</v>
      </c>
      <c r="AJ75" s="17">
        <f t="shared" si="8"/>
        <v>1.6567945428318938</v>
      </c>
      <c r="AK75" s="15">
        <f t="shared" si="9"/>
        <v>0.32063612950995346</v>
      </c>
      <c r="AL75" s="5">
        <v>10.936</v>
      </c>
      <c r="AM75" s="5">
        <f t="shared" si="11"/>
        <v>2.0408163265306123</v>
      </c>
      <c r="AO75" s="15">
        <v>4.3111699999999997</v>
      </c>
      <c r="AS75"/>
      <c r="AV75" s="6"/>
    </row>
    <row r="76" spans="1:48" ht="15">
      <c r="A76" s="15">
        <v>119</v>
      </c>
      <c r="B76" s="20" t="s">
        <v>249</v>
      </c>
      <c r="C76" s="20">
        <v>180</v>
      </c>
      <c r="D76" s="15">
        <v>180</v>
      </c>
      <c r="E76" s="15">
        <v>400</v>
      </c>
      <c r="F76" s="15">
        <v>13.5</v>
      </c>
      <c r="G76" s="15">
        <v>13.5</v>
      </c>
      <c r="H76" s="15">
        <v>14.7</v>
      </c>
      <c r="I76" s="15">
        <v>0</v>
      </c>
      <c r="J76" s="15">
        <v>0</v>
      </c>
      <c r="K76" s="15">
        <v>20667.909363197072</v>
      </c>
      <c r="L76" s="15">
        <v>10541.550000000001</v>
      </c>
      <c r="M76" s="15"/>
      <c r="N76" s="15"/>
      <c r="O76" s="15"/>
      <c r="P76" s="15">
        <v>252226327.29062504</v>
      </c>
      <c r="Q76" s="15"/>
      <c r="R76" s="15"/>
      <c r="S76" s="15">
        <v>266.68786457369958</v>
      </c>
      <c r="T76" s="15">
        <v>460</v>
      </c>
      <c r="U76" s="15">
        <v>210000</v>
      </c>
      <c r="V76" s="15">
        <f t="shared" si="10"/>
        <v>18.182728365804365</v>
      </c>
      <c r="W76" s="15">
        <v>3.9908899999999998</v>
      </c>
      <c r="X76" s="15"/>
      <c r="Y76" s="15">
        <f t="shared" si="6"/>
        <v>0.21948796240643015</v>
      </c>
      <c r="Z76" s="15"/>
      <c r="AA76" s="16"/>
      <c r="AB76" s="15">
        <v>0.60172287236842936</v>
      </c>
      <c r="AC76" s="17">
        <v>2</v>
      </c>
      <c r="AD76" s="15"/>
      <c r="AE76" s="15" t="s">
        <v>345</v>
      </c>
      <c r="AF76" s="24" t="s">
        <v>218</v>
      </c>
      <c r="AG76" s="17">
        <f t="shared" si="7"/>
        <v>1064.3219318485319</v>
      </c>
      <c r="AH76" s="17">
        <v>933.4075260079486</v>
      </c>
      <c r="AI76" s="15">
        <v>4.6228999999999996</v>
      </c>
      <c r="AJ76" s="17">
        <f t="shared" si="8"/>
        <v>1.9832263126193577</v>
      </c>
      <c r="AK76" s="15">
        <f t="shared" si="9"/>
        <v>0.21948796240643015</v>
      </c>
      <c r="AL76" s="5">
        <v>10.936</v>
      </c>
      <c r="AM76" s="5">
        <f t="shared" si="11"/>
        <v>2.0408163265306123</v>
      </c>
      <c r="AO76" s="15">
        <v>3.9908899999999998</v>
      </c>
      <c r="AS76"/>
      <c r="AV76" s="6"/>
    </row>
    <row r="77" spans="1:48" ht="15">
      <c r="A77" s="15">
        <v>120</v>
      </c>
      <c r="B77" s="20" t="s">
        <v>250</v>
      </c>
      <c r="C77" s="20">
        <v>180</v>
      </c>
      <c r="D77" s="15">
        <v>180</v>
      </c>
      <c r="E77" s="15">
        <v>400</v>
      </c>
      <c r="F77" s="15">
        <v>13.5</v>
      </c>
      <c r="G77" s="15">
        <v>13.5</v>
      </c>
      <c r="H77" s="15">
        <v>14.7</v>
      </c>
      <c r="I77" s="15">
        <v>0</v>
      </c>
      <c r="J77" s="15">
        <v>0</v>
      </c>
      <c r="K77" s="15">
        <v>25834.886703996341</v>
      </c>
      <c r="L77" s="15">
        <v>10541.550000000001</v>
      </c>
      <c r="M77" s="15"/>
      <c r="N77" s="15"/>
      <c r="O77" s="15"/>
      <c r="P77" s="15">
        <v>252226327.29062504</v>
      </c>
      <c r="Q77" s="15"/>
      <c r="R77" s="15"/>
      <c r="S77" s="15">
        <v>180.0720005378551</v>
      </c>
      <c r="T77" s="15">
        <v>460</v>
      </c>
      <c r="U77" s="15">
        <v>210000</v>
      </c>
      <c r="V77" s="15">
        <f t="shared" si="10"/>
        <v>26.928745088166053</v>
      </c>
      <c r="W77" s="15">
        <v>3.7139000000000002</v>
      </c>
      <c r="X77" s="15"/>
      <c r="Y77" s="15">
        <f t="shared" si="6"/>
        <v>0.13791582147034726</v>
      </c>
      <c r="Z77" s="15"/>
      <c r="AA77" s="16"/>
      <c r="AB77" s="15">
        <v>0.60172287236842936</v>
      </c>
      <c r="AC77" s="17">
        <v>2.5</v>
      </c>
      <c r="AD77" s="15"/>
      <c r="AE77" s="15" t="s">
        <v>346</v>
      </c>
      <c r="AF77" s="22" t="s">
        <v>5</v>
      </c>
      <c r="AG77" s="17">
        <f t="shared" si="7"/>
        <v>668.76940279754012</v>
      </c>
      <c r="AH77" s="17">
        <v>630.25200188249289</v>
      </c>
      <c r="AI77" s="15">
        <v>4.3853999999999997</v>
      </c>
      <c r="AJ77" s="17">
        <f t="shared" si="8"/>
        <v>2.4780122643501619</v>
      </c>
      <c r="AK77" s="15">
        <f t="shared" si="9"/>
        <v>0.13791582147034726</v>
      </c>
      <c r="AL77" s="5">
        <v>10.936</v>
      </c>
      <c r="AM77" s="5">
        <f t="shared" si="11"/>
        <v>2.0408163265306123</v>
      </c>
      <c r="AO77" s="15">
        <v>3.7139000000000002</v>
      </c>
      <c r="AS77"/>
      <c r="AV77" s="6"/>
    </row>
    <row r="78" spans="1:48" ht="15">
      <c r="A78" s="15">
        <v>121</v>
      </c>
      <c r="B78" s="20" t="s">
        <v>251</v>
      </c>
      <c r="C78" s="20">
        <v>180</v>
      </c>
      <c r="D78" s="15">
        <v>180</v>
      </c>
      <c r="E78" s="15">
        <v>400</v>
      </c>
      <c r="F78" s="15">
        <v>13.5</v>
      </c>
      <c r="G78" s="15">
        <v>13.5</v>
      </c>
      <c r="H78" s="15">
        <v>9.8000000000000007</v>
      </c>
      <c r="I78" s="15">
        <v>0</v>
      </c>
      <c r="J78" s="15">
        <v>0</v>
      </c>
      <c r="K78" s="15">
        <v>3265.720358103054</v>
      </c>
      <c r="L78" s="15">
        <v>8647.7000000000007</v>
      </c>
      <c r="M78" s="15"/>
      <c r="N78" s="15"/>
      <c r="O78" s="15"/>
      <c r="P78" s="15">
        <v>228650696.11041668</v>
      </c>
      <c r="Q78" s="15"/>
      <c r="R78" s="15"/>
      <c r="S78" s="15">
        <v>1062.2547544662661</v>
      </c>
      <c r="T78" s="15">
        <v>460</v>
      </c>
      <c r="U78" s="15">
        <v>210000</v>
      </c>
      <c r="V78" s="15">
        <f t="shared" si="10"/>
        <v>3.744809786235066</v>
      </c>
      <c r="W78" s="15">
        <v>3.9327299999999998</v>
      </c>
      <c r="X78" s="15"/>
      <c r="Y78" s="15">
        <f t="shared" si="6"/>
        <v>1.0501815110758572</v>
      </c>
      <c r="Z78" s="15"/>
      <c r="AA78" s="16"/>
      <c r="AB78" s="15">
        <v>0.80762280341764636</v>
      </c>
      <c r="AC78" s="17">
        <v>0.3</v>
      </c>
      <c r="AD78" s="15"/>
      <c r="AE78" s="15" t="s">
        <v>347</v>
      </c>
      <c r="AF78" s="22" t="s">
        <v>5</v>
      </c>
      <c r="AG78" s="17">
        <f t="shared" si="7"/>
        <v>4177.5611405321188</v>
      </c>
      <c r="AH78" s="17">
        <v>3717.8916406319318</v>
      </c>
      <c r="AI78" s="15">
        <v>37.793999999999997</v>
      </c>
      <c r="AJ78" s="17">
        <f t="shared" si="8"/>
        <v>0.314777333531361</v>
      </c>
      <c r="AK78" s="15">
        <f t="shared" si="9"/>
        <v>1.0501815110758572</v>
      </c>
      <c r="AL78" s="56">
        <v>6.1308999999999996</v>
      </c>
      <c r="AM78" s="5">
        <f t="shared" si="11"/>
        <v>3.0612244897959178</v>
      </c>
      <c r="AO78" s="15">
        <v>3.9327299999999998</v>
      </c>
      <c r="AS78"/>
      <c r="AV78" s="6"/>
    </row>
    <row r="79" spans="1:48" ht="15">
      <c r="A79" s="15">
        <v>122</v>
      </c>
      <c r="B79" s="20" t="s">
        <v>252</v>
      </c>
      <c r="C79" s="20">
        <v>180</v>
      </c>
      <c r="D79" s="15">
        <v>180</v>
      </c>
      <c r="E79" s="15">
        <v>400</v>
      </c>
      <c r="F79" s="15">
        <v>13.5</v>
      </c>
      <c r="G79" s="15">
        <v>13.5</v>
      </c>
      <c r="H79" s="15">
        <v>9.8000000000000007</v>
      </c>
      <c r="I79" s="15">
        <v>0</v>
      </c>
      <c r="J79" s="15">
        <v>0</v>
      </c>
      <c r="K79" s="15">
        <v>5442.8672635050898</v>
      </c>
      <c r="L79" s="15">
        <v>8647.7000000000007</v>
      </c>
      <c r="M79" s="15"/>
      <c r="N79" s="15"/>
      <c r="O79" s="15"/>
      <c r="P79" s="15">
        <v>228650696.11041668</v>
      </c>
      <c r="Q79" s="15"/>
      <c r="R79" s="15"/>
      <c r="S79" s="15">
        <v>943.44762193740553</v>
      </c>
      <c r="T79" s="15">
        <v>460</v>
      </c>
      <c r="U79" s="15">
        <v>210000</v>
      </c>
      <c r="V79" s="15">
        <f t="shared" si="10"/>
        <v>4.2163888142843007</v>
      </c>
      <c r="W79" s="15">
        <v>3.9345500000000002</v>
      </c>
      <c r="X79" s="15"/>
      <c r="Y79" s="15">
        <f t="shared" si="6"/>
        <v>0.93315635092060634</v>
      </c>
      <c r="Z79" s="15"/>
      <c r="AA79" s="16"/>
      <c r="AB79" s="15">
        <v>0.80762280341764636</v>
      </c>
      <c r="AC79" s="17">
        <v>0.5</v>
      </c>
      <c r="AD79" s="15"/>
      <c r="AE79" s="15" t="s">
        <v>348</v>
      </c>
      <c r="AF79" s="22" t="s">
        <v>5</v>
      </c>
      <c r="AG79" s="17">
        <f t="shared" si="7"/>
        <v>3712.041840893819</v>
      </c>
      <c r="AH79" s="17">
        <v>3302.0666767809194</v>
      </c>
      <c r="AI79" s="15">
        <v>16.497</v>
      </c>
      <c r="AJ79" s="17">
        <f t="shared" si="8"/>
        <v>0.50555433540921968</v>
      </c>
      <c r="AK79" s="15">
        <f t="shared" si="9"/>
        <v>0.93315635092060634</v>
      </c>
      <c r="AL79" s="5">
        <v>6.1308999999999996</v>
      </c>
      <c r="AM79" s="5">
        <f t="shared" si="11"/>
        <v>3.0612244897959178</v>
      </c>
      <c r="AO79" s="15">
        <v>3.9345500000000002</v>
      </c>
      <c r="AS79"/>
      <c r="AV79" s="6"/>
    </row>
    <row r="80" spans="1:48" ht="15">
      <c r="A80" s="15">
        <v>123</v>
      </c>
      <c r="B80" s="20" t="s">
        <v>253</v>
      </c>
      <c r="C80" s="20">
        <v>180</v>
      </c>
      <c r="D80" s="15">
        <v>180</v>
      </c>
      <c r="E80" s="15">
        <v>400</v>
      </c>
      <c r="F80" s="15">
        <v>13.5</v>
      </c>
      <c r="G80" s="15">
        <v>13.5</v>
      </c>
      <c r="H80" s="15">
        <v>9.8000000000000007</v>
      </c>
      <c r="I80" s="15">
        <v>0</v>
      </c>
      <c r="J80" s="15">
        <v>0</v>
      </c>
      <c r="K80" s="15">
        <v>8164.3008952576347</v>
      </c>
      <c r="L80" s="15">
        <v>8647.7000000000007</v>
      </c>
      <c r="M80" s="15"/>
      <c r="N80" s="15"/>
      <c r="O80" s="15"/>
      <c r="P80" s="15">
        <v>228650696.11041671</v>
      </c>
      <c r="Q80" s="15"/>
      <c r="R80" s="15"/>
      <c r="S80" s="15">
        <v>776.18266622179794</v>
      </c>
      <c r="T80" s="15">
        <v>460</v>
      </c>
      <c r="U80" s="15">
        <v>210000</v>
      </c>
      <c r="V80" s="15">
        <f t="shared" si="10"/>
        <v>5.1250075183504347</v>
      </c>
      <c r="W80" s="15">
        <v>3.82883</v>
      </c>
      <c r="X80" s="15"/>
      <c r="Y80" s="15">
        <f t="shared" si="6"/>
        <v>0.74708768451375263</v>
      </c>
      <c r="Z80" s="15"/>
      <c r="AA80" s="16"/>
      <c r="AB80" s="15">
        <v>0.80762280341764636</v>
      </c>
      <c r="AC80" s="17">
        <v>0.75</v>
      </c>
      <c r="AD80" s="15"/>
      <c r="AE80" s="15" t="s">
        <v>349</v>
      </c>
      <c r="AF80" s="22" t="s">
        <v>5</v>
      </c>
      <c r="AG80" s="17">
        <f t="shared" si="7"/>
        <v>2971.8714779100064</v>
      </c>
      <c r="AH80" s="17">
        <v>2716.6393317762927</v>
      </c>
      <c r="AI80" s="15">
        <v>9.0775000000000006</v>
      </c>
      <c r="AJ80" s="17">
        <f t="shared" si="8"/>
        <v>0.75138777459482819</v>
      </c>
      <c r="AK80" s="15">
        <f t="shared" si="9"/>
        <v>0.74708768451375263</v>
      </c>
      <c r="AL80" s="5">
        <v>6.1308999999999996</v>
      </c>
      <c r="AM80" s="5">
        <f t="shared" si="11"/>
        <v>3.0612244897959178</v>
      </c>
      <c r="AO80" s="15">
        <v>3.82883</v>
      </c>
      <c r="AS80"/>
      <c r="AV80" s="6"/>
    </row>
    <row r="81" spans="1:48" ht="15">
      <c r="A81" s="15">
        <v>124</v>
      </c>
      <c r="B81" s="20" t="s">
        <v>254</v>
      </c>
      <c r="C81" s="20">
        <v>180</v>
      </c>
      <c r="D81" s="15">
        <v>180</v>
      </c>
      <c r="E81" s="15">
        <v>400</v>
      </c>
      <c r="F81" s="15">
        <v>13.5</v>
      </c>
      <c r="G81" s="15">
        <v>13.5</v>
      </c>
      <c r="H81" s="15">
        <v>9.8000000000000007</v>
      </c>
      <c r="I81" s="15">
        <v>0</v>
      </c>
      <c r="J81" s="15">
        <v>0</v>
      </c>
      <c r="K81" s="15">
        <v>10885.73452701018</v>
      </c>
      <c r="L81" s="15">
        <v>8647.7000000000007</v>
      </c>
      <c r="M81" s="15"/>
      <c r="N81" s="15"/>
      <c r="O81" s="15"/>
      <c r="P81" s="15">
        <v>228650696.11041671</v>
      </c>
      <c r="Q81" s="15"/>
      <c r="R81" s="15"/>
      <c r="S81" s="15">
        <v>604.2818641468773</v>
      </c>
      <c r="T81" s="15">
        <v>460</v>
      </c>
      <c r="U81" s="15">
        <v>210000</v>
      </c>
      <c r="V81" s="15">
        <f t="shared" si="10"/>
        <v>6.5829246846850893</v>
      </c>
      <c r="W81" s="15">
        <v>4.2215699999999998</v>
      </c>
      <c r="X81" s="15"/>
      <c r="Y81" s="15">
        <f t="shared" si="6"/>
        <v>0.64129094622961635</v>
      </c>
      <c r="Z81" s="15"/>
      <c r="AA81" s="16"/>
      <c r="AB81" s="15">
        <v>0.80762280341764636</v>
      </c>
      <c r="AC81" s="17">
        <v>1</v>
      </c>
      <c r="AD81" s="15"/>
      <c r="AE81" s="15" t="s">
        <v>350</v>
      </c>
      <c r="AF81" s="22" t="s">
        <v>5</v>
      </c>
      <c r="AG81" s="17">
        <f t="shared" si="7"/>
        <v>2551.0181892265327</v>
      </c>
      <c r="AH81" s="17">
        <v>2114.9865245140704</v>
      </c>
      <c r="AI81" s="15">
        <v>6.6154000000000002</v>
      </c>
      <c r="AJ81" s="17">
        <f t="shared" si="8"/>
        <v>0.9975424563017864</v>
      </c>
      <c r="AK81" s="15">
        <f t="shared" si="9"/>
        <v>0.64129094622961635</v>
      </c>
      <c r="AL81" s="5">
        <v>6.1308999999999996</v>
      </c>
      <c r="AM81" s="5">
        <f t="shared" si="11"/>
        <v>3.0612244897959178</v>
      </c>
      <c r="AO81" s="15">
        <v>4.2215699999999998</v>
      </c>
      <c r="AS81"/>
      <c r="AV81" s="6"/>
    </row>
    <row r="82" spans="1:48" ht="15">
      <c r="A82" s="15">
        <v>125</v>
      </c>
      <c r="B82" s="20" t="s">
        <v>255</v>
      </c>
      <c r="C82" s="20">
        <v>180</v>
      </c>
      <c r="D82" s="15">
        <v>180</v>
      </c>
      <c r="E82" s="15">
        <v>400</v>
      </c>
      <c r="F82" s="15">
        <v>13.5</v>
      </c>
      <c r="G82" s="15">
        <v>13.5</v>
      </c>
      <c r="H82" s="15">
        <v>9.8000000000000007</v>
      </c>
      <c r="I82" s="15">
        <v>0</v>
      </c>
      <c r="J82" s="15">
        <v>0</v>
      </c>
      <c r="K82" s="15">
        <v>14478.026920923539</v>
      </c>
      <c r="L82" s="15">
        <v>8647.7000000000007</v>
      </c>
      <c r="M82" s="15"/>
      <c r="N82" s="15"/>
      <c r="O82" s="15"/>
      <c r="P82" s="15">
        <v>228650696.11041671</v>
      </c>
      <c r="Q82" s="15"/>
      <c r="R82" s="15"/>
      <c r="S82" s="15">
        <v>421.24638616980081</v>
      </c>
      <c r="T82" s="15">
        <v>460</v>
      </c>
      <c r="U82" s="15">
        <v>210000</v>
      </c>
      <c r="V82" s="15">
        <f t="shared" si="10"/>
        <v>9.4432667688133609</v>
      </c>
      <c r="W82" s="15">
        <v>4.4881500000000001</v>
      </c>
      <c r="X82" s="15"/>
      <c r="Y82" s="15">
        <f t="shared" si="6"/>
        <v>0.47527514681913197</v>
      </c>
      <c r="Z82" s="15"/>
      <c r="AA82" s="16"/>
      <c r="AB82" s="15">
        <v>0.80762280341764636</v>
      </c>
      <c r="AC82" s="17">
        <v>1.33</v>
      </c>
      <c r="AD82" s="15"/>
      <c r="AE82" s="15" t="s">
        <v>351</v>
      </c>
      <c r="AF82" s="22" t="s">
        <v>5</v>
      </c>
      <c r="AG82" s="17">
        <f t="shared" si="7"/>
        <v>1890.6169680879916</v>
      </c>
      <c r="AH82" s="17">
        <v>1474.3623515943029</v>
      </c>
      <c r="AI82" s="15">
        <v>5.391</v>
      </c>
      <c r="AJ82" s="17">
        <f t="shared" si="8"/>
        <v>1.3235076726645034</v>
      </c>
      <c r="AK82" s="15">
        <f t="shared" si="9"/>
        <v>0.47527514681913197</v>
      </c>
      <c r="AL82" s="5">
        <v>6.1308999999999996</v>
      </c>
      <c r="AM82" s="5">
        <f t="shared" si="11"/>
        <v>3.0612244897959178</v>
      </c>
      <c r="AO82" s="15">
        <v>4.4881500000000001</v>
      </c>
      <c r="AS82"/>
      <c r="AV82" s="6"/>
    </row>
    <row r="83" spans="1:48" ht="15">
      <c r="A83" s="15">
        <v>126</v>
      </c>
      <c r="B83" s="20" t="s">
        <v>256</v>
      </c>
      <c r="C83" s="20">
        <v>180</v>
      </c>
      <c r="D83" s="15">
        <v>180</v>
      </c>
      <c r="E83" s="15">
        <v>400</v>
      </c>
      <c r="F83" s="15">
        <v>13.5</v>
      </c>
      <c r="G83" s="15">
        <v>13.5</v>
      </c>
      <c r="H83" s="15">
        <v>9.8000000000000007</v>
      </c>
      <c r="I83" s="15">
        <v>0</v>
      </c>
      <c r="J83" s="15">
        <v>0</v>
      </c>
      <c r="K83" s="15">
        <v>18179.176660106998</v>
      </c>
      <c r="L83" s="15">
        <v>8647.7000000000007</v>
      </c>
      <c r="M83" s="15"/>
      <c r="N83" s="15"/>
      <c r="O83" s="15"/>
      <c r="P83" s="15">
        <v>228650696.11041671</v>
      </c>
      <c r="Q83" s="15"/>
      <c r="R83" s="15"/>
      <c r="S83" s="15">
        <v>296.91623384302056</v>
      </c>
      <c r="T83" s="15">
        <v>460</v>
      </c>
      <c r="U83" s="15">
        <v>210000</v>
      </c>
      <c r="V83" s="15">
        <f t="shared" si="10"/>
        <v>13.397522757557056</v>
      </c>
      <c r="W83" s="15">
        <v>4.3066500000000003</v>
      </c>
      <c r="X83" s="15"/>
      <c r="Y83" s="15">
        <f t="shared" si="6"/>
        <v>0.32145121735813253</v>
      </c>
      <c r="Z83" s="15"/>
      <c r="AA83" s="16"/>
      <c r="AB83" s="15">
        <v>0.80762280341764636</v>
      </c>
      <c r="AC83" s="17">
        <v>1.67</v>
      </c>
      <c r="AD83" s="15"/>
      <c r="AE83" s="15" t="s">
        <v>352</v>
      </c>
      <c r="AF83" s="22" t="s">
        <v>5</v>
      </c>
      <c r="AG83" s="17">
        <f t="shared" si="7"/>
        <v>1278.7142984800446</v>
      </c>
      <c r="AH83" s="17">
        <v>1039.206818450572</v>
      </c>
      <c r="AI83" s="15">
        <v>4.8624000000000001</v>
      </c>
      <c r="AJ83" s="17">
        <f t="shared" si="8"/>
        <v>1.6599190546550644</v>
      </c>
      <c r="AK83" s="15">
        <f t="shared" si="9"/>
        <v>0.32145121735813253</v>
      </c>
      <c r="AL83" s="5">
        <v>6.1308999999999996</v>
      </c>
      <c r="AM83" s="5">
        <f t="shared" si="11"/>
        <v>3.0612244897959178</v>
      </c>
      <c r="AO83" s="15">
        <v>4.3066500000000003</v>
      </c>
      <c r="AS83"/>
      <c r="AV83" s="6"/>
    </row>
    <row r="84" spans="1:48" ht="15">
      <c r="A84" s="15">
        <v>127</v>
      </c>
      <c r="B84" s="20" t="s">
        <v>257</v>
      </c>
      <c r="C84" s="20">
        <v>180</v>
      </c>
      <c r="D84" s="15">
        <v>180</v>
      </c>
      <c r="E84" s="15">
        <v>400</v>
      </c>
      <c r="F84" s="15">
        <v>13.5</v>
      </c>
      <c r="G84" s="15">
        <v>13.5</v>
      </c>
      <c r="H84" s="15">
        <v>9.8000000000000007</v>
      </c>
      <c r="I84" s="15">
        <v>0</v>
      </c>
      <c r="J84" s="15">
        <v>0</v>
      </c>
      <c r="K84" s="15">
        <v>21771.469054020359</v>
      </c>
      <c r="L84" s="15">
        <v>8647.7000000000007</v>
      </c>
      <c r="M84" s="15"/>
      <c r="N84" s="15"/>
      <c r="O84" s="15"/>
      <c r="P84" s="15">
        <v>228650696.11041671</v>
      </c>
      <c r="Q84" s="15"/>
      <c r="R84" s="15"/>
      <c r="S84" s="15">
        <v>219.56220494734481</v>
      </c>
      <c r="T84" s="15">
        <v>460</v>
      </c>
      <c r="U84" s="15">
        <v>210000</v>
      </c>
      <c r="V84" s="15">
        <f t="shared" si="10"/>
        <v>18.117608178301847</v>
      </c>
      <c r="W84" s="15">
        <v>3.9973100000000001</v>
      </c>
      <c r="X84" s="15"/>
      <c r="Y84" s="15">
        <f t="shared" si="6"/>
        <v>0.22063122022846759</v>
      </c>
      <c r="Z84" s="15"/>
      <c r="AA84" s="16"/>
      <c r="AB84" s="15">
        <v>0.80762280341764636</v>
      </c>
      <c r="AC84" s="17">
        <v>2</v>
      </c>
      <c r="AD84" s="15"/>
      <c r="AE84" s="15" t="s">
        <v>353</v>
      </c>
      <c r="AF84" s="22" t="s">
        <v>5</v>
      </c>
      <c r="AG84" s="17">
        <f t="shared" si="7"/>
        <v>877.65819745807096</v>
      </c>
      <c r="AH84" s="17">
        <v>768.46771731570686</v>
      </c>
      <c r="AI84" s="15">
        <v>4.5902000000000003</v>
      </c>
      <c r="AJ84" s="17">
        <f t="shared" si="8"/>
        <v>1.9867106837270554</v>
      </c>
      <c r="AK84" s="15">
        <f t="shared" si="9"/>
        <v>0.22063122022846759</v>
      </c>
      <c r="AL84" s="5">
        <v>6.1308999999999996</v>
      </c>
      <c r="AM84" s="5">
        <f t="shared" si="11"/>
        <v>3.0612244897959178</v>
      </c>
      <c r="AO84" s="15">
        <v>3.9973100000000001</v>
      </c>
      <c r="AS84"/>
      <c r="AV84" s="6"/>
    </row>
    <row r="85" spans="1:48" ht="15">
      <c r="A85" s="15">
        <v>128</v>
      </c>
      <c r="B85" s="20" t="s">
        <v>258</v>
      </c>
      <c r="C85" s="20">
        <v>180</v>
      </c>
      <c r="D85" s="15">
        <v>180</v>
      </c>
      <c r="E85" s="15">
        <v>400</v>
      </c>
      <c r="F85" s="15">
        <v>13.5</v>
      </c>
      <c r="G85" s="15">
        <v>13.5</v>
      </c>
      <c r="H85" s="15">
        <v>9.8000000000000007</v>
      </c>
      <c r="I85" s="15">
        <v>0</v>
      </c>
      <c r="J85" s="15">
        <v>0</v>
      </c>
      <c r="K85" s="15">
        <v>27214.336317525449</v>
      </c>
      <c r="L85" s="15">
        <v>8647.7000000000007</v>
      </c>
      <c r="M85" s="15"/>
      <c r="N85" s="15"/>
      <c r="O85" s="15"/>
      <c r="P85" s="15">
        <v>228650696.11041671</v>
      </c>
      <c r="Q85" s="15"/>
      <c r="R85" s="15"/>
      <c r="S85" s="15">
        <v>148.25198570835161</v>
      </c>
      <c r="T85" s="15">
        <v>460</v>
      </c>
      <c r="U85" s="15">
        <v>210000</v>
      </c>
      <c r="V85" s="15">
        <f t="shared" si="10"/>
        <v>26.832301645022127</v>
      </c>
      <c r="W85" s="15">
        <v>3.7271399999999999</v>
      </c>
      <c r="X85" s="15"/>
      <c r="Y85" s="15">
        <f t="shared" si="6"/>
        <v>0.13890496794901122</v>
      </c>
      <c r="Z85" s="15"/>
      <c r="AA85" s="16"/>
      <c r="AB85" s="15">
        <v>0.80762280341764636</v>
      </c>
      <c r="AC85" s="17">
        <v>2.5</v>
      </c>
      <c r="AD85" s="15"/>
      <c r="AE85" s="15" t="s">
        <v>354</v>
      </c>
      <c r="AF85" s="22" t="s">
        <v>5</v>
      </c>
      <c r="AG85" s="17">
        <f t="shared" si="7"/>
        <v>552.55590601302561</v>
      </c>
      <c r="AH85" s="17">
        <v>518.88194997923063</v>
      </c>
      <c r="AI85" s="15">
        <v>4.3552</v>
      </c>
      <c r="AJ85" s="17">
        <f t="shared" si="8"/>
        <v>2.4821322196192268</v>
      </c>
      <c r="AK85" s="15">
        <f t="shared" si="9"/>
        <v>0.13890496794901122</v>
      </c>
      <c r="AL85" s="5">
        <v>6.1308999999999996</v>
      </c>
      <c r="AM85" s="5">
        <f t="shared" si="11"/>
        <v>3.0612244897959178</v>
      </c>
      <c r="AO85" s="15">
        <v>3.7271399999999999</v>
      </c>
      <c r="AS85"/>
      <c r="AV85" s="6"/>
    </row>
    <row r="86" spans="1:48" ht="15">
      <c r="A86" s="15">
        <v>129</v>
      </c>
      <c r="B86" s="20" t="s">
        <v>259</v>
      </c>
      <c r="C86" s="20">
        <v>180</v>
      </c>
      <c r="D86" s="15">
        <v>180</v>
      </c>
      <c r="E86" s="15">
        <v>400</v>
      </c>
      <c r="F86" s="15">
        <v>13.5</v>
      </c>
      <c r="G86" s="15">
        <v>13.5</v>
      </c>
      <c r="H86" s="15">
        <v>6.8</v>
      </c>
      <c r="I86" s="15">
        <v>0</v>
      </c>
      <c r="J86" s="15">
        <v>0</v>
      </c>
      <c r="K86" s="15">
        <v>3401.0483023502402</v>
      </c>
      <c r="L86" s="15">
        <v>7488.2</v>
      </c>
      <c r="M86" s="15"/>
      <c r="N86" s="15"/>
      <c r="O86" s="15"/>
      <c r="P86" s="15">
        <v>214216636.20416668</v>
      </c>
      <c r="Q86" s="15"/>
      <c r="R86" s="15"/>
      <c r="S86" s="15">
        <v>922.66494421099321</v>
      </c>
      <c r="T86" s="15">
        <v>460</v>
      </c>
      <c r="U86" s="15">
        <v>210000</v>
      </c>
      <c r="V86" s="15">
        <f t="shared" si="10"/>
        <v>3.7332858711193238</v>
      </c>
      <c r="W86" s="15">
        <v>3.9230499999999999</v>
      </c>
      <c r="X86" s="15"/>
      <c r="Y86" s="15">
        <f t="shared" si="6"/>
        <v>1.0508303235893854</v>
      </c>
      <c r="Z86" s="15"/>
      <c r="AA86" s="16"/>
      <c r="AB86" s="15">
        <v>1.1133153135475653</v>
      </c>
      <c r="AC86" s="17">
        <v>0.3</v>
      </c>
      <c r="AD86" s="15"/>
      <c r="AE86" s="15" t="s">
        <v>355</v>
      </c>
      <c r="AF86" s="22" t="s">
        <v>5</v>
      </c>
      <c r="AG86" s="17">
        <f t="shared" si="7"/>
        <v>3619.660709386937</v>
      </c>
      <c r="AH86" s="17">
        <v>3229.3273047384764</v>
      </c>
      <c r="AI86" s="15">
        <v>36.466000000000001</v>
      </c>
      <c r="AJ86" s="17">
        <f t="shared" si="8"/>
        <v>0.31996432570368077</v>
      </c>
      <c r="AK86" s="15">
        <f t="shared" si="9"/>
        <v>1.0508303235893854</v>
      </c>
      <c r="AL86" s="56">
        <v>3.2757000000000001</v>
      </c>
      <c r="AM86" s="5">
        <f t="shared" si="11"/>
        <v>4.4117647058823533</v>
      </c>
      <c r="AO86" s="15">
        <v>3.9230499999999999</v>
      </c>
      <c r="AS86"/>
      <c r="AV86" s="6"/>
    </row>
    <row r="87" spans="1:48" ht="15">
      <c r="A87" s="15">
        <v>130</v>
      </c>
      <c r="B87" s="20" t="s">
        <v>260</v>
      </c>
      <c r="C87" s="20">
        <v>180</v>
      </c>
      <c r="D87" s="15">
        <v>180</v>
      </c>
      <c r="E87" s="15">
        <v>400</v>
      </c>
      <c r="F87" s="15">
        <v>13.5</v>
      </c>
      <c r="G87" s="15">
        <v>13.5</v>
      </c>
      <c r="H87" s="15">
        <v>6.8</v>
      </c>
      <c r="I87" s="15">
        <v>0</v>
      </c>
      <c r="J87" s="15">
        <v>0</v>
      </c>
      <c r="K87" s="15">
        <v>5668.4138372504003</v>
      </c>
      <c r="L87" s="15">
        <v>7488.2</v>
      </c>
      <c r="M87" s="15"/>
      <c r="N87" s="15"/>
      <c r="O87" s="15"/>
      <c r="P87" s="15">
        <v>214216636.20416668</v>
      </c>
      <c r="Q87" s="15"/>
      <c r="R87" s="15"/>
      <c r="S87" s="15">
        <v>819.47013538974409</v>
      </c>
      <c r="T87" s="15">
        <v>460</v>
      </c>
      <c r="U87" s="15">
        <v>210000</v>
      </c>
      <c r="V87" s="15">
        <f t="shared" ref="V87:V102" si="12">L87*T87/(S87*1000)</f>
        <v>4.2034137075193652</v>
      </c>
      <c r="W87" s="15">
        <v>3.8734999999999999</v>
      </c>
      <c r="X87" s="15"/>
      <c r="Y87" s="15">
        <f t="shared" ref="Y87:Y102" si="13">AK87</f>
        <v>0.92151291058284557</v>
      </c>
      <c r="Z87" s="15"/>
      <c r="AA87" s="16"/>
      <c r="AB87" s="15">
        <v>1.1133153135475653</v>
      </c>
      <c r="AC87" s="17">
        <v>0.5</v>
      </c>
      <c r="AD87" s="15"/>
      <c r="AE87" s="15" t="s">
        <v>356</v>
      </c>
      <c r="AF87" s="22" t="s">
        <v>5</v>
      </c>
      <c r="AG87" s="17">
        <f t="shared" ref="AG87:AG102" si="14">W87*S87</f>
        <v>3174.2175694321736</v>
      </c>
      <c r="AH87" s="17">
        <v>2868.1454738641041</v>
      </c>
      <c r="AI87" s="15">
        <v>16.218</v>
      </c>
      <c r="AJ87" s="17">
        <f t="shared" ref="AJ87:AJ102" si="15">(V87/AI87)^0.5</f>
        <v>0.50909920638661421</v>
      </c>
      <c r="AK87" s="15">
        <f t="shared" ref="AK87:AK102" si="16">W87/V87</f>
        <v>0.92151291058284557</v>
      </c>
      <c r="AL87" s="5">
        <v>3.2757000000000001</v>
      </c>
      <c r="AM87" s="5">
        <f t="shared" si="11"/>
        <v>4.4117647058823533</v>
      </c>
      <c r="AO87" s="15">
        <v>3.8734999999999999</v>
      </c>
      <c r="AS87"/>
      <c r="AV87" s="6"/>
    </row>
    <row r="88" spans="1:48" ht="15">
      <c r="A88" s="15">
        <v>131</v>
      </c>
      <c r="B88" s="20" t="s">
        <v>261</v>
      </c>
      <c r="C88" s="20">
        <v>180</v>
      </c>
      <c r="D88" s="15">
        <v>180</v>
      </c>
      <c r="E88" s="15">
        <v>400</v>
      </c>
      <c r="F88" s="15">
        <v>13.5</v>
      </c>
      <c r="G88" s="15">
        <v>13.5</v>
      </c>
      <c r="H88" s="15">
        <v>6.8</v>
      </c>
      <c r="I88" s="15">
        <v>0</v>
      </c>
      <c r="J88" s="15">
        <v>0</v>
      </c>
      <c r="K88" s="15">
        <v>8502.6207558756014</v>
      </c>
      <c r="L88" s="15">
        <v>7488.2000000000007</v>
      </c>
      <c r="M88" s="15"/>
      <c r="N88" s="15"/>
      <c r="O88" s="15"/>
      <c r="P88" s="15">
        <v>214216636.20416668</v>
      </c>
      <c r="Q88" s="15"/>
      <c r="R88" s="15"/>
      <c r="S88" s="15">
        <v>674.18529633873982</v>
      </c>
      <c r="T88" s="15">
        <v>460</v>
      </c>
      <c r="U88" s="15">
        <v>210000</v>
      </c>
      <c r="V88" s="15">
        <f t="shared" si="12"/>
        <v>5.109236316345438</v>
      </c>
      <c r="W88" s="15">
        <v>3.7668200000000001</v>
      </c>
      <c r="X88" s="15"/>
      <c r="Y88" s="15">
        <f t="shared" si="13"/>
        <v>0.73725695324548057</v>
      </c>
      <c r="Z88" s="15"/>
      <c r="AA88" s="16"/>
      <c r="AB88" s="15">
        <v>1.1133153135475653</v>
      </c>
      <c r="AC88" s="17">
        <v>0.75</v>
      </c>
      <c r="AD88" s="15"/>
      <c r="AE88" s="15" t="s">
        <v>357</v>
      </c>
      <c r="AF88" s="22" t="s">
        <v>5</v>
      </c>
      <c r="AG88" s="17">
        <f t="shared" si="14"/>
        <v>2539.5346579546917</v>
      </c>
      <c r="AH88" s="17">
        <v>2359.6485371855892</v>
      </c>
      <c r="AI88" s="15">
        <v>8.9835999999999991</v>
      </c>
      <c r="AJ88" s="17">
        <f t="shared" si="15"/>
        <v>0.75414141589095252</v>
      </c>
      <c r="AK88" s="15">
        <f t="shared" si="16"/>
        <v>0.73725695324548057</v>
      </c>
      <c r="AL88" s="5">
        <v>3.2757000000000001</v>
      </c>
      <c r="AM88" s="5">
        <f t="shared" si="11"/>
        <v>4.4117647058823533</v>
      </c>
      <c r="AO88" s="15">
        <v>3.7668200000000001</v>
      </c>
      <c r="AS88"/>
      <c r="AV88" s="6"/>
    </row>
    <row r="89" spans="1:48" ht="15">
      <c r="A89" s="15">
        <v>132</v>
      </c>
      <c r="B89" s="20" t="s">
        <v>262</v>
      </c>
      <c r="C89" s="20">
        <v>180</v>
      </c>
      <c r="D89" s="15">
        <v>180</v>
      </c>
      <c r="E89" s="15">
        <v>400</v>
      </c>
      <c r="F89" s="15">
        <v>13.5</v>
      </c>
      <c r="G89" s="15">
        <v>13.5</v>
      </c>
      <c r="H89" s="15">
        <v>6.8</v>
      </c>
      <c r="I89" s="15">
        <v>0</v>
      </c>
      <c r="J89" s="15">
        <v>0</v>
      </c>
      <c r="K89" s="15">
        <v>11336.827674500801</v>
      </c>
      <c r="L89" s="15">
        <v>7488.2000000000007</v>
      </c>
      <c r="M89" s="15"/>
      <c r="N89" s="15"/>
      <c r="O89" s="15"/>
      <c r="P89" s="15">
        <v>214216636.20416668</v>
      </c>
      <c r="Q89" s="15"/>
      <c r="R89" s="15"/>
      <c r="S89" s="15">
        <v>524.87380275453438</v>
      </c>
      <c r="T89" s="15">
        <v>460</v>
      </c>
      <c r="U89" s="15">
        <v>210000</v>
      </c>
      <c r="V89" s="15">
        <f t="shared" si="12"/>
        <v>6.5626670295276854</v>
      </c>
      <c r="W89" s="15">
        <v>4.2110700000000003</v>
      </c>
      <c r="X89" s="15"/>
      <c r="Y89" s="15">
        <f t="shared" si="13"/>
        <v>0.64167052526860724</v>
      </c>
      <c r="Z89" s="15"/>
      <c r="AA89" s="16"/>
      <c r="AB89" s="15">
        <v>1.1133153135475653</v>
      </c>
      <c r="AC89" s="17">
        <v>1</v>
      </c>
      <c r="AD89" s="15"/>
      <c r="AE89" s="15" t="s">
        <v>358</v>
      </c>
      <c r="AF89" s="22" t="s">
        <v>5</v>
      </c>
      <c r="AG89" s="17">
        <f t="shared" si="14"/>
        <v>2210.2803245655373</v>
      </c>
      <c r="AH89" s="17">
        <v>1837.0583096408704</v>
      </c>
      <c r="AI89" s="15">
        <v>6.5628000000000002</v>
      </c>
      <c r="AJ89" s="17">
        <f t="shared" si="15"/>
        <v>0.99998986932819389</v>
      </c>
      <c r="AK89" s="15">
        <f t="shared" si="16"/>
        <v>0.64167052526860724</v>
      </c>
      <c r="AL89" s="5">
        <v>3.2757000000000001</v>
      </c>
      <c r="AM89" s="5">
        <f t="shared" si="11"/>
        <v>4.4117647058823533</v>
      </c>
      <c r="AO89" s="15">
        <v>4.2110700000000003</v>
      </c>
      <c r="AS89"/>
      <c r="AV89" s="6"/>
    </row>
    <row r="90" spans="1:48" ht="15">
      <c r="A90" s="15">
        <v>133</v>
      </c>
      <c r="B90" s="20" t="s">
        <v>263</v>
      </c>
      <c r="C90" s="20">
        <v>180</v>
      </c>
      <c r="D90" s="15">
        <v>180</v>
      </c>
      <c r="E90" s="15">
        <v>400</v>
      </c>
      <c r="F90" s="15">
        <v>13.5</v>
      </c>
      <c r="G90" s="15">
        <v>13.5</v>
      </c>
      <c r="H90" s="15">
        <v>6.8</v>
      </c>
      <c r="I90" s="15">
        <v>0</v>
      </c>
      <c r="J90" s="15">
        <v>0</v>
      </c>
      <c r="K90" s="15">
        <v>15077.980807086065</v>
      </c>
      <c r="L90" s="15">
        <v>7488.2000000000007</v>
      </c>
      <c r="M90" s="15"/>
      <c r="N90" s="15"/>
      <c r="O90" s="15"/>
      <c r="P90" s="15">
        <v>214216636.20416668</v>
      </c>
      <c r="Q90" s="15"/>
      <c r="R90" s="15"/>
      <c r="S90" s="15">
        <v>365.89082963411175</v>
      </c>
      <c r="T90" s="15">
        <v>460</v>
      </c>
      <c r="U90" s="15">
        <v>210000</v>
      </c>
      <c r="V90" s="15">
        <f t="shared" si="12"/>
        <v>9.4142069738248093</v>
      </c>
      <c r="W90" s="15">
        <v>4.4859799999999996</v>
      </c>
      <c r="X90" s="15"/>
      <c r="Y90" s="15">
        <f t="shared" si="13"/>
        <v>0.47651172451092111</v>
      </c>
      <c r="Z90" s="15"/>
      <c r="AA90" s="16"/>
      <c r="AB90" s="15">
        <v>1.1133153135475653</v>
      </c>
      <c r="AC90" s="17">
        <v>1.33</v>
      </c>
      <c r="AD90" s="15"/>
      <c r="AE90" s="15" t="s">
        <v>359</v>
      </c>
      <c r="AF90" s="22" t="s">
        <v>5</v>
      </c>
      <c r="AG90" s="17">
        <f t="shared" si="14"/>
        <v>1641.3789439220325</v>
      </c>
      <c r="AH90" s="17">
        <v>1280.6179037193911</v>
      </c>
      <c r="AI90" s="15">
        <v>5.3555999999999999</v>
      </c>
      <c r="AJ90" s="17">
        <f t="shared" si="15"/>
        <v>1.3258298867810701</v>
      </c>
      <c r="AK90" s="15">
        <f t="shared" si="16"/>
        <v>0.47651172451092111</v>
      </c>
      <c r="AL90" s="5">
        <v>3.2757000000000001</v>
      </c>
      <c r="AM90" s="5">
        <f t="shared" si="11"/>
        <v>4.4117647058823533</v>
      </c>
      <c r="AO90" s="15">
        <v>4.4859799999999996</v>
      </c>
      <c r="AS90"/>
      <c r="AV90" s="6"/>
    </row>
    <row r="91" spans="1:48" ht="15">
      <c r="A91" s="15">
        <v>134</v>
      </c>
      <c r="B91" s="20" t="s">
        <v>264</v>
      </c>
      <c r="C91" s="20">
        <v>180</v>
      </c>
      <c r="D91" s="15">
        <v>180</v>
      </c>
      <c r="E91" s="15">
        <v>400</v>
      </c>
      <c r="F91" s="15">
        <v>13.5</v>
      </c>
      <c r="G91" s="15">
        <v>13.5</v>
      </c>
      <c r="H91" s="15">
        <v>6.8</v>
      </c>
      <c r="I91" s="15">
        <v>0</v>
      </c>
      <c r="J91" s="15">
        <v>0</v>
      </c>
      <c r="K91" s="15">
        <v>18932.502216416335</v>
      </c>
      <c r="L91" s="15">
        <v>7488.2000000000007</v>
      </c>
      <c r="M91" s="15"/>
      <c r="N91" s="15"/>
      <c r="O91" s="15"/>
      <c r="P91" s="15">
        <v>214216636.20416668</v>
      </c>
      <c r="Q91" s="15"/>
      <c r="R91" s="15"/>
      <c r="S91" s="15">
        <v>257.89877539475748</v>
      </c>
      <c r="T91" s="15">
        <v>460</v>
      </c>
      <c r="U91" s="15">
        <v>210000</v>
      </c>
      <c r="V91" s="15">
        <f t="shared" si="12"/>
        <v>13.35629451798483</v>
      </c>
      <c r="W91" s="15">
        <v>4.3013500000000002</v>
      </c>
      <c r="X91" s="15"/>
      <c r="Y91" s="15">
        <f t="shared" si="13"/>
        <v>0.32204665704309271</v>
      </c>
      <c r="Z91" s="15"/>
      <c r="AA91" s="16"/>
      <c r="AB91" s="15">
        <v>1.1133153135475653</v>
      </c>
      <c r="AC91" s="17">
        <v>1.67</v>
      </c>
      <c r="AD91" s="15"/>
      <c r="AE91" s="15" t="s">
        <v>360</v>
      </c>
      <c r="AF91" s="22" t="s">
        <v>5</v>
      </c>
      <c r="AG91" s="17">
        <f t="shared" si="14"/>
        <v>1109.3128975442401</v>
      </c>
      <c r="AH91" s="17">
        <v>902.64571388165109</v>
      </c>
      <c r="AI91" s="15">
        <v>4.8334999999999999</v>
      </c>
      <c r="AJ91" s="17">
        <f t="shared" si="15"/>
        <v>1.6623104385775715</v>
      </c>
      <c r="AK91" s="15">
        <f t="shared" si="16"/>
        <v>0.32204665704309271</v>
      </c>
      <c r="AL91" s="5">
        <v>3.2757000000000001</v>
      </c>
      <c r="AM91" s="5">
        <f t="shared" si="11"/>
        <v>4.4117647058823533</v>
      </c>
      <c r="AO91" s="15">
        <v>4.3013500000000002</v>
      </c>
      <c r="AS91"/>
      <c r="AV91" s="6"/>
    </row>
    <row r="92" spans="1:48" ht="15">
      <c r="A92" s="15">
        <v>135</v>
      </c>
      <c r="B92" s="20" t="s">
        <v>265</v>
      </c>
      <c r="C92" s="20">
        <v>180</v>
      </c>
      <c r="D92" s="15">
        <v>180</v>
      </c>
      <c r="E92" s="15">
        <v>400</v>
      </c>
      <c r="F92" s="15">
        <v>13.5</v>
      </c>
      <c r="G92" s="15">
        <v>13.5</v>
      </c>
      <c r="H92" s="15">
        <v>6.8</v>
      </c>
      <c r="I92" s="15">
        <v>0</v>
      </c>
      <c r="J92" s="15">
        <v>0</v>
      </c>
      <c r="K92" s="15">
        <v>22673.655349001601</v>
      </c>
      <c r="L92" s="15">
        <v>7488.2000000000007</v>
      </c>
      <c r="M92" s="15"/>
      <c r="N92" s="15"/>
      <c r="O92" s="15"/>
      <c r="P92" s="15">
        <v>214216636.20416668</v>
      </c>
      <c r="Q92" s="15"/>
      <c r="R92" s="15"/>
      <c r="S92" s="15">
        <v>190.70976027814797</v>
      </c>
      <c r="T92" s="15">
        <v>460</v>
      </c>
      <c r="U92" s="15">
        <v>210000</v>
      </c>
      <c r="V92" s="15">
        <f t="shared" si="12"/>
        <v>18.061854804788869</v>
      </c>
      <c r="W92" s="15">
        <v>4.0011200000000002</v>
      </c>
      <c r="X92" s="15"/>
      <c r="Y92" s="15">
        <f t="shared" si="13"/>
        <v>0.2215232069598497</v>
      </c>
      <c r="Z92" s="15"/>
      <c r="AA92" s="16"/>
      <c r="AB92" s="15">
        <v>1.1133153135475653</v>
      </c>
      <c r="AC92" s="17">
        <v>2</v>
      </c>
      <c r="AD92" s="15"/>
      <c r="AE92" s="15" t="s">
        <v>361</v>
      </c>
      <c r="AF92" s="22" t="s">
        <v>5</v>
      </c>
      <c r="AG92" s="17">
        <f t="shared" si="14"/>
        <v>763.05263604410345</v>
      </c>
      <c r="AH92" s="17">
        <v>667.48416097351787</v>
      </c>
      <c r="AI92" s="15">
        <v>4.5646000000000004</v>
      </c>
      <c r="AJ92" s="17">
        <f t="shared" si="15"/>
        <v>1.9892062285729404</v>
      </c>
      <c r="AK92" s="15">
        <f t="shared" si="16"/>
        <v>0.2215232069598497</v>
      </c>
      <c r="AL92" s="5">
        <v>3.2757000000000001</v>
      </c>
      <c r="AM92" s="5">
        <f t="shared" si="11"/>
        <v>4.4117647058823533</v>
      </c>
      <c r="AO92" s="15">
        <v>4.0011200000000002</v>
      </c>
      <c r="AS92"/>
      <c r="AV92" s="6"/>
    </row>
    <row r="93" spans="1:48" ht="15">
      <c r="A93" s="15">
        <v>136</v>
      </c>
      <c r="B93" s="20" t="s">
        <v>266</v>
      </c>
      <c r="C93" s="20">
        <v>180</v>
      </c>
      <c r="D93" s="15">
        <v>180</v>
      </c>
      <c r="E93" s="15">
        <v>400</v>
      </c>
      <c r="F93" s="15">
        <v>13.5</v>
      </c>
      <c r="G93" s="15">
        <v>13.5</v>
      </c>
      <c r="H93" s="15">
        <v>6.8</v>
      </c>
      <c r="I93" s="15">
        <v>0</v>
      </c>
      <c r="J93" s="15">
        <v>0</v>
      </c>
      <c r="K93" s="15">
        <v>28342.069186252003</v>
      </c>
      <c r="L93" s="15">
        <v>7488.2000000000007</v>
      </c>
      <c r="M93" s="15"/>
      <c r="N93" s="15"/>
      <c r="O93" s="15"/>
      <c r="P93" s="15">
        <v>214216636.20416668</v>
      </c>
      <c r="Q93" s="15"/>
      <c r="R93" s="15"/>
      <c r="S93" s="15">
        <v>128.77034397600252</v>
      </c>
      <c r="T93" s="15">
        <v>460</v>
      </c>
      <c r="U93" s="15">
        <v>210000</v>
      </c>
      <c r="V93" s="15">
        <f t="shared" si="12"/>
        <v>26.74973051747013</v>
      </c>
      <c r="W93" s="15">
        <v>3.7345899999999999</v>
      </c>
      <c r="X93" s="15"/>
      <c r="Y93" s="15">
        <f t="shared" si="13"/>
        <v>0.13961224759109089</v>
      </c>
      <c r="Z93" s="15"/>
      <c r="AA93" s="16"/>
      <c r="AB93" s="15">
        <v>1.1133153135475653</v>
      </c>
      <c r="AC93" s="17">
        <v>2.5</v>
      </c>
      <c r="AD93" s="15"/>
      <c r="AE93" s="15" t="s">
        <v>362</v>
      </c>
      <c r="AF93" s="22" t="s">
        <v>5</v>
      </c>
      <c r="AG93" s="17">
        <f t="shared" si="14"/>
        <v>480.90443890933926</v>
      </c>
      <c r="AH93" s="17">
        <v>450.69620391600881</v>
      </c>
      <c r="AI93" s="15">
        <v>4.3320999999999996</v>
      </c>
      <c r="AJ93" s="17">
        <f t="shared" si="15"/>
        <v>2.4849088856448769</v>
      </c>
      <c r="AK93" s="15">
        <f t="shared" si="16"/>
        <v>0.13961224759109089</v>
      </c>
      <c r="AL93" s="5">
        <v>3.2757000000000001</v>
      </c>
      <c r="AM93" s="5">
        <f t="shared" si="11"/>
        <v>4.4117647058823533</v>
      </c>
      <c r="AO93" s="15">
        <v>3.7345899999999999</v>
      </c>
      <c r="AS93"/>
      <c r="AV93" s="6"/>
    </row>
    <row r="94" spans="1:48" ht="15">
      <c r="A94" s="15">
        <v>137</v>
      </c>
      <c r="B94" s="20" t="s">
        <v>267</v>
      </c>
      <c r="C94" s="20">
        <v>180</v>
      </c>
      <c r="D94" s="15">
        <v>180</v>
      </c>
      <c r="E94" s="15">
        <v>400</v>
      </c>
      <c r="F94" s="15">
        <v>13.5</v>
      </c>
      <c r="G94" s="15">
        <v>13.5</v>
      </c>
      <c r="H94" s="15">
        <v>4.9000000000000004</v>
      </c>
      <c r="I94" s="15">
        <v>0</v>
      </c>
      <c r="J94" s="15">
        <v>0</v>
      </c>
      <c r="K94" s="15">
        <v>3506.3771372783826</v>
      </c>
      <c r="L94" s="15">
        <v>6753.85</v>
      </c>
      <c r="M94" s="15"/>
      <c r="N94" s="15"/>
      <c r="O94" s="15"/>
      <c r="P94" s="15">
        <v>205075064.93020833</v>
      </c>
      <c r="Q94" s="15"/>
      <c r="R94" s="15"/>
      <c r="S94" s="15">
        <v>834.25806438265374</v>
      </c>
      <c r="T94" s="15">
        <v>460</v>
      </c>
      <c r="U94" s="15">
        <v>210000</v>
      </c>
      <c r="V94" s="15">
        <f t="shared" si="12"/>
        <v>3.7239927699098634</v>
      </c>
      <c r="W94" s="15">
        <v>3.90699</v>
      </c>
      <c r="X94" s="15"/>
      <c r="Y94" s="15">
        <f t="shared" si="13"/>
        <v>1.0491400605201944</v>
      </c>
      <c r="Z94" s="15"/>
      <c r="AA94" s="16"/>
      <c r="AB94" s="15">
        <v>1.5137471488237149</v>
      </c>
      <c r="AC94" s="17">
        <v>0.3</v>
      </c>
      <c r="AD94" s="15"/>
      <c r="AE94" s="15" t="s">
        <v>363</v>
      </c>
      <c r="AF94" s="22" t="s">
        <v>5</v>
      </c>
      <c r="AG94" s="17">
        <f t="shared" si="14"/>
        <v>3259.4379149623842</v>
      </c>
      <c r="AH94" s="17">
        <v>2919.9032253392879</v>
      </c>
      <c r="AI94" s="15">
        <v>34.979999999999997</v>
      </c>
      <c r="AJ94" s="17">
        <f t="shared" si="15"/>
        <v>0.32628304900899752</v>
      </c>
      <c r="AK94" s="15">
        <f t="shared" si="16"/>
        <v>1.0491400605201944</v>
      </c>
      <c r="AL94" s="56">
        <v>1.7927999999999999</v>
      </c>
      <c r="AM94" s="5">
        <f t="shared" si="11"/>
        <v>6.1224489795918355</v>
      </c>
      <c r="AO94" s="15">
        <v>3.90699</v>
      </c>
      <c r="AS94"/>
      <c r="AV94" s="6"/>
    </row>
    <row r="95" spans="1:48" ht="15">
      <c r="A95" s="15">
        <v>138</v>
      </c>
      <c r="B95" s="20" t="s">
        <v>268</v>
      </c>
      <c r="C95" s="20">
        <v>180</v>
      </c>
      <c r="D95" s="15">
        <v>180</v>
      </c>
      <c r="E95" s="15">
        <v>400</v>
      </c>
      <c r="F95" s="15">
        <v>13.5</v>
      </c>
      <c r="G95" s="15">
        <v>13.5</v>
      </c>
      <c r="H95" s="15">
        <v>4.9000000000000004</v>
      </c>
      <c r="I95" s="15">
        <v>0</v>
      </c>
      <c r="J95" s="15">
        <v>0</v>
      </c>
      <c r="K95" s="15">
        <v>5843.9618954639709</v>
      </c>
      <c r="L95" s="15">
        <v>6753.85</v>
      </c>
      <c r="M95" s="15"/>
      <c r="N95" s="15"/>
      <c r="O95" s="15"/>
      <c r="P95" s="15">
        <v>205075064.93020833</v>
      </c>
      <c r="Q95" s="15"/>
      <c r="R95" s="15"/>
      <c r="S95" s="15">
        <v>740.95106057622513</v>
      </c>
      <c r="T95" s="15">
        <v>460</v>
      </c>
      <c r="U95" s="15">
        <v>210000</v>
      </c>
      <c r="V95" s="15">
        <f t="shared" si="12"/>
        <v>4.192950338155824</v>
      </c>
      <c r="W95" s="15">
        <v>3.8288000000000002</v>
      </c>
      <c r="X95" s="15"/>
      <c r="Y95" s="15">
        <f t="shared" si="13"/>
        <v>0.91315176456013381</v>
      </c>
      <c r="Z95" s="15"/>
      <c r="AA95" s="16"/>
      <c r="AB95" s="15">
        <v>1.5137471488237149</v>
      </c>
      <c r="AC95" s="17">
        <v>0.5</v>
      </c>
      <c r="AD95" s="15"/>
      <c r="AE95" s="15" t="s">
        <v>364</v>
      </c>
      <c r="AF95" s="22" t="s">
        <v>5</v>
      </c>
      <c r="AG95" s="17">
        <f t="shared" si="14"/>
        <v>2836.9534207342508</v>
      </c>
      <c r="AH95" s="17">
        <v>2593.3287120167879</v>
      </c>
      <c r="AI95" s="15">
        <v>15.913</v>
      </c>
      <c r="AJ95" s="17">
        <f t="shared" si="15"/>
        <v>0.51331484940211636</v>
      </c>
      <c r="AK95" s="15">
        <f t="shared" si="16"/>
        <v>0.91315176456013381</v>
      </c>
      <c r="AL95" s="5">
        <v>1.7927999999999999</v>
      </c>
      <c r="AM95" s="5">
        <f t="shared" si="11"/>
        <v>6.1224489795918355</v>
      </c>
      <c r="AO95" s="15">
        <v>3.8288000000000002</v>
      </c>
      <c r="AS95"/>
      <c r="AV95" s="6"/>
    </row>
    <row r="96" spans="1:48" ht="15">
      <c r="A96" s="15">
        <v>139</v>
      </c>
      <c r="B96" s="20" t="s">
        <v>269</v>
      </c>
      <c r="C96" s="20">
        <v>180</v>
      </c>
      <c r="D96" s="15">
        <v>180</v>
      </c>
      <c r="E96" s="15">
        <v>400</v>
      </c>
      <c r="F96" s="15">
        <v>13.5</v>
      </c>
      <c r="G96" s="15">
        <v>13.5</v>
      </c>
      <c r="H96" s="15">
        <v>4.9000000000000004</v>
      </c>
      <c r="I96" s="15">
        <v>0</v>
      </c>
      <c r="J96" s="15">
        <v>0</v>
      </c>
      <c r="K96" s="15">
        <v>8765.9428431959568</v>
      </c>
      <c r="L96" s="15">
        <v>6753.85</v>
      </c>
      <c r="M96" s="15"/>
      <c r="N96" s="15"/>
      <c r="O96" s="15"/>
      <c r="P96" s="15">
        <v>205075064.93020836</v>
      </c>
      <c r="Q96" s="15"/>
      <c r="R96" s="15"/>
      <c r="S96" s="15">
        <v>609.58696207946991</v>
      </c>
      <c r="T96" s="15">
        <v>460</v>
      </c>
      <c r="U96" s="15">
        <v>210000</v>
      </c>
      <c r="V96" s="15">
        <f t="shared" si="12"/>
        <v>5.0965181233567458</v>
      </c>
      <c r="W96" s="15">
        <v>3.7160000000000002</v>
      </c>
      <c r="X96" s="15"/>
      <c r="Y96" s="15">
        <f t="shared" si="13"/>
        <v>0.72912524002809043</v>
      </c>
      <c r="Z96" s="15"/>
      <c r="AA96" s="16"/>
      <c r="AB96" s="15">
        <v>1.5137471488237149</v>
      </c>
      <c r="AC96" s="17">
        <v>0.75</v>
      </c>
      <c r="AD96" s="15"/>
      <c r="AE96" s="15" t="s">
        <v>365</v>
      </c>
      <c r="AF96" s="22" t="s">
        <v>5</v>
      </c>
      <c r="AG96" s="17">
        <f t="shared" si="14"/>
        <v>2265.2251510873102</v>
      </c>
      <c r="AH96" s="17">
        <v>2133.5543672781446</v>
      </c>
      <c r="AI96" s="15">
        <v>8.8896999999999995</v>
      </c>
      <c r="AJ96" s="17">
        <f t="shared" si="15"/>
        <v>0.75716971327928984</v>
      </c>
      <c r="AK96" s="15">
        <f t="shared" si="16"/>
        <v>0.72912524002809043</v>
      </c>
      <c r="AL96" s="5">
        <v>1.7927999999999999</v>
      </c>
      <c r="AM96" s="5">
        <f t="shared" si="11"/>
        <v>6.1224489795918355</v>
      </c>
      <c r="AO96" s="15">
        <v>3.7160000000000002</v>
      </c>
      <c r="AS96"/>
      <c r="AV96" s="6"/>
    </row>
    <row r="97" spans="1:48" ht="15">
      <c r="A97" s="15">
        <v>140</v>
      </c>
      <c r="B97" s="20" t="s">
        <v>270</v>
      </c>
      <c r="C97" s="20">
        <v>180</v>
      </c>
      <c r="D97" s="15">
        <v>180</v>
      </c>
      <c r="E97" s="15">
        <v>400</v>
      </c>
      <c r="F97" s="15">
        <v>13.5</v>
      </c>
      <c r="G97" s="15">
        <v>13.5</v>
      </c>
      <c r="H97" s="15">
        <v>4.9000000000000004</v>
      </c>
      <c r="I97" s="15">
        <v>0</v>
      </c>
      <c r="J97" s="15">
        <v>0</v>
      </c>
      <c r="K97" s="15">
        <v>11687.923790927942</v>
      </c>
      <c r="L97" s="15">
        <v>6753.85</v>
      </c>
      <c r="M97" s="15"/>
      <c r="N97" s="15"/>
      <c r="O97" s="15"/>
      <c r="P97" s="15">
        <v>205075064.93020836</v>
      </c>
      <c r="Q97" s="15"/>
      <c r="R97" s="15"/>
      <c r="S97" s="15">
        <v>474.58203053938405</v>
      </c>
      <c r="T97" s="15">
        <v>460</v>
      </c>
      <c r="U97" s="15">
        <v>210000</v>
      </c>
      <c r="V97" s="15">
        <f t="shared" si="12"/>
        <v>6.5463308766010666</v>
      </c>
      <c r="W97" s="15">
        <v>4.20336</v>
      </c>
      <c r="X97" s="15"/>
      <c r="Y97" s="15">
        <f t="shared" si="13"/>
        <v>0.64209403393041364</v>
      </c>
      <c r="Z97" s="15"/>
      <c r="AA97" s="16"/>
      <c r="AB97" s="15">
        <v>1.5137471488237149</v>
      </c>
      <c r="AC97" s="17">
        <v>1</v>
      </c>
      <c r="AD97" s="15"/>
      <c r="AE97" s="15" t="s">
        <v>366</v>
      </c>
      <c r="AF97" s="22" t="s">
        <v>5</v>
      </c>
      <c r="AG97" s="17">
        <f t="shared" si="14"/>
        <v>1994.8391238880254</v>
      </c>
      <c r="AH97" s="17">
        <v>1661.0371068878442</v>
      </c>
      <c r="AI97" s="15">
        <v>5.8484999999999996</v>
      </c>
      <c r="AJ97" s="17">
        <f t="shared" si="15"/>
        <v>1.0579782245740785</v>
      </c>
      <c r="AK97" s="15">
        <f t="shared" si="16"/>
        <v>0.64209403393041364</v>
      </c>
      <c r="AL97" s="5">
        <v>1.7927999999999999</v>
      </c>
      <c r="AM97" s="5">
        <f t="shared" si="11"/>
        <v>6.1224489795918355</v>
      </c>
      <c r="AO97" s="15">
        <v>4.20336</v>
      </c>
      <c r="AS97"/>
      <c r="AV97" s="6"/>
    </row>
    <row r="98" spans="1:48" ht="15">
      <c r="A98" s="15">
        <v>141</v>
      </c>
      <c r="B98" s="20" t="s">
        <v>271</v>
      </c>
      <c r="C98" s="20">
        <v>180</v>
      </c>
      <c r="D98" s="15">
        <v>180</v>
      </c>
      <c r="E98" s="15">
        <v>400</v>
      </c>
      <c r="F98" s="15">
        <v>13.5</v>
      </c>
      <c r="G98" s="15">
        <v>13.5</v>
      </c>
      <c r="H98" s="15">
        <v>4.9000000000000004</v>
      </c>
      <c r="I98" s="15">
        <v>0</v>
      </c>
      <c r="J98" s="15">
        <v>0</v>
      </c>
      <c r="K98" s="15">
        <v>15544.938641934164</v>
      </c>
      <c r="L98" s="15">
        <v>6753.85</v>
      </c>
      <c r="M98" s="15"/>
      <c r="N98" s="15"/>
      <c r="O98" s="15"/>
      <c r="P98" s="15">
        <v>205075064.93020836</v>
      </c>
      <c r="Q98" s="15"/>
      <c r="R98" s="15"/>
      <c r="S98" s="15">
        <v>330.83231049484186</v>
      </c>
      <c r="T98" s="15">
        <v>460</v>
      </c>
      <c r="U98" s="15">
        <v>210000</v>
      </c>
      <c r="V98" s="15">
        <f t="shared" si="12"/>
        <v>9.3907726103083835</v>
      </c>
      <c r="W98" s="15">
        <v>4.4811899999999998</v>
      </c>
      <c r="X98" s="15"/>
      <c r="Y98" s="15">
        <f t="shared" si="13"/>
        <v>0.47719076863611143</v>
      </c>
      <c r="Z98" s="15"/>
      <c r="AA98" s="16"/>
      <c r="AB98" s="15">
        <v>1.5137471488237149</v>
      </c>
      <c r="AC98" s="17">
        <v>1.33</v>
      </c>
      <c r="AD98" s="15"/>
      <c r="AE98" s="15" t="s">
        <v>367</v>
      </c>
      <c r="AF98" s="22" t="s">
        <v>5</v>
      </c>
      <c r="AG98" s="17">
        <f t="shared" si="14"/>
        <v>1482.5224414663803</v>
      </c>
      <c r="AH98" s="17">
        <v>1157.9130867319466</v>
      </c>
      <c r="AI98" s="15">
        <v>5.3243999999999998</v>
      </c>
      <c r="AJ98" s="17">
        <f t="shared" si="15"/>
        <v>1.3280527483139295</v>
      </c>
      <c r="AK98" s="15">
        <f t="shared" si="16"/>
        <v>0.47719076863611143</v>
      </c>
      <c r="AL98" s="5">
        <v>1.7927999999999999</v>
      </c>
      <c r="AM98" s="5">
        <f t="shared" si="11"/>
        <v>6.1224489795918355</v>
      </c>
      <c r="AO98" s="15">
        <v>4.4811899999999998</v>
      </c>
      <c r="AS98"/>
      <c r="AV98" s="6"/>
    </row>
    <row r="99" spans="1:48" ht="15">
      <c r="A99" s="15">
        <v>142</v>
      </c>
      <c r="B99" s="20" t="s">
        <v>272</v>
      </c>
      <c r="C99" s="20">
        <v>180</v>
      </c>
      <c r="D99" s="15">
        <v>180</v>
      </c>
      <c r="E99" s="15">
        <v>400</v>
      </c>
      <c r="F99" s="15">
        <v>13.5</v>
      </c>
      <c r="G99" s="15">
        <v>13.5</v>
      </c>
      <c r="H99" s="15">
        <v>4.9000000000000004</v>
      </c>
      <c r="I99" s="15">
        <v>0</v>
      </c>
      <c r="J99" s="15">
        <v>0</v>
      </c>
      <c r="K99" s="15">
        <v>19518.832730849663</v>
      </c>
      <c r="L99" s="15">
        <v>6753.85</v>
      </c>
      <c r="M99" s="15"/>
      <c r="N99" s="15"/>
      <c r="O99" s="15"/>
      <c r="P99" s="15">
        <v>205075064.93020836</v>
      </c>
      <c r="Q99" s="15"/>
      <c r="R99" s="15"/>
      <c r="S99" s="15">
        <v>233.18771837752411</v>
      </c>
      <c r="T99" s="15">
        <v>460</v>
      </c>
      <c r="U99" s="15">
        <v>210000</v>
      </c>
      <c r="V99" s="15">
        <f t="shared" si="12"/>
        <v>13.32304729261182</v>
      </c>
      <c r="W99" s="15">
        <v>4.2947300000000004</v>
      </c>
      <c r="X99" s="15"/>
      <c r="Y99" s="15">
        <f t="shared" si="13"/>
        <v>0.32235343053849291</v>
      </c>
      <c r="Z99" s="15"/>
      <c r="AA99" s="16"/>
      <c r="AB99" s="15">
        <v>1.5137471488237149</v>
      </c>
      <c r="AC99" s="17">
        <v>1.67</v>
      </c>
      <c r="AD99" s="15"/>
      <c r="AE99" s="15" t="s">
        <v>368</v>
      </c>
      <c r="AF99" s="22" t="s">
        <v>5</v>
      </c>
      <c r="AG99" s="17">
        <f t="shared" si="14"/>
        <v>1001.4782897475042</v>
      </c>
      <c r="AH99" s="17">
        <v>816.15701432133437</v>
      </c>
      <c r="AI99" s="15">
        <v>4.8095999999999997</v>
      </c>
      <c r="AJ99" s="17">
        <f t="shared" si="15"/>
        <v>1.6643601362988905</v>
      </c>
      <c r="AK99" s="15">
        <f t="shared" si="16"/>
        <v>0.32235343053849291</v>
      </c>
      <c r="AL99" s="5">
        <v>1.7927999999999999</v>
      </c>
      <c r="AM99" s="5">
        <f t="shared" si="11"/>
        <v>6.1224489795918355</v>
      </c>
      <c r="AO99" s="15">
        <v>4.2947300000000004</v>
      </c>
      <c r="AS99"/>
      <c r="AV99" s="6"/>
    </row>
    <row r="100" spans="1:48" ht="15">
      <c r="A100" s="15">
        <v>143</v>
      </c>
      <c r="B100" s="20" t="s">
        <v>273</v>
      </c>
      <c r="C100" s="20">
        <v>180</v>
      </c>
      <c r="D100" s="15">
        <v>180</v>
      </c>
      <c r="E100" s="15">
        <v>400</v>
      </c>
      <c r="F100" s="15">
        <v>13.5</v>
      </c>
      <c r="G100" s="15">
        <v>13.5</v>
      </c>
      <c r="H100" s="15">
        <v>4.9000000000000004</v>
      </c>
      <c r="I100" s="15">
        <v>0</v>
      </c>
      <c r="J100" s="15">
        <v>0</v>
      </c>
      <c r="K100" s="15">
        <v>23375.847581855884</v>
      </c>
      <c r="L100" s="15">
        <v>6753.85</v>
      </c>
      <c r="M100" s="15"/>
      <c r="N100" s="15"/>
      <c r="O100" s="15"/>
      <c r="P100" s="15">
        <v>205075064.93020836</v>
      </c>
      <c r="Q100" s="15"/>
      <c r="R100" s="15"/>
      <c r="S100" s="15">
        <v>172.43654532098998</v>
      </c>
      <c r="T100" s="15">
        <v>460</v>
      </c>
      <c r="U100" s="15">
        <v>210000</v>
      </c>
      <c r="V100" s="15">
        <f t="shared" si="12"/>
        <v>18.01689423907651</v>
      </c>
      <c r="W100" s="15">
        <v>4.0008400000000002</v>
      </c>
      <c r="X100" s="15"/>
      <c r="Y100" s="15">
        <f t="shared" si="13"/>
        <v>0.22206046985182673</v>
      </c>
      <c r="Z100" s="15"/>
      <c r="AA100" s="16"/>
      <c r="AB100" s="15">
        <v>1.5137471488237149</v>
      </c>
      <c r="AC100" s="17">
        <v>2</v>
      </c>
      <c r="AD100" s="15"/>
      <c r="AE100" s="15" t="s">
        <v>369</v>
      </c>
      <c r="AF100" s="22" t="s">
        <v>5</v>
      </c>
      <c r="AG100" s="17">
        <f t="shared" si="14"/>
        <v>689.89102798202953</v>
      </c>
      <c r="AH100" s="17">
        <v>603.5279086234649</v>
      </c>
      <c r="AI100" s="15">
        <v>4.5438999999999998</v>
      </c>
      <c r="AJ100" s="17">
        <f t="shared" si="15"/>
        <v>1.9912490521002526</v>
      </c>
      <c r="AK100" s="15">
        <f t="shared" si="16"/>
        <v>0.22206046985182673</v>
      </c>
      <c r="AL100" s="5">
        <v>1.7927999999999999</v>
      </c>
      <c r="AM100" s="5">
        <f t="shared" si="11"/>
        <v>6.1224489795918355</v>
      </c>
      <c r="AO100" s="15">
        <v>4.0008400000000002</v>
      </c>
      <c r="AS100"/>
      <c r="AV100" s="6"/>
    </row>
    <row r="101" spans="1:48" ht="15">
      <c r="A101" s="15">
        <v>144</v>
      </c>
      <c r="B101" s="20" t="s">
        <v>274</v>
      </c>
      <c r="C101" s="20">
        <v>180</v>
      </c>
      <c r="D101" s="15">
        <v>180</v>
      </c>
      <c r="E101" s="15">
        <v>400</v>
      </c>
      <c r="F101" s="15">
        <v>13.5</v>
      </c>
      <c r="G101" s="15">
        <v>13.5</v>
      </c>
      <c r="H101" s="15">
        <v>4.9000000000000004</v>
      </c>
      <c r="I101" s="15">
        <v>0</v>
      </c>
      <c r="J101" s="15">
        <v>0</v>
      </c>
      <c r="K101" s="15">
        <v>29219.809477319857</v>
      </c>
      <c r="L101" s="15">
        <v>6753.85</v>
      </c>
      <c r="M101" s="15"/>
      <c r="N101" s="15"/>
      <c r="O101" s="15"/>
      <c r="P101" s="15">
        <v>205075064.93020836</v>
      </c>
      <c r="Q101" s="15"/>
      <c r="R101" s="15"/>
      <c r="S101" s="15">
        <v>116.43197087884809</v>
      </c>
      <c r="T101" s="15">
        <v>460</v>
      </c>
      <c r="U101" s="15">
        <v>210000</v>
      </c>
      <c r="V101" s="15">
        <f t="shared" si="12"/>
        <v>26.683143612098721</v>
      </c>
      <c r="W101" s="15">
        <v>3.7379699999999998</v>
      </c>
      <c r="X101" s="15"/>
      <c r="Y101" s="15">
        <f t="shared" si="13"/>
        <v>0.14008731708452532</v>
      </c>
      <c r="Z101" s="15"/>
      <c r="AA101" s="16"/>
      <c r="AB101" s="15">
        <v>1.5137471488237149</v>
      </c>
      <c r="AC101" s="17">
        <v>2.5</v>
      </c>
      <c r="AD101" s="15"/>
      <c r="AE101" s="15" t="s">
        <v>370</v>
      </c>
      <c r="AF101" s="22" t="s">
        <v>5</v>
      </c>
      <c r="AG101" s="17">
        <f t="shared" si="14"/>
        <v>435.21921418600778</v>
      </c>
      <c r="AH101" s="17">
        <v>407.5118980759683</v>
      </c>
      <c r="AI101" s="15">
        <v>4.3140999999999998</v>
      </c>
      <c r="AJ101" s="17">
        <f t="shared" si="15"/>
        <v>2.4869863003521537</v>
      </c>
      <c r="AK101" s="15">
        <f t="shared" si="16"/>
        <v>0.14008731708452532</v>
      </c>
      <c r="AL101" s="5">
        <v>1.7927999999999999</v>
      </c>
      <c r="AM101" s="5">
        <f t="shared" si="11"/>
        <v>6.1224489795918355</v>
      </c>
      <c r="AO101" s="15">
        <v>3.7379699999999998</v>
      </c>
      <c r="AS101"/>
      <c r="AV101" s="6"/>
    </row>
    <row r="102" spans="1:48">
      <c r="A102" s="36">
        <v>193</v>
      </c>
      <c r="B102" s="37" t="s">
        <v>419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24.7</v>
      </c>
      <c r="I102" s="36">
        <v>0</v>
      </c>
      <c r="J102" s="36">
        <v>0</v>
      </c>
      <c r="K102" s="36">
        <v>3281.4238674358298</v>
      </c>
      <c r="L102" s="36">
        <v>14406.55</v>
      </c>
      <c r="M102" s="36"/>
      <c r="N102" s="36"/>
      <c r="O102" s="36"/>
      <c r="P102" s="103">
        <v>300339860.31145835</v>
      </c>
      <c r="Q102" s="36"/>
      <c r="R102" s="36"/>
      <c r="S102" s="36">
        <v>1354.8272571390148</v>
      </c>
      <c r="T102" s="36">
        <v>355</v>
      </c>
      <c r="U102" s="36">
        <v>210000</v>
      </c>
      <c r="V102" s="36">
        <f t="shared" si="12"/>
        <v>3.7748910224908725</v>
      </c>
      <c r="W102" s="15">
        <v>3.88002</v>
      </c>
      <c r="X102" s="36"/>
      <c r="Y102" s="36">
        <f t="shared" si="13"/>
        <v>1.0278495397304894</v>
      </c>
      <c r="Z102" s="36"/>
      <c r="AA102" s="38"/>
      <c r="AB102" s="36">
        <v>0.3550200773318104</v>
      </c>
      <c r="AC102" s="39">
        <v>0.3</v>
      </c>
      <c r="AD102" s="36"/>
      <c r="AE102" s="36" t="s">
        <v>528</v>
      </c>
      <c r="AF102" s="40" t="s">
        <v>5</v>
      </c>
      <c r="AG102" s="39">
        <f t="shared" si="14"/>
        <v>5256.7568542445206</v>
      </c>
      <c r="AH102" s="39">
        <v>4741.8953999865516</v>
      </c>
      <c r="AI102" s="36">
        <v>40.722000000000001</v>
      </c>
      <c r="AJ102" s="39">
        <f t="shared" si="15"/>
        <v>0.30446519928076798</v>
      </c>
      <c r="AK102" s="36">
        <f t="shared" si="16"/>
        <v>1.0278495397304894</v>
      </c>
      <c r="AL102" s="56">
        <v>26.521000000000001</v>
      </c>
      <c r="AM102" s="5">
        <f t="shared" si="11"/>
        <v>1.214574898785425</v>
      </c>
      <c r="AO102" s="15">
        <v>3.88002</v>
      </c>
    </row>
    <row r="103" spans="1:48">
      <c r="A103" s="15">
        <v>194</v>
      </c>
      <c r="B103" s="20" t="s">
        <v>420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24.7</v>
      </c>
      <c r="I103" s="15">
        <v>0</v>
      </c>
      <c r="J103" s="15">
        <v>0</v>
      </c>
      <c r="K103" s="15">
        <v>5469.0397790597162</v>
      </c>
      <c r="L103" s="15">
        <v>14406.55</v>
      </c>
      <c r="M103" s="15"/>
      <c r="N103" s="15"/>
      <c r="O103" s="15"/>
      <c r="P103" s="104">
        <v>300339860.31145835</v>
      </c>
      <c r="Q103" s="15"/>
      <c r="R103" s="15"/>
      <c r="S103" s="15">
        <v>1203.2975597515888</v>
      </c>
      <c r="T103" s="15">
        <v>355</v>
      </c>
      <c r="U103" s="15">
        <v>210000</v>
      </c>
      <c r="V103" s="15">
        <f t="shared" ref="V103:V149" si="17">L103*T103/(S103*1000)</f>
        <v>4.2502581415155625</v>
      </c>
      <c r="W103" s="5">
        <v>4.0525799999999998</v>
      </c>
      <c r="X103" s="15"/>
      <c r="Y103" s="15">
        <f t="shared" ref="Y103:Y149" si="18">AK103</f>
        <v>0.95349032107375142</v>
      </c>
      <c r="Z103" s="15"/>
      <c r="AA103" s="16"/>
      <c r="AB103" s="15">
        <v>0.3550200773318104</v>
      </c>
      <c r="AC103" s="17">
        <v>0.5</v>
      </c>
      <c r="AD103" s="15"/>
      <c r="AE103" s="15" t="s">
        <v>529</v>
      </c>
      <c r="AF103" s="22" t="s">
        <v>5</v>
      </c>
      <c r="AG103" s="17">
        <f t="shared" ref="AG103:AG149" si="19">W103*S103</f>
        <v>4876.4596246980936</v>
      </c>
      <c r="AH103" s="17">
        <v>4211.5414591305607</v>
      </c>
      <c r="AI103" s="15">
        <v>17.13</v>
      </c>
      <c r="AJ103" s="17">
        <f t="shared" ref="AJ103:AJ149" si="20">(V103/AI103)^0.5</f>
        <v>0.49811425725600589</v>
      </c>
      <c r="AK103" s="15">
        <f t="shared" ref="AK103:AK149" si="21">W103/V103</f>
        <v>0.95349032107375142</v>
      </c>
      <c r="AL103" s="5">
        <v>26.521000000000001</v>
      </c>
      <c r="AM103" s="5">
        <f t="shared" si="11"/>
        <v>1.214574898785425</v>
      </c>
      <c r="AO103" s="5">
        <v>4.0525799999999998</v>
      </c>
    </row>
    <row r="104" spans="1:48">
      <c r="A104" s="15">
        <v>195</v>
      </c>
      <c r="B104" s="20" t="s">
        <v>421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24.7</v>
      </c>
      <c r="I104" s="15">
        <v>0</v>
      </c>
      <c r="J104" s="15">
        <v>0</v>
      </c>
      <c r="K104" s="15">
        <v>8203.5596685895744</v>
      </c>
      <c r="L104" s="15">
        <v>14406.550000000001</v>
      </c>
      <c r="M104" s="15"/>
      <c r="N104" s="15"/>
      <c r="O104" s="15"/>
      <c r="P104" s="104">
        <v>300339860.31145835</v>
      </c>
      <c r="Q104" s="15"/>
      <c r="R104" s="15"/>
      <c r="S104" s="15">
        <v>989.96349820481862</v>
      </c>
      <c r="T104" s="15">
        <v>355</v>
      </c>
      <c r="U104" s="15">
        <v>210000</v>
      </c>
      <c r="V104" s="15">
        <f t="shared" si="17"/>
        <v>5.1661755804877885</v>
      </c>
      <c r="W104" s="15">
        <v>3.95546</v>
      </c>
      <c r="X104" s="15"/>
      <c r="Y104" s="15">
        <f t="shared" si="18"/>
        <v>0.76564567703417596</v>
      </c>
      <c r="Z104" s="15"/>
      <c r="AA104" s="16"/>
      <c r="AB104" s="15">
        <v>0.3550200773318104</v>
      </c>
      <c r="AC104" s="17">
        <v>0.75</v>
      </c>
      <c r="AD104" s="15"/>
      <c r="AE104" s="15" t="s">
        <v>530</v>
      </c>
      <c r="AF104" s="22" t="s">
        <v>5</v>
      </c>
      <c r="AG104" s="17">
        <f t="shared" si="19"/>
        <v>3915.761018609232</v>
      </c>
      <c r="AH104" s="17">
        <v>3464.8722437168653</v>
      </c>
      <c r="AI104" s="15">
        <v>9.3148999999999997</v>
      </c>
      <c r="AJ104" s="17">
        <f t="shared" si="20"/>
        <v>0.74472422761121626</v>
      </c>
      <c r="AK104" s="15">
        <f t="shared" si="21"/>
        <v>0.76564567703417596</v>
      </c>
      <c r="AL104" s="5">
        <v>26.521000000000001</v>
      </c>
      <c r="AM104" s="5">
        <f t="shared" si="11"/>
        <v>1.214574898785425</v>
      </c>
      <c r="AO104" s="15">
        <v>3.95546</v>
      </c>
    </row>
    <row r="105" spans="1:48">
      <c r="A105" s="15">
        <v>196</v>
      </c>
      <c r="B105" s="20" t="s">
        <v>422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24.7</v>
      </c>
      <c r="I105" s="15">
        <v>0</v>
      </c>
      <c r="J105" s="15">
        <v>0</v>
      </c>
      <c r="K105" s="15">
        <v>10938.079558119432</v>
      </c>
      <c r="L105" s="15">
        <v>14406.550000000001</v>
      </c>
      <c r="M105" s="15"/>
      <c r="N105" s="15"/>
      <c r="O105" s="15"/>
      <c r="P105" s="104">
        <v>300339860.31145835</v>
      </c>
      <c r="Q105" s="15"/>
      <c r="R105" s="15"/>
      <c r="S105" s="15">
        <v>770.71675800813148</v>
      </c>
      <c r="T105" s="15">
        <v>355</v>
      </c>
      <c r="U105" s="15">
        <v>210000</v>
      </c>
      <c r="V105" s="15">
        <f t="shared" si="17"/>
        <v>6.6358038758851547</v>
      </c>
      <c r="W105" s="15">
        <v>4.1936499999999999</v>
      </c>
      <c r="X105" s="15"/>
      <c r="Y105" s="15">
        <f t="shared" si="18"/>
        <v>0.63197316835115258</v>
      </c>
      <c r="Z105" s="15"/>
      <c r="AA105" s="16"/>
      <c r="AB105" s="15">
        <v>0.3550200773318104</v>
      </c>
      <c r="AC105" s="17">
        <v>1</v>
      </c>
      <c r="AD105" s="15"/>
      <c r="AE105" s="15" t="s">
        <v>531</v>
      </c>
      <c r="AF105" s="22" t="s">
        <v>5</v>
      </c>
      <c r="AG105" s="17">
        <f t="shared" si="19"/>
        <v>3232.1163322208004</v>
      </c>
      <c r="AH105" s="17">
        <v>2697.5086530284602</v>
      </c>
      <c r="AI105" s="15">
        <v>6.7582000000000004</v>
      </c>
      <c r="AJ105" s="17">
        <f t="shared" si="20"/>
        <v>0.99090324557390197</v>
      </c>
      <c r="AK105" s="15">
        <f t="shared" si="21"/>
        <v>0.63197316835115258</v>
      </c>
      <c r="AL105" s="5">
        <v>26.521000000000001</v>
      </c>
      <c r="AM105" s="5">
        <f t="shared" si="11"/>
        <v>1.214574898785425</v>
      </c>
      <c r="AO105" s="15">
        <v>4.1936499999999999</v>
      </c>
    </row>
    <row r="106" spans="1:48">
      <c r="A106" s="15">
        <v>197</v>
      </c>
      <c r="B106" s="20" t="s">
        <v>423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24.7</v>
      </c>
      <c r="I106" s="15">
        <v>0</v>
      </c>
      <c r="J106" s="15">
        <v>0</v>
      </c>
      <c r="K106" s="15">
        <v>14547.645812298848</v>
      </c>
      <c r="L106" s="15">
        <v>14406.550000000001</v>
      </c>
      <c r="M106" s="15"/>
      <c r="N106" s="15"/>
      <c r="O106" s="15"/>
      <c r="P106" s="104">
        <v>300339860.31145835</v>
      </c>
      <c r="Q106" s="15"/>
      <c r="R106" s="15"/>
      <c r="S106" s="15">
        <v>537.26856345388785</v>
      </c>
      <c r="T106" s="15">
        <v>355</v>
      </c>
      <c r="U106" s="15">
        <v>210000</v>
      </c>
      <c r="V106" s="15">
        <f t="shared" si="17"/>
        <v>9.5191224610686671</v>
      </c>
      <c r="W106" s="15">
        <v>4.4139499999999998</v>
      </c>
      <c r="X106" s="15"/>
      <c r="Y106" s="15">
        <f t="shared" si="18"/>
        <v>0.46369295258593263</v>
      </c>
      <c r="Z106" s="15"/>
      <c r="AA106" s="16"/>
      <c r="AB106" s="15">
        <v>0.3550200773318104</v>
      </c>
      <c r="AC106" s="17">
        <v>1.33</v>
      </c>
      <c r="AD106" s="15"/>
      <c r="AE106" s="15" t="s">
        <v>532</v>
      </c>
      <c r="AF106" s="22" t="s">
        <v>5</v>
      </c>
      <c r="AG106" s="17">
        <f t="shared" si="19"/>
        <v>2371.4765756572883</v>
      </c>
      <c r="AH106" s="17">
        <v>1880.4399720886074</v>
      </c>
      <c r="AI106" s="15">
        <v>5.4934000000000003</v>
      </c>
      <c r="AJ106" s="17">
        <f t="shared" si="20"/>
        <v>1.3163696035292809</v>
      </c>
      <c r="AK106" s="15">
        <f t="shared" si="21"/>
        <v>0.46369295258593263</v>
      </c>
      <c r="AL106" s="5">
        <v>26.521000000000001</v>
      </c>
      <c r="AM106" s="5">
        <f t="shared" si="11"/>
        <v>1.214574898785425</v>
      </c>
      <c r="AO106" s="15">
        <v>4.4139499999999998</v>
      </c>
    </row>
    <row r="107" spans="1:48">
      <c r="A107" s="15">
        <v>198</v>
      </c>
      <c r="B107" s="20" t="s">
        <v>424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24.7</v>
      </c>
      <c r="I107" s="15">
        <v>0</v>
      </c>
      <c r="J107" s="15">
        <v>0</v>
      </c>
      <c r="K107" s="15">
        <v>18266.592862059453</v>
      </c>
      <c r="L107" s="15">
        <v>14406.550000000001</v>
      </c>
      <c r="M107" s="15"/>
      <c r="N107" s="15"/>
      <c r="O107" s="15"/>
      <c r="P107" s="104">
        <v>300339860.31145835</v>
      </c>
      <c r="Q107" s="15"/>
      <c r="R107" s="15"/>
      <c r="S107" s="15">
        <v>378.69466340935134</v>
      </c>
      <c r="T107" s="15">
        <v>355</v>
      </c>
      <c r="U107" s="15">
        <v>210000</v>
      </c>
      <c r="V107" s="15">
        <f t="shared" si="17"/>
        <v>13.505142121508198</v>
      </c>
      <c r="W107" s="15">
        <v>4.2390999999999996</v>
      </c>
      <c r="X107" s="15"/>
      <c r="Y107" s="15">
        <f t="shared" si="18"/>
        <v>0.31388784818849391</v>
      </c>
      <c r="Z107" s="15"/>
      <c r="AA107" s="16"/>
      <c r="AB107" s="15">
        <v>0.3550200773318104</v>
      </c>
      <c r="AC107" s="17">
        <v>1.67</v>
      </c>
      <c r="AD107" s="15"/>
      <c r="AE107" s="15" t="s">
        <v>533</v>
      </c>
      <c r="AF107" s="22" t="s">
        <v>5</v>
      </c>
      <c r="AG107" s="17">
        <f t="shared" si="19"/>
        <v>1605.3245476585812</v>
      </c>
      <c r="AH107" s="17">
        <v>1325.4313219327296</v>
      </c>
      <c r="AI107" s="15">
        <v>4.9488000000000003</v>
      </c>
      <c r="AJ107" s="17">
        <f t="shared" si="20"/>
        <v>1.6519603835858643</v>
      </c>
      <c r="AK107" s="15">
        <f t="shared" si="21"/>
        <v>0.31388784818849391</v>
      </c>
      <c r="AL107" s="5">
        <v>26.521000000000001</v>
      </c>
      <c r="AM107" s="5">
        <f t="shared" si="11"/>
        <v>1.214574898785425</v>
      </c>
      <c r="AO107" s="15">
        <v>4.2390999999999996</v>
      </c>
    </row>
    <row r="108" spans="1:48">
      <c r="A108" s="15">
        <v>199</v>
      </c>
      <c r="B108" s="20" t="s">
        <v>425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24.7</v>
      </c>
      <c r="I108" s="15">
        <v>0</v>
      </c>
      <c r="J108" s="15">
        <v>0</v>
      </c>
      <c r="K108" s="15">
        <v>21876.159116238865</v>
      </c>
      <c r="L108" s="15">
        <v>14406.550000000001</v>
      </c>
      <c r="M108" s="15"/>
      <c r="N108" s="15"/>
      <c r="O108" s="15"/>
      <c r="P108" s="104">
        <v>300339860.31145835</v>
      </c>
      <c r="Q108" s="15"/>
      <c r="R108" s="15"/>
      <c r="S108" s="15">
        <v>280.03532923669491</v>
      </c>
      <c r="T108" s="15">
        <v>355</v>
      </c>
      <c r="U108" s="15">
        <v>210000</v>
      </c>
      <c r="V108" s="15">
        <f t="shared" si="17"/>
        <v>18.263142953927815</v>
      </c>
      <c r="W108" s="15">
        <v>3.9175300000000002</v>
      </c>
      <c r="X108" s="15"/>
      <c r="Y108" s="15">
        <f t="shared" si="18"/>
        <v>0.21450469997867838</v>
      </c>
      <c r="Z108" s="15"/>
      <c r="AA108" s="16"/>
      <c r="AB108" s="15">
        <v>0.3550200773318104</v>
      </c>
      <c r="AC108" s="17">
        <v>2</v>
      </c>
      <c r="AD108" s="15"/>
      <c r="AE108" s="15" t="s">
        <v>534</v>
      </c>
      <c r="AF108" s="22" t="s">
        <v>5</v>
      </c>
      <c r="AG108" s="17">
        <f t="shared" si="19"/>
        <v>1097.0468033446296</v>
      </c>
      <c r="AH108" s="17">
        <v>980.12365232843217</v>
      </c>
      <c r="AI108" s="15">
        <v>4.6688000000000001</v>
      </c>
      <c r="AJ108" s="17">
        <f t="shared" si="20"/>
        <v>1.977812531026079</v>
      </c>
      <c r="AK108" s="15">
        <f t="shared" si="21"/>
        <v>0.21450469997867838</v>
      </c>
      <c r="AL108" s="5">
        <v>26.521000000000001</v>
      </c>
      <c r="AM108" s="5">
        <f t="shared" si="11"/>
        <v>1.214574898785425</v>
      </c>
      <c r="AO108" s="15">
        <v>3.9175300000000002</v>
      </c>
    </row>
    <row r="109" spans="1:48">
      <c r="A109" s="15">
        <v>200</v>
      </c>
      <c r="B109" s="20" t="s">
        <v>426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24.7</v>
      </c>
      <c r="I109" s="15">
        <v>0</v>
      </c>
      <c r="J109" s="15">
        <v>0</v>
      </c>
      <c r="K109" s="15">
        <v>27345.198895298585</v>
      </c>
      <c r="L109" s="15">
        <v>14406.550000000001</v>
      </c>
      <c r="M109" s="15"/>
      <c r="N109" s="15"/>
      <c r="O109" s="15"/>
      <c r="P109" s="104">
        <v>300339860.31145835</v>
      </c>
      <c r="Q109" s="15"/>
      <c r="R109" s="15"/>
      <c r="S109" s="15">
        <v>189.08442661061957</v>
      </c>
      <c r="T109" s="15">
        <v>355</v>
      </c>
      <c r="U109" s="15">
        <v>210000</v>
      </c>
      <c r="V109" s="15">
        <f t="shared" si="17"/>
        <v>27.047839643250466</v>
      </c>
      <c r="W109" s="15">
        <v>3.6457000000000002</v>
      </c>
      <c r="X109" s="15"/>
      <c r="Y109" s="15">
        <f t="shared" si="18"/>
        <v>0.13478710492539284</v>
      </c>
      <c r="Z109" s="15"/>
      <c r="AA109" s="16"/>
      <c r="AB109" s="15">
        <v>0.3550200773318104</v>
      </c>
      <c r="AC109" s="17">
        <v>2.5</v>
      </c>
      <c r="AD109" s="15"/>
      <c r="AE109" s="15" t="s">
        <v>535</v>
      </c>
      <c r="AF109" s="22" t="s">
        <v>5</v>
      </c>
      <c r="AG109" s="17">
        <f t="shared" si="19"/>
        <v>689.34509409433576</v>
      </c>
      <c r="AH109" s="17">
        <v>661.79549313716848</v>
      </c>
      <c r="AI109" s="15">
        <v>4.4273999999999996</v>
      </c>
      <c r="AJ109" s="17">
        <f t="shared" si="20"/>
        <v>2.4716781088229802</v>
      </c>
      <c r="AK109" s="15">
        <f t="shared" si="21"/>
        <v>0.13478710492539284</v>
      </c>
      <c r="AL109" s="5">
        <v>26.521000000000001</v>
      </c>
      <c r="AM109" s="5">
        <f t="shared" si="11"/>
        <v>1.214574898785425</v>
      </c>
      <c r="AO109" s="15">
        <v>3.6457000000000002</v>
      </c>
    </row>
    <row r="110" spans="1:48">
      <c r="A110" s="15">
        <v>201</v>
      </c>
      <c r="B110" s="20" t="s">
        <v>427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16</v>
      </c>
      <c r="I110" s="15">
        <v>0</v>
      </c>
      <c r="J110" s="15">
        <v>0</v>
      </c>
      <c r="K110" s="15">
        <v>3488.4093097370087</v>
      </c>
      <c r="L110" s="15">
        <v>11044</v>
      </c>
      <c r="M110" s="15"/>
      <c r="N110" s="15"/>
      <c r="O110" s="15"/>
      <c r="P110" s="15">
        <v>258481086.58333337</v>
      </c>
      <c r="Q110" s="15"/>
      <c r="R110" s="15"/>
      <c r="S110" s="15">
        <v>1042.4191926655287</v>
      </c>
      <c r="T110" s="15">
        <v>355</v>
      </c>
      <c r="U110" s="15">
        <v>210000</v>
      </c>
      <c r="V110" s="15">
        <f t="shared" si="17"/>
        <v>3.761078103305771</v>
      </c>
      <c r="W110" s="15">
        <v>3.89249</v>
      </c>
      <c r="X110" s="15"/>
      <c r="Y110" s="15">
        <f t="shared" si="18"/>
        <v>1.0349399542058766</v>
      </c>
      <c r="Z110" s="15"/>
      <c r="AA110" s="16"/>
      <c r="AB110" s="15">
        <v>0.50420742049940981</v>
      </c>
      <c r="AC110" s="17">
        <v>0.3</v>
      </c>
      <c r="AD110" s="15"/>
      <c r="AE110" s="15" t="s">
        <v>536</v>
      </c>
      <c r="AF110" s="22" t="s">
        <v>5</v>
      </c>
      <c r="AG110" s="17">
        <f t="shared" si="19"/>
        <v>4057.606283258644</v>
      </c>
      <c r="AH110" s="17">
        <v>3648.4671743293502</v>
      </c>
      <c r="AI110" s="15">
        <v>39.893999999999998</v>
      </c>
      <c r="AJ110" s="17">
        <f>(V110/AI110)^0.5</f>
        <v>0.30704525084377782</v>
      </c>
      <c r="AK110" s="15">
        <f t="shared" si="21"/>
        <v>1.0349399542058766</v>
      </c>
      <c r="AL110" s="56">
        <v>15.672000000000001</v>
      </c>
      <c r="AM110" s="5">
        <f t="shared" si="11"/>
        <v>1.875</v>
      </c>
      <c r="AO110" s="15">
        <v>3.89249</v>
      </c>
    </row>
    <row r="111" spans="1:48">
      <c r="A111" s="15">
        <v>202</v>
      </c>
      <c r="B111" s="20" t="s">
        <v>428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16</v>
      </c>
      <c r="I111" s="15">
        <v>0</v>
      </c>
      <c r="J111" s="15">
        <v>0</v>
      </c>
      <c r="K111" s="15">
        <v>5814.0155162283472</v>
      </c>
      <c r="L111" s="15">
        <v>11044</v>
      </c>
      <c r="M111" s="15"/>
      <c r="N111" s="15"/>
      <c r="O111" s="15"/>
      <c r="P111" s="15">
        <v>258481086.58333337</v>
      </c>
      <c r="Q111" s="15"/>
      <c r="R111" s="15"/>
      <c r="S111" s="15">
        <v>925.83055453242025</v>
      </c>
      <c r="T111" s="15">
        <v>355</v>
      </c>
      <c r="U111" s="15">
        <v>210000</v>
      </c>
      <c r="V111" s="15">
        <f t="shared" si="17"/>
        <v>4.2347057793745666</v>
      </c>
      <c r="W111" s="15">
        <v>3.9782199999999999</v>
      </c>
      <c r="X111" s="15"/>
      <c r="Y111" s="15">
        <f t="shared" si="18"/>
        <v>0.93943244401445813</v>
      </c>
      <c r="Z111" s="15"/>
      <c r="AA111" s="16"/>
      <c r="AB111" s="15">
        <v>0.50420742049940981</v>
      </c>
      <c r="AC111" s="17">
        <v>0.5</v>
      </c>
      <c r="AD111" s="15"/>
      <c r="AE111" s="15" t="s">
        <v>537</v>
      </c>
      <c r="AF111" s="22" t="s">
        <v>5</v>
      </c>
      <c r="AG111" s="17">
        <f t="shared" si="19"/>
        <v>3683.1576286519648</v>
      </c>
      <c r="AH111" s="17">
        <v>3240.4069408634709</v>
      </c>
      <c r="AI111" s="15">
        <v>16.908999999999999</v>
      </c>
      <c r="AJ111" s="17">
        <f t="shared" si="20"/>
        <v>0.50044074130654048</v>
      </c>
      <c r="AK111" s="15">
        <f t="shared" si="21"/>
        <v>0.93943244401445813</v>
      </c>
      <c r="AL111" s="5">
        <v>15.672000000000001</v>
      </c>
      <c r="AM111" s="5">
        <f t="shared" si="11"/>
        <v>1.875</v>
      </c>
      <c r="AO111" s="15">
        <v>3.9782199999999999</v>
      </c>
    </row>
    <row r="112" spans="1:48">
      <c r="A112" s="15">
        <v>203</v>
      </c>
      <c r="B112" s="20" t="s">
        <v>429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16</v>
      </c>
      <c r="I112" s="15">
        <v>0</v>
      </c>
      <c r="J112" s="15">
        <v>0</v>
      </c>
      <c r="K112" s="15">
        <v>8721.0232743425222</v>
      </c>
      <c r="L112" s="15">
        <v>11044</v>
      </c>
      <c r="M112" s="15"/>
      <c r="N112" s="15"/>
      <c r="O112" s="15"/>
      <c r="P112" s="15">
        <v>258481086.58333334</v>
      </c>
      <c r="Q112" s="15"/>
      <c r="R112" s="15"/>
      <c r="S112" s="15">
        <v>761.68894973827912</v>
      </c>
      <c r="T112" s="15">
        <v>355</v>
      </c>
      <c r="U112" s="15">
        <v>210000</v>
      </c>
      <c r="V112" s="15">
        <f t="shared" si="17"/>
        <v>5.1472717325716077</v>
      </c>
      <c r="W112" s="15">
        <v>3.8763999999999998</v>
      </c>
      <c r="X112" s="15"/>
      <c r="Y112" s="15">
        <f t="shared" si="18"/>
        <v>0.75309799081917272</v>
      </c>
      <c r="Z112" s="15"/>
      <c r="AA112" s="16"/>
      <c r="AB112" s="15">
        <v>0.50420742049940981</v>
      </c>
      <c r="AC112" s="17">
        <v>0.75</v>
      </c>
      <c r="AD112" s="15"/>
      <c r="AE112" s="15" t="s">
        <v>538</v>
      </c>
      <c r="AF112" s="24" t="s">
        <v>218</v>
      </c>
      <c r="AG112" s="17">
        <f t="shared" si="19"/>
        <v>2952.6110447654651</v>
      </c>
      <c r="AH112" s="17">
        <v>2665.911324083977</v>
      </c>
      <c r="AI112" s="15">
        <v>9.2159999999999993</v>
      </c>
      <c r="AJ112" s="17">
        <f t="shared" si="20"/>
        <v>0.7473384293120533</v>
      </c>
      <c r="AK112" s="15">
        <f t="shared" si="21"/>
        <v>0.75309799081917272</v>
      </c>
      <c r="AL112" s="5">
        <v>15.672000000000001</v>
      </c>
      <c r="AM112" s="5">
        <f t="shared" si="11"/>
        <v>1.875</v>
      </c>
      <c r="AO112" s="15">
        <v>3.8763999999999998</v>
      </c>
    </row>
    <row r="113" spans="1:41">
      <c r="A113" s="15">
        <v>204</v>
      </c>
      <c r="B113" s="20" t="s">
        <v>430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16</v>
      </c>
      <c r="I113" s="15">
        <v>0</v>
      </c>
      <c r="J113" s="15">
        <v>0</v>
      </c>
      <c r="K113" s="15">
        <v>11628.031032456694</v>
      </c>
      <c r="L113" s="15">
        <v>11044</v>
      </c>
      <c r="M113" s="15"/>
      <c r="N113" s="15"/>
      <c r="O113" s="15"/>
      <c r="P113" s="15">
        <v>258481086.58333334</v>
      </c>
      <c r="Q113" s="15"/>
      <c r="R113" s="15"/>
      <c r="S113" s="15">
        <v>592.99806408765994</v>
      </c>
      <c r="T113" s="15">
        <v>355</v>
      </c>
      <c r="U113" s="15">
        <v>210000</v>
      </c>
      <c r="V113" s="15">
        <f t="shared" si="17"/>
        <v>6.6115224271970545</v>
      </c>
      <c r="W113" s="15">
        <v>4.1645599999999998</v>
      </c>
      <c r="X113" s="15"/>
      <c r="Y113" s="15">
        <f t="shared" si="18"/>
        <v>0.62989425595362591</v>
      </c>
      <c r="Z113" s="15"/>
      <c r="AA113" s="16"/>
      <c r="AB113" s="15">
        <v>0.50420742049940981</v>
      </c>
      <c r="AC113" s="17">
        <v>1</v>
      </c>
      <c r="AD113" s="15"/>
      <c r="AE113" s="15" t="s">
        <v>539</v>
      </c>
      <c r="AF113" s="22" t="s">
        <v>5</v>
      </c>
      <c r="AG113" s="17">
        <f t="shared" si="19"/>
        <v>2469.5760177769048</v>
      </c>
      <c r="AH113" s="17">
        <v>2075.4932243068097</v>
      </c>
      <c r="AI113" s="15">
        <v>6.6924999999999999</v>
      </c>
      <c r="AJ113" s="17">
        <f t="shared" si="20"/>
        <v>0.99393171325219842</v>
      </c>
      <c r="AK113" s="15">
        <f t="shared" si="21"/>
        <v>0.62989425595362591</v>
      </c>
      <c r="AL113" s="5">
        <v>15.672000000000001</v>
      </c>
      <c r="AM113" s="5">
        <f t="shared" si="11"/>
        <v>1.875</v>
      </c>
      <c r="AO113" s="15">
        <v>4.1645599999999998</v>
      </c>
    </row>
    <row r="114" spans="1:41">
      <c r="A114" s="15">
        <v>205</v>
      </c>
      <c r="B114" s="20" t="s">
        <v>431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16</v>
      </c>
      <c r="I114" s="15">
        <v>0</v>
      </c>
      <c r="J114" s="15">
        <v>0</v>
      </c>
      <c r="K114" s="15">
        <v>15465.281273167406</v>
      </c>
      <c r="L114" s="15">
        <v>11044</v>
      </c>
      <c r="M114" s="15"/>
      <c r="N114" s="15"/>
      <c r="O114" s="15"/>
      <c r="P114" s="15">
        <v>258481086.58333334</v>
      </c>
      <c r="Q114" s="15"/>
      <c r="R114" s="15"/>
      <c r="S114" s="15">
        <v>413.38042116368814</v>
      </c>
      <c r="T114" s="15">
        <v>355</v>
      </c>
      <c r="U114" s="15">
        <v>210000</v>
      </c>
      <c r="V114" s="15">
        <f t="shared" si="17"/>
        <v>9.4842904967856096</v>
      </c>
      <c r="W114" s="15">
        <v>4.4036499999999998</v>
      </c>
      <c r="X114" s="15"/>
      <c r="Y114" s="15">
        <f t="shared" si="18"/>
        <v>0.46430990293817687</v>
      </c>
      <c r="Z114" s="15"/>
      <c r="AA114" s="16"/>
      <c r="AB114" s="15">
        <v>0.50420742049940981</v>
      </c>
      <c r="AC114" s="17">
        <v>1.33</v>
      </c>
      <c r="AD114" s="15"/>
      <c r="AE114" s="15" t="s">
        <v>540</v>
      </c>
      <c r="AF114" s="22" t="s">
        <v>5</v>
      </c>
      <c r="AG114" s="17">
        <f t="shared" si="19"/>
        <v>1820.3826916574751</v>
      </c>
      <c r="AH114" s="17">
        <v>1446.8314740729086</v>
      </c>
      <c r="AI114" s="15">
        <v>5.4427000000000003</v>
      </c>
      <c r="AJ114" s="17">
        <f t="shared" si="20"/>
        <v>1.3200647234734655</v>
      </c>
      <c r="AK114" s="15">
        <f t="shared" si="21"/>
        <v>0.46430990293817687</v>
      </c>
      <c r="AL114" s="5">
        <v>15.672000000000001</v>
      </c>
      <c r="AM114" s="5">
        <f t="shared" si="11"/>
        <v>1.875</v>
      </c>
      <c r="AO114" s="15">
        <v>4.4036499999999998</v>
      </c>
    </row>
    <row r="115" spans="1:41">
      <c r="A115" s="15">
        <v>206</v>
      </c>
      <c r="B115" s="20" t="s">
        <v>432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16</v>
      </c>
      <c r="I115" s="15">
        <v>0</v>
      </c>
      <c r="J115" s="15">
        <v>0</v>
      </c>
      <c r="K115" s="15">
        <v>19418.811824202679</v>
      </c>
      <c r="L115" s="15">
        <v>11044</v>
      </c>
      <c r="M115" s="15"/>
      <c r="N115" s="15"/>
      <c r="O115" s="15"/>
      <c r="P115" s="15">
        <v>258481086.58333334</v>
      </c>
      <c r="Q115" s="15"/>
      <c r="R115" s="15"/>
      <c r="S115" s="15">
        <v>291.37189499090158</v>
      </c>
      <c r="T115" s="15">
        <v>355</v>
      </c>
      <c r="U115" s="15">
        <v>210000</v>
      </c>
      <c r="V115" s="15">
        <f t="shared" si="17"/>
        <v>13.455724685191157</v>
      </c>
      <c r="W115" s="15">
        <v>4.2394400000000001</v>
      </c>
      <c r="X115" s="15"/>
      <c r="Y115" s="15">
        <f t="shared" si="18"/>
        <v>0.31506589939862262</v>
      </c>
      <c r="Z115" s="15"/>
      <c r="AA115" s="16"/>
      <c r="AB115" s="15">
        <v>0.50420742049940981</v>
      </c>
      <c r="AC115" s="17">
        <v>1.67</v>
      </c>
      <c r="AD115" s="15"/>
      <c r="AE115" s="15" t="s">
        <v>541</v>
      </c>
      <c r="AF115" s="22" t="s">
        <v>5</v>
      </c>
      <c r="AG115" s="17">
        <f t="shared" si="19"/>
        <v>1235.2536665002278</v>
      </c>
      <c r="AH115" s="17">
        <v>1019.8016324681555</v>
      </c>
      <c r="AI115" s="15">
        <v>4.9043000000000001</v>
      </c>
      <c r="AJ115" s="17">
        <f t="shared" si="20"/>
        <v>1.6563992761146846</v>
      </c>
      <c r="AK115" s="15">
        <f t="shared" si="21"/>
        <v>0.31506589939862262</v>
      </c>
      <c r="AL115" s="5">
        <v>15.672000000000001</v>
      </c>
      <c r="AM115" s="5">
        <f t="shared" si="11"/>
        <v>1.875</v>
      </c>
      <c r="AO115" s="15">
        <v>4.2394400000000001</v>
      </c>
    </row>
    <row r="116" spans="1:41">
      <c r="A116" s="15">
        <v>207</v>
      </c>
      <c r="B116" s="20" t="s">
        <v>433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16</v>
      </c>
      <c r="I116" s="15">
        <v>0</v>
      </c>
      <c r="J116" s="15">
        <v>0</v>
      </c>
      <c r="K116" s="15">
        <v>23256.062064913389</v>
      </c>
      <c r="L116" s="15">
        <v>11044</v>
      </c>
      <c r="M116" s="15"/>
      <c r="N116" s="15"/>
      <c r="O116" s="15"/>
      <c r="P116" s="15">
        <v>258481086.58333334</v>
      </c>
      <c r="Q116" s="15"/>
      <c r="R116" s="15"/>
      <c r="S116" s="15">
        <v>215.46230361291629</v>
      </c>
      <c r="T116" s="15">
        <v>355</v>
      </c>
      <c r="U116" s="15">
        <v>210000</v>
      </c>
      <c r="V116" s="15">
        <f t="shared" si="17"/>
        <v>18.196315245211046</v>
      </c>
      <c r="W116" s="15">
        <v>3.9344199999999998</v>
      </c>
      <c r="X116" s="15"/>
      <c r="Y116" s="15">
        <f t="shared" si="18"/>
        <v>0.21622069891515375</v>
      </c>
      <c r="Z116" s="15"/>
      <c r="AA116" s="16"/>
      <c r="AB116" s="15">
        <v>0.50420742049940981</v>
      </c>
      <c r="AC116" s="17">
        <v>2</v>
      </c>
      <c r="AD116" s="15"/>
      <c r="AE116" s="15" t="s">
        <v>542</v>
      </c>
      <c r="AF116" s="22" t="s">
        <v>5</v>
      </c>
      <c r="AG116" s="17">
        <f t="shared" si="19"/>
        <v>847.71919658073</v>
      </c>
      <c r="AH116" s="17">
        <v>754.11806264520703</v>
      </c>
      <c r="AI116" s="15">
        <v>4.6273999999999997</v>
      </c>
      <c r="AJ116" s="17">
        <f t="shared" si="20"/>
        <v>1.9830022409539199</v>
      </c>
      <c r="AK116" s="15">
        <f t="shared" si="21"/>
        <v>0.21622069891515375</v>
      </c>
      <c r="AL116" s="5">
        <v>15.672000000000001</v>
      </c>
      <c r="AM116" s="5">
        <f t="shared" si="11"/>
        <v>1.875</v>
      </c>
      <c r="AO116" s="15">
        <v>3.9344199999999998</v>
      </c>
    </row>
    <row r="117" spans="1:41">
      <c r="A117" s="15">
        <v>208</v>
      </c>
      <c r="B117" s="20" t="s">
        <v>434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16</v>
      </c>
      <c r="I117" s="15">
        <v>0</v>
      </c>
      <c r="J117" s="15">
        <v>0</v>
      </c>
      <c r="K117" s="15">
        <v>29070.077581141737</v>
      </c>
      <c r="L117" s="15">
        <v>11044</v>
      </c>
      <c r="M117" s="15"/>
      <c r="N117" s="15"/>
      <c r="O117" s="15"/>
      <c r="P117" s="15">
        <v>258481086.58333334</v>
      </c>
      <c r="Q117" s="15"/>
      <c r="R117" s="15"/>
      <c r="S117" s="15">
        <v>145.48366538572088</v>
      </c>
      <c r="T117" s="15">
        <v>355</v>
      </c>
      <c r="U117" s="15">
        <v>210000</v>
      </c>
      <c r="V117" s="15">
        <f t="shared" si="17"/>
        <v>26.948867349507996</v>
      </c>
      <c r="W117" s="15">
        <v>3.66873</v>
      </c>
      <c r="X117" s="15"/>
      <c r="Y117" s="15">
        <f t="shared" si="18"/>
        <v>0.13613670483509133</v>
      </c>
      <c r="Z117" s="15"/>
      <c r="AA117" s="16"/>
      <c r="AB117" s="15">
        <v>0.50420742049940981</v>
      </c>
      <c r="AC117" s="17">
        <v>2.5</v>
      </c>
      <c r="AD117" s="15"/>
      <c r="AE117" s="15" t="s">
        <v>543</v>
      </c>
      <c r="AF117" s="22" t="s">
        <v>5</v>
      </c>
      <c r="AG117" s="17">
        <f t="shared" si="19"/>
        <v>533.74028771055578</v>
      </c>
      <c r="AH117" s="17">
        <v>509.19282885002309</v>
      </c>
      <c r="AI117" s="15">
        <v>4.3886000000000003</v>
      </c>
      <c r="AJ117" s="17">
        <f t="shared" si="20"/>
        <v>2.4780339892129897</v>
      </c>
      <c r="AK117" s="15">
        <f t="shared" si="21"/>
        <v>0.13613670483509133</v>
      </c>
      <c r="AL117" s="5">
        <v>15.672000000000001</v>
      </c>
      <c r="AM117" s="5">
        <f t="shared" si="11"/>
        <v>1.875</v>
      </c>
      <c r="AO117" s="15">
        <v>3.66873</v>
      </c>
    </row>
    <row r="118" spans="1:41">
      <c r="A118" s="15">
        <v>209</v>
      </c>
      <c r="B118" s="20" t="s">
        <v>435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12</v>
      </c>
      <c r="I118" s="15">
        <v>0</v>
      </c>
      <c r="J118" s="15">
        <v>0</v>
      </c>
      <c r="K118" s="15">
        <v>3624.9347614140065</v>
      </c>
      <c r="L118" s="15">
        <v>9498</v>
      </c>
      <c r="M118" s="15"/>
      <c r="N118" s="15"/>
      <c r="O118" s="15"/>
      <c r="P118" s="15">
        <v>239235673.37500003</v>
      </c>
      <c r="Q118" s="15"/>
      <c r="R118" s="15"/>
      <c r="S118" s="15">
        <v>898.78330095358092</v>
      </c>
      <c r="T118" s="15">
        <v>355</v>
      </c>
      <c r="U118" s="15">
        <v>210000</v>
      </c>
      <c r="V118" s="15">
        <f t="shared" si="17"/>
        <v>3.7515049472132342</v>
      </c>
      <c r="W118" s="15">
        <v>3.89588</v>
      </c>
      <c r="X118" s="15"/>
      <c r="Y118" s="15">
        <f t="shared" si="18"/>
        <v>1.0384845694776474</v>
      </c>
      <c r="Z118" s="15"/>
      <c r="AA118" s="16"/>
      <c r="AB118" s="15">
        <v>0.60172287236842936</v>
      </c>
      <c r="AC118" s="17">
        <v>0.3</v>
      </c>
      <c r="AD118" s="15"/>
      <c r="AE118" s="15" t="s">
        <v>544</v>
      </c>
      <c r="AF118" s="22" t="s">
        <v>5</v>
      </c>
      <c r="AG118" s="17">
        <f t="shared" si="19"/>
        <v>3501.551886519037</v>
      </c>
      <c r="AH118" s="17">
        <v>3145.7415533375333</v>
      </c>
      <c r="AI118" s="15">
        <v>39.244999999999997</v>
      </c>
      <c r="AJ118" s="17">
        <f t="shared" si="20"/>
        <v>0.30917943203396603</v>
      </c>
      <c r="AK118" s="15">
        <f t="shared" si="21"/>
        <v>1.0384845694776474</v>
      </c>
      <c r="AL118" s="56">
        <v>10.936</v>
      </c>
      <c r="AM118" s="5">
        <f t="shared" si="11"/>
        <v>2.5</v>
      </c>
      <c r="AO118" s="15">
        <v>3.89588</v>
      </c>
    </row>
    <row r="119" spans="1:41">
      <c r="A119" s="15">
        <v>210</v>
      </c>
      <c r="B119" s="20" t="s">
        <v>436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12</v>
      </c>
      <c r="I119" s="15">
        <v>0</v>
      </c>
      <c r="J119" s="15">
        <v>0</v>
      </c>
      <c r="K119" s="15">
        <v>6041.5579356900107</v>
      </c>
      <c r="L119" s="15">
        <v>9498</v>
      </c>
      <c r="M119" s="15"/>
      <c r="N119" s="15"/>
      <c r="O119" s="15"/>
      <c r="P119" s="15">
        <v>239235673.37500003</v>
      </c>
      <c r="Q119" s="15"/>
      <c r="R119" s="15"/>
      <c r="S119" s="15">
        <v>798.25951765004379</v>
      </c>
      <c r="T119" s="15">
        <v>355</v>
      </c>
      <c r="U119" s="15">
        <v>210000</v>
      </c>
      <c r="V119" s="15">
        <f t="shared" si="17"/>
        <v>4.2239270881806004</v>
      </c>
      <c r="W119" s="15">
        <v>3.9123000000000001</v>
      </c>
      <c r="X119" s="15"/>
      <c r="Y119" s="15">
        <f t="shared" si="18"/>
        <v>0.92622337420250556</v>
      </c>
      <c r="Z119" s="15"/>
      <c r="AA119" s="16"/>
      <c r="AB119" s="15">
        <v>0.60172287236842936</v>
      </c>
      <c r="AC119" s="17">
        <v>0.5</v>
      </c>
      <c r="AD119" s="15"/>
      <c r="AE119" s="15" t="s">
        <v>545</v>
      </c>
      <c r="AF119" s="22" t="s">
        <v>5</v>
      </c>
      <c r="AG119" s="17">
        <f t="shared" si="19"/>
        <v>3123.0307109022665</v>
      </c>
      <c r="AH119" s="17">
        <v>2793.9083117751534</v>
      </c>
      <c r="AI119" s="15">
        <v>16.751999999999999</v>
      </c>
      <c r="AJ119" s="17">
        <f t="shared" si="20"/>
        <v>0.50214006483243423</v>
      </c>
      <c r="AK119" s="15">
        <f t="shared" si="21"/>
        <v>0.92622337420250556</v>
      </c>
      <c r="AL119" s="5">
        <v>10.936</v>
      </c>
      <c r="AM119" s="5">
        <f t="shared" si="11"/>
        <v>2.5</v>
      </c>
      <c r="AO119" s="15">
        <v>3.9123000000000001</v>
      </c>
    </row>
    <row r="120" spans="1:41">
      <c r="A120" s="15">
        <v>211</v>
      </c>
      <c r="B120" s="20" t="s">
        <v>437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12</v>
      </c>
      <c r="I120" s="15">
        <v>0</v>
      </c>
      <c r="J120" s="15">
        <v>0</v>
      </c>
      <c r="K120" s="15">
        <v>9062.3369035350152</v>
      </c>
      <c r="L120" s="15">
        <v>9498</v>
      </c>
      <c r="M120" s="15"/>
      <c r="N120" s="15"/>
      <c r="O120" s="15"/>
      <c r="P120" s="15">
        <v>239235673.375</v>
      </c>
      <c r="Q120" s="15"/>
      <c r="R120" s="15"/>
      <c r="S120" s="15">
        <v>656.73513435136454</v>
      </c>
      <c r="T120" s="15">
        <v>355</v>
      </c>
      <c r="U120" s="15">
        <v>210000</v>
      </c>
      <c r="V120" s="15">
        <f t="shared" si="17"/>
        <v>5.1341702668766223</v>
      </c>
      <c r="W120" s="15">
        <v>3.8248600000000001</v>
      </c>
      <c r="X120" s="15"/>
      <c r="Y120" s="15">
        <f t="shared" si="18"/>
        <v>0.74498113642165154</v>
      </c>
      <c r="Z120" s="15"/>
      <c r="AA120" s="16"/>
      <c r="AB120" s="15">
        <v>0.60172287236842936</v>
      </c>
      <c r="AC120" s="17">
        <v>0.75</v>
      </c>
      <c r="AD120" s="15"/>
      <c r="AE120" s="15" t="s">
        <v>546</v>
      </c>
      <c r="AF120" s="22" t="s">
        <v>5</v>
      </c>
      <c r="AG120" s="17">
        <f t="shared" si="19"/>
        <v>2511.9199459751603</v>
      </c>
      <c r="AH120" s="17">
        <v>2298.5729702297758</v>
      </c>
      <c r="AI120" s="15">
        <v>9.1524000000000001</v>
      </c>
      <c r="AJ120" s="17">
        <f t="shared" si="20"/>
        <v>0.74897554458221072</v>
      </c>
      <c r="AK120" s="15">
        <f t="shared" si="21"/>
        <v>0.74498113642165154</v>
      </c>
      <c r="AL120" s="5">
        <v>10.936</v>
      </c>
      <c r="AM120" s="5">
        <f t="shared" si="11"/>
        <v>2.5</v>
      </c>
      <c r="AO120" s="15">
        <v>3.8248600000000001</v>
      </c>
    </row>
    <row r="121" spans="1:41">
      <c r="A121" s="15">
        <v>212</v>
      </c>
      <c r="B121" s="20" t="s">
        <v>438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12</v>
      </c>
      <c r="I121" s="15">
        <v>0</v>
      </c>
      <c r="J121" s="15">
        <v>0</v>
      </c>
      <c r="K121" s="15">
        <v>12083.115871380021</v>
      </c>
      <c r="L121" s="15">
        <v>9498</v>
      </c>
      <c r="M121" s="15"/>
      <c r="N121" s="15"/>
      <c r="O121" s="15"/>
      <c r="P121" s="15">
        <v>239235673.375</v>
      </c>
      <c r="Q121" s="15"/>
      <c r="R121" s="15"/>
      <c r="S121" s="15">
        <v>511.2883197564085</v>
      </c>
      <c r="T121" s="15">
        <v>355</v>
      </c>
      <c r="U121" s="15">
        <v>210000</v>
      </c>
      <c r="V121" s="15">
        <f t="shared" si="17"/>
        <v>6.594693971507918</v>
      </c>
      <c r="W121" s="15">
        <v>4.1507399999999999</v>
      </c>
      <c r="X121" s="15"/>
      <c r="Y121" s="15">
        <f t="shared" si="18"/>
        <v>0.62940600700094462</v>
      </c>
      <c r="Z121" s="15"/>
      <c r="AA121" s="16"/>
      <c r="AB121" s="15">
        <v>0.60172287236842936</v>
      </c>
      <c r="AC121" s="17">
        <v>1</v>
      </c>
      <c r="AD121" s="15"/>
      <c r="AE121" s="15" t="s">
        <v>547</v>
      </c>
      <c r="AF121" s="22" t="s">
        <v>5</v>
      </c>
      <c r="AG121" s="17">
        <f t="shared" si="19"/>
        <v>2122.2248803457151</v>
      </c>
      <c r="AH121" s="17">
        <v>1789.5091191474298</v>
      </c>
      <c r="AI121" s="15">
        <v>6.6516000000000002</v>
      </c>
      <c r="AJ121" s="17">
        <f t="shared" si="20"/>
        <v>0.99571319208183118</v>
      </c>
      <c r="AK121" s="15">
        <f t="shared" si="21"/>
        <v>0.62940600700094462</v>
      </c>
      <c r="AL121" s="5">
        <v>10.936</v>
      </c>
      <c r="AM121" s="5">
        <f t="shared" si="11"/>
        <v>2.5</v>
      </c>
      <c r="AO121" s="15">
        <v>4.1507399999999999</v>
      </c>
    </row>
    <row r="122" spans="1:41">
      <c r="A122" s="15">
        <v>213</v>
      </c>
      <c r="B122" s="20" t="s">
        <v>439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12</v>
      </c>
      <c r="I122" s="15">
        <v>0</v>
      </c>
      <c r="J122" s="15">
        <v>0</v>
      </c>
      <c r="K122" s="15">
        <v>16070.54410893543</v>
      </c>
      <c r="L122" s="15">
        <v>9498</v>
      </c>
      <c r="M122" s="15"/>
      <c r="N122" s="15"/>
      <c r="O122" s="15"/>
      <c r="P122" s="15">
        <v>239235673.375</v>
      </c>
      <c r="Q122" s="15"/>
      <c r="R122" s="15"/>
      <c r="S122" s="15">
        <v>356.42035574290645</v>
      </c>
      <c r="T122" s="15">
        <v>355</v>
      </c>
      <c r="U122" s="15">
        <v>210000</v>
      </c>
      <c r="V122" s="15">
        <f t="shared" si="17"/>
        <v>9.4601499203713928</v>
      </c>
      <c r="W122" s="15">
        <v>4.4028499999999999</v>
      </c>
      <c r="X122" s="15"/>
      <c r="Y122" s="15">
        <f t="shared" si="18"/>
        <v>0.46541017183236666</v>
      </c>
      <c r="Z122" s="15"/>
      <c r="AA122" s="16"/>
      <c r="AB122" s="15">
        <v>0.60172287236842936</v>
      </c>
      <c r="AC122" s="17">
        <v>1.33</v>
      </c>
      <c r="AD122" s="15"/>
      <c r="AE122" s="15" t="s">
        <v>548</v>
      </c>
      <c r="AF122" s="22" t="s">
        <v>5</v>
      </c>
      <c r="AG122" s="17">
        <f t="shared" si="19"/>
        <v>1569.2653632826557</v>
      </c>
      <c r="AH122" s="17">
        <v>1247.4712451001726</v>
      </c>
      <c r="AI122" s="15">
        <v>5.4123000000000001</v>
      </c>
      <c r="AJ122" s="17">
        <f t="shared" si="20"/>
        <v>1.3220810455484713</v>
      </c>
      <c r="AK122" s="15">
        <f t="shared" si="21"/>
        <v>0.46541017183236666</v>
      </c>
      <c r="AL122" s="5">
        <v>10.936</v>
      </c>
      <c r="AM122" s="5">
        <f t="shared" si="11"/>
        <v>2.5</v>
      </c>
      <c r="AO122" s="15">
        <v>4.4028499999999999</v>
      </c>
    </row>
    <row r="123" spans="1:41">
      <c r="A123" s="15">
        <v>214</v>
      </c>
      <c r="B123" s="20" t="s">
        <v>440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12</v>
      </c>
      <c r="I123" s="15">
        <v>0</v>
      </c>
      <c r="J123" s="15">
        <v>0</v>
      </c>
      <c r="K123" s="15">
        <v>20178.803505204633</v>
      </c>
      <c r="L123" s="15">
        <v>9498</v>
      </c>
      <c r="M123" s="15"/>
      <c r="N123" s="15"/>
      <c r="O123" s="15"/>
      <c r="P123" s="15">
        <v>239235673.375</v>
      </c>
      <c r="Q123" s="15"/>
      <c r="R123" s="15"/>
      <c r="S123" s="15">
        <v>251.22349571805108</v>
      </c>
      <c r="T123" s="15">
        <v>355</v>
      </c>
      <c r="U123" s="15">
        <v>210000</v>
      </c>
      <c r="V123" s="15">
        <f t="shared" si="17"/>
        <v>13.421475528643111</v>
      </c>
      <c r="W123" s="15">
        <v>4.2393000000000001</v>
      </c>
      <c r="X123" s="15"/>
      <c r="Y123" s="15">
        <f t="shared" si="18"/>
        <v>0.3158594590403121</v>
      </c>
      <c r="Z123" s="15"/>
      <c r="AA123" s="16"/>
      <c r="AB123" s="15">
        <v>0.60172287236842936</v>
      </c>
      <c r="AC123" s="17">
        <v>1.67</v>
      </c>
      <c r="AD123" s="15"/>
      <c r="AE123" s="15" t="s">
        <v>549</v>
      </c>
      <c r="AF123" s="22" t="s">
        <v>5</v>
      </c>
      <c r="AG123" s="17">
        <f t="shared" si="19"/>
        <v>1065.011765397534</v>
      </c>
      <c r="AH123" s="17">
        <v>879.28223501317882</v>
      </c>
      <c r="AI123" s="15">
        <v>4.8779000000000003</v>
      </c>
      <c r="AJ123" s="17">
        <f t="shared" si="20"/>
        <v>1.6587605022145755</v>
      </c>
      <c r="AK123" s="15">
        <f t="shared" si="21"/>
        <v>0.3158594590403121</v>
      </c>
      <c r="AL123" s="5">
        <v>10.936</v>
      </c>
      <c r="AM123" s="5">
        <f t="shared" si="11"/>
        <v>2.5</v>
      </c>
      <c r="AO123" s="15">
        <v>4.2393000000000001</v>
      </c>
    </row>
    <row r="124" spans="1:41">
      <c r="A124" s="15">
        <v>215</v>
      </c>
      <c r="B124" s="20" t="s">
        <v>441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12</v>
      </c>
      <c r="I124" s="15">
        <v>0</v>
      </c>
      <c r="J124" s="15">
        <v>0</v>
      </c>
      <c r="K124" s="15">
        <v>24166.231742760043</v>
      </c>
      <c r="L124" s="15">
        <v>9498</v>
      </c>
      <c r="M124" s="15"/>
      <c r="N124" s="15"/>
      <c r="O124" s="15"/>
      <c r="P124" s="15">
        <v>239235673.375</v>
      </c>
      <c r="Q124" s="15"/>
      <c r="R124" s="15"/>
      <c r="S124" s="15">
        <v>185.77355619968469</v>
      </c>
      <c r="T124" s="15">
        <v>355</v>
      </c>
      <c r="U124" s="15">
        <v>210000</v>
      </c>
      <c r="V124" s="15">
        <f t="shared" si="17"/>
        <v>18.149999757638934</v>
      </c>
      <c r="W124" s="15">
        <v>3.9443600000000001</v>
      </c>
      <c r="X124" s="15"/>
      <c r="Y124" s="15">
        <f t="shared" si="18"/>
        <v>0.21732011309476224</v>
      </c>
      <c r="Z124" s="15"/>
      <c r="AA124" s="16"/>
      <c r="AB124" s="15">
        <v>0.60172287236842936</v>
      </c>
      <c r="AC124" s="17">
        <v>2</v>
      </c>
      <c r="AD124" s="15"/>
      <c r="AE124" s="15" t="s">
        <v>550</v>
      </c>
      <c r="AF124" s="22" t="s">
        <v>5</v>
      </c>
      <c r="AG124" s="17">
        <f t="shared" si="19"/>
        <v>732.7577841317883</v>
      </c>
      <c r="AH124" s="17">
        <v>650.20744669889643</v>
      </c>
      <c r="AI124" s="15">
        <v>4.6031000000000004</v>
      </c>
      <c r="AJ124" s="17">
        <f t="shared" si="20"/>
        <v>1.9856975815924538</v>
      </c>
      <c r="AK124" s="15">
        <f t="shared" si="21"/>
        <v>0.21732011309476224</v>
      </c>
      <c r="AL124" s="5">
        <v>10.936</v>
      </c>
      <c r="AM124" s="5">
        <f t="shared" si="11"/>
        <v>2.5</v>
      </c>
      <c r="AO124" s="15">
        <v>3.9443600000000001</v>
      </c>
    </row>
    <row r="125" spans="1:41">
      <c r="A125" s="15">
        <v>216</v>
      </c>
      <c r="B125" s="20" t="s">
        <v>442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12</v>
      </c>
      <c r="I125" s="15">
        <v>0</v>
      </c>
      <c r="J125" s="15">
        <v>0</v>
      </c>
      <c r="K125" s="15">
        <v>30207.789678450052</v>
      </c>
      <c r="L125" s="15">
        <v>9498</v>
      </c>
      <c r="M125" s="15"/>
      <c r="N125" s="15"/>
      <c r="O125" s="15"/>
      <c r="P125" s="15">
        <v>239235673.375</v>
      </c>
      <c r="Q125" s="15"/>
      <c r="R125" s="15"/>
      <c r="S125" s="15">
        <v>125.43733838576748</v>
      </c>
      <c r="T125" s="15">
        <v>355</v>
      </c>
      <c r="U125" s="15">
        <v>210000</v>
      </c>
      <c r="V125" s="15">
        <f t="shared" si="17"/>
        <v>26.880273795593975</v>
      </c>
      <c r="W125" s="15">
        <v>3.6808000000000001</v>
      </c>
      <c r="X125" s="15"/>
      <c r="Y125" s="15">
        <f t="shared" si="18"/>
        <v>0.13693312902948671</v>
      </c>
      <c r="Z125" s="15"/>
      <c r="AA125" s="16"/>
      <c r="AB125" s="15">
        <v>0.60172287236842936</v>
      </c>
      <c r="AC125" s="17">
        <v>2.5</v>
      </c>
      <c r="AD125" s="15"/>
      <c r="AE125" s="15" t="s">
        <v>551</v>
      </c>
      <c r="AF125" s="22" t="s">
        <v>5</v>
      </c>
      <c r="AG125" s="17">
        <f t="shared" si="19"/>
        <v>461.70975513033295</v>
      </c>
      <c r="AH125" s="17">
        <v>439.03068435018616</v>
      </c>
      <c r="AI125" s="15">
        <v>4.3659999999999997</v>
      </c>
      <c r="AJ125" s="17">
        <f t="shared" si="20"/>
        <v>2.4812754483473265</v>
      </c>
      <c r="AK125" s="15">
        <f t="shared" si="21"/>
        <v>0.13693312902948671</v>
      </c>
      <c r="AL125" s="5">
        <v>10.936</v>
      </c>
      <c r="AM125" s="5">
        <f t="shared" si="11"/>
        <v>2.5</v>
      </c>
      <c r="AO125" s="15">
        <v>3.6808000000000001</v>
      </c>
    </row>
    <row r="126" spans="1:41">
      <c r="A126" s="15">
        <v>217</v>
      </c>
      <c r="B126" s="20" t="s">
        <v>443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8.3000000000000007</v>
      </c>
      <c r="I126" s="15">
        <v>0</v>
      </c>
      <c r="J126" s="15">
        <v>0</v>
      </c>
      <c r="K126" s="15">
        <v>3789.8235408154665</v>
      </c>
      <c r="L126" s="15">
        <v>8067.9500000000007</v>
      </c>
      <c r="M126" s="15"/>
      <c r="N126" s="15"/>
      <c r="O126" s="15"/>
      <c r="P126" s="15">
        <v>221433666.15729165</v>
      </c>
      <c r="Q126" s="15"/>
      <c r="R126" s="15"/>
      <c r="S126" s="15">
        <v>765.92010112002959</v>
      </c>
      <c r="T126" s="15">
        <v>355</v>
      </c>
      <c r="U126" s="15">
        <v>210000</v>
      </c>
      <c r="V126" s="15">
        <f t="shared" si="17"/>
        <v>3.7394530393074974</v>
      </c>
      <c r="W126" s="15">
        <v>3.8896000000000002</v>
      </c>
      <c r="X126" s="15"/>
      <c r="Y126" s="15">
        <f t="shared" si="18"/>
        <v>1.0401521182681595</v>
      </c>
      <c r="Z126" s="15"/>
      <c r="AA126" s="16"/>
      <c r="AB126" s="15">
        <v>0.80762280341764636</v>
      </c>
      <c r="AC126" s="17">
        <v>0.3</v>
      </c>
      <c r="AD126" s="15"/>
      <c r="AE126" s="15" t="s">
        <v>552</v>
      </c>
      <c r="AF126" s="22" t="s">
        <v>5</v>
      </c>
      <c r="AG126" s="17">
        <f t="shared" si="19"/>
        <v>2979.1228253164672</v>
      </c>
      <c r="AH126" s="17">
        <v>2680.7203539201037</v>
      </c>
      <c r="AI126" s="15">
        <v>38.238</v>
      </c>
      <c r="AJ126" s="17">
        <f t="shared" si="20"/>
        <v>0.31272057602946074</v>
      </c>
      <c r="AK126" s="15">
        <f t="shared" si="21"/>
        <v>1.0401521182681595</v>
      </c>
      <c r="AL126" s="56">
        <v>6.1308999999999996</v>
      </c>
      <c r="AM126" s="5">
        <f t="shared" si="11"/>
        <v>3.6144578313253009</v>
      </c>
      <c r="AO126" s="15">
        <v>3.8896000000000002</v>
      </c>
    </row>
    <row r="127" spans="1:41">
      <c r="A127" s="15">
        <v>218</v>
      </c>
      <c r="B127" s="20" t="s">
        <v>444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8.3000000000000007</v>
      </c>
      <c r="I127" s="15">
        <v>0</v>
      </c>
      <c r="J127" s="15">
        <v>0</v>
      </c>
      <c r="K127" s="15">
        <v>6316.3725680257776</v>
      </c>
      <c r="L127" s="15">
        <v>8067.9500000000007</v>
      </c>
      <c r="M127" s="15"/>
      <c r="N127" s="15"/>
      <c r="O127" s="15"/>
      <c r="P127" s="15">
        <v>221433666.15729165</v>
      </c>
      <c r="Q127" s="15"/>
      <c r="R127" s="15"/>
      <c r="S127" s="15">
        <v>680.25630853384587</v>
      </c>
      <c r="T127" s="15">
        <v>355</v>
      </c>
      <c r="U127" s="15">
        <v>210000</v>
      </c>
      <c r="V127" s="15">
        <f t="shared" si="17"/>
        <v>4.2103574991800281</v>
      </c>
      <c r="W127" s="15">
        <v>3.7898499999999999</v>
      </c>
      <c r="X127" s="15"/>
      <c r="Y127" s="15">
        <f t="shared" si="18"/>
        <v>0.90012546458063891</v>
      </c>
      <c r="Z127" s="15"/>
      <c r="AA127" s="16"/>
      <c r="AB127" s="15">
        <v>0.80762280341764636</v>
      </c>
      <c r="AC127" s="17">
        <v>0.5</v>
      </c>
      <c r="AD127" s="15"/>
      <c r="AE127" s="15" t="s">
        <v>553</v>
      </c>
      <c r="AF127" s="22" t="s">
        <v>5</v>
      </c>
      <c r="AG127" s="17">
        <f t="shared" si="19"/>
        <v>2578.0693708969957</v>
      </c>
      <c r="AH127" s="17">
        <v>2380.8970798684604</v>
      </c>
      <c r="AI127" s="15">
        <v>16.442</v>
      </c>
      <c r="AJ127" s="17">
        <f t="shared" si="20"/>
        <v>0.50603687442836875</v>
      </c>
      <c r="AK127" s="15">
        <f t="shared" si="21"/>
        <v>0.90012546458063891</v>
      </c>
      <c r="AL127" s="5">
        <v>6.1308999999999996</v>
      </c>
      <c r="AM127" s="5">
        <f t="shared" si="11"/>
        <v>3.6144578313253009</v>
      </c>
      <c r="AO127" s="15">
        <v>3.7898499999999999</v>
      </c>
    </row>
    <row r="128" spans="1:41">
      <c r="A128" s="15">
        <v>219</v>
      </c>
      <c r="B128" s="20" t="s">
        <v>445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8.3000000000000007</v>
      </c>
      <c r="I128" s="15">
        <v>0</v>
      </c>
      <c r="J128" s="15">
        <v>0</v>
      </c>
      <c r="K128" s="15">
        <v>9474.5588520386664</v>
      </c>
      <c r="L128" s="15">
        <v>8067.9500000000007</v>
      </c>
      <c r="M128" s="15"/>
      <c r="N128" s="15"/>
      <c r="O128" s="15"/>
      <c r="P128" s="15">
        <v>221433666.15729165</v>
      </c>
      <c r="Q128" s="15"/>
      <c r="R128" s="15"/>
      <c r="S128" s="15">
        <v>559.65285511846844</v>
      </c>
      <c r="T128" s="15">
        <v>355</v>
      </c>
      <c r="U128" s="15">
        <v>210000</v>
      </c>
      <c r="V128" s="15">
        <f t="shared" si="17"/>
        <v>5.1176764735591629</v>
      </c>
      <c r="W128" s="15">
        <v>3.7610000000000001</v>
      </c>
      <c r="X128" s="15"/>
      <c r="Y128" s="15">
        <f t="shared" si="18"/>
        <v>0.73490382196519699</v>
      </c>
      <c r="Z128" s="15"/>
      <c r="AA128" s="16"/>
      <c r="AB128" s="15">
        <v>0.80762280341764636</v>
      </c>
      <c r="AC128" s="17">
        <v>0.75</v>
      </c>
      <c r="AD128" s="15"/>
      <c r="AE128" s="15" t="s">
        <v>554</v>
      </c>
      <c r="AF128" s="22" t="s">
        <v>5</v>
      </c>
      <c r="AG128" s="17">
        <f t="shared" si="19"/>
        <v>2104.8543881005598</v>
      </c>
      <c r="AH128" s="17">
        <v>1958.7849929146394</v>
      </c>
      <c r="AI128" s="15">
        <v>9.0701999999999998</v>
      </c>
      <c r="AJ128" s="17">
        <f t="shared" si="20"/>
        <v>0.75115226646170019</v>
      </c>
      <c r="AK128" s="15">
        <f t="shared" si="21"/>
        <v>0.73490382196519699</v>
      </c>
      <c r="AL128" s="5">
        <v>6.1308999999999996</v>
      </c>
      <c r="AM128" s="5">
        <f t="shared" si="11"/>
        <v>3.6144578313253009</v>
      </c>
      <c r="AO128" s="15">
        <v>3.7610000000000001</v>
      </c>
    </row>
    <row r="129" spans="1:41">
      <c r="A129" s="15">
        <v>220</v>
      </c>
      <c r="B129" s="20" t="s">
        <v>446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8.3000000000000007</v>
      </c>
      <c r="I129" s="15">
        <v>0</v>
      </c>
      <c r="J129" s="15">
        <v>0</v>
      </c>
      <c r="K129" s="15">
        <v>12632.745136051555</v>
      </c>
      <c r="L129" s="15">
        <v>8067.9500000000007</v>
      </c>
      <c r="M129" s="15"/>
      <c r="N129" s="15"/>
      <c r="O129" s="15"/>
      <c r="P129" s="15">
        <v>221433666.15729165</v>
      </c>
      <c r="Q129" s="15"/>
      <c r="R129" s="15"/>
      <c r="S129" s="15">
        <v>435.70680625000131</v>
      </c>
      <c r="T129" s="15">
        <v>355</v>
      </c>
      <c r="U129" s="15">
        <v>210000</v>
      </c>
      <c r="V129" s="15">
        <f t="shared" si="17"/>
        <v>6.5735081686022934</v>
      </c>
      <c r="W129" s="15">
        <v>4.13788</v>
      </c>
      <c r="X129" s="15"/>
      <c r="Y129" s="15">
        <f t="shared" si="18"/>
        <v>0.6294781863608494</v>
      </c>
      <c r="Z129" s="15"/>
      <c r="AA129" s="16"/>
      <c r="AB129" s="15">
        <v>0.80762280341764636</v>
      </c>
      <c r="AC129" s="17">
        <v>1</v>
      </c>
      <c r="AD129" s="15"/>
      <c r="AE129" s="15" t="s">
        <v>555</v>
      </c>
      <c r="AF129" s="22" t="s">
        <v>5</v>
      </c>
      <c r="AG129" s="17">
        <f t="shared" si="19"/>
        <v>1802.9024794457555</v>
      </c>
      <c r="AH129" s="17">
        <v>1524.9738218750047</v>
      </c>
      <c r="AI129" s="15">
        <v>6.6022999999999996</v>
      </c>
      <c r="AJ129" s="17">
        <f t="shared" si="20"/>
        <v>0.99781717814619431</v>
      </c>
      <c r="AK129" s="15">
        <f t="shared" si="21"/>
        <v>0.6294781863608494</v>
      </c>
      <c r="AL129" s="5">
        <v>6.1308999999999996</v>
      </c>
      <c r="AM129" s="5">
        <f t="shared" si="11"/>
        <v>3.6144578313253009</v>
      </c>
      <c r="AO129" s="15">
        <v>4.13788</v>
      </c>
    </row>
    <row r="130" spans="1:41">
      <c r="A130" s="15">
        <v>221</v>
      </c>
      <c r="B130" s="20" t="s">
        <v>447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8.3000000000000007</v>
      </c>
      <c r="I130" s="15">
        <v>0</v>
      </c>
      <c r="J130" s="15">
        <v>0</v>
      </c>
      <c r="K130" s="15">
        <v>16801.551030948569</v>
      </c>
      <c r="L130" s="15">
        <v>8067.9500000000007</v>
      </c>
      <c r="M130" s="15"/>
      <c r="N130" s="15"/>
      <c r="O130" s="15"/>
      <c r="P130" s="15">
        <v>221433666.15729165</v>
      </c>
      <c r="Q130" s="15"/>
      <c r="R130" s="15"/>
      <c r="S130" s="15">
        <v>303.73229522868365</v>
      </c>
      <c r="T130" s="15">
        <v>355</v>
      </c>
      <c r="U130" s="15">
        <v>210000</v>
      </c>
      <c r="V130" s="15">
        <f t="shared" si="17"/>
        <v>9.4297586887939211</v>
      </c>
      <c r="W130" s="15">
        <v>4.4032499999999999</v>
      </c>
      <c r="X130" s="15"/>
      <c r="Y130" s="15">
        <f t="shared" si="18"/>
        <v>0.46695256425095027</v>
      </c>
      <c r="Z130" s="15"/>
      <c r="AA130" s="16"/>
      <c r="AB130" s="15">
        <v>0.80762280341764636</v>
      </c>
      <c r="AC130" s="17">
        <v>1.33</v>
      </c>
      <c r="AD130" s="15"/>
      <c r="AE130" s="15" t="s">
        <v>556</v>
      </c>
      <c r="AF130" s="22" t="s">
        <v>5</v>
      </c>
      <c r="AG130" s="17">
        <f t="shared" si="19"/>
        <v>1337.4092289657012</v>
      </c>
      <c r="AH130" s="17">
        <v>1063.0630333003928</v>
      </c>
      <c r="AI130" s="15">
        <v>5.3768000000000002</v>
      </c>
      <c r="AJ130" s="17">
        <f t="shared" si="20"/>
        <v>1.3243060050567508</v>
      </c>
      <c r="AK130" s="15">
        <f t="shared" si="21"/>
        <v>0.46695256425095027</v>
      </c>
      <c r="AL130" s="5">
        <v>6.1308999999999996</v>
      </c>
      <c r="AM130" s="5">
        <f t="shared" si="11"/>
        <v>3.6144578313253009</v>
      </c>
      <c r="AO130" s="15">
        <v>4.4032499999999999</v>
      </c>
    </row>
    <row r="131" spans="1:41">
      <c r="A131" s="15">
        <v>222</v>
      </c>
      <c r="B131" s="20" t="s">
        <v>448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8.3000000000000007</v>
      </c>
      <c r="I131" s="15">
        <v>0</v>
      </c>
      <c r="J131" s="15">
        <v>0</v>
      </c>
      <c r="K131" s="15">
        <v>21096.684377206097</v>
      </c>
      <c r="L131" s="15">
        <v>8067.9500000000007</v>
      </c>
      <c r="M131" s="15"/>
      <c r="N131" s="15"/>
      <c r="O131" s="15"/>
      <c r="P131" s="15">
        <v>221433666.15729165</v>
      </c>
      <c r="Q131" s="15"/>
      <c r="R131" s="15"/>
      <c r="S131" s="15">
        <v>214.08622639066434</v>
      </c>
      <c r="T131" s="15">
        <v>355</v>
      </c>
      <c r="U131" s="15">
        <v>210000</v>
      </c>
      <c r="V131" s="15">
        <f t="shared" si="17"/>
        <v>13.378358329197473</v>
      </c>
      <c r="W131" s="15">
        <v>4.2386999999999997</v>
      </c>
      <c r="X131" s="15"/>
      <c r="Y131" s="15">
        <f t="shared" si="18"/>
        <v>0.31683259602557429</v>
      </c>
      <c r="Z131" s="15"/>
      <c r="AA131" s="16"/>
      <c r="AB131" s="15">
        <v>0.80762280341764636</v>
      </c>
      <c r="AC131" s="17">
        <v>1.67</v>
      </c>
      <c r="AD131" s="15"/>
      <c r="AE131" s="15" t="s">
        <v>557</v>
      </c>
      <c r="AF131" s="22" t="s">
        <v>5</v>
      </c>
      <c r="AG131" s="17">
        <f t="shared" si="19"/>
        <v>907.4472878021088</v>
      </c>
      <c r="AH131" s="17">
        <v>749.30179236732522</v>
      </c>
      <c r="AI131" s="15">
        <v>4.8479000000000001</v>
      </c>
      <c r="AJ131" s="17">
        <f t="shared" si="20"/>
        <v>1.661210186723272</v>
      </c>
      <c r="AK131" s="15">
        <f t="shared" si="21"/>
        <v>0.31683259602557429</v>
      </c>
      <c r="AL131" s="5">
        <v>6.1308999999999996</v>
      </c>
      <c r="AM131" s="5">
        <f t="shared" si="11"/>
        <v>3.6144578313253009</v>
      </c>
      <c r="AO131" s="15">
        <v>4.2386999999999997</v>
      </c>
    </row>
    <row r="132" spans="1:41">
      <c r="A132" s="15">
        <v>223</v>
      </c>
      <c r="B132" s="20" t="s">
        <v>449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8.3000000000000007</v>
      </c>
      <c r="I132" s="15">
        <v>0</v>
      </c>
      <c r="J132" s="15">
        <v>0</v>
      </c>
      <c r="K132" s="15">
        <v>25265.49027210311</v>
      </c>
      <c r="L132" s="15">
        <v>8067.9500000000007</v>
      </c>
      <c r="M132" s="15"/>
      <c r="N132" s="15"/>
      <c r="O132" s="15"/>
      <c r="P132" s="15">
        <v>221433666.15729165</v>
      </c>
      <c r="Q132" s="15"/>
      <c r="R132" s="15"/>
      <c r="S132" s="15">
        <v>158.31146484244559</v>
      </c>
      <c r="T132" s="15">
        <v>355</v>
      </c>
      <c r="U132" s="15">
        <v>210000</v>
      </c>
      <c r="V132" s="15">
        <f t="shared" si="17"/>
        <v>18.091691924210455</v>
      </c>
      <c r="W132" s="15">
        <v>3.95255</v>
      </c>
      <c r="X132" s="15"/>
      <c r="Y132" s="15">
        <f t="shared" si="18"/>
        <v>0.21847320950179702</v>
      </c>
      <c r="Z132" s="15"/>
      <c r="AA132" s="16"/>
      <c r="AB132" s="15">
        <v>0.80762280341764636</v>
      </c>
      <c r="AC132" s="17">
        <v>2</v>
      </c>
      <c r="AD132" s="15"/>
      <c r="AE132" s="15" t="s">
        <v>558</v>
      </c>
      <c r="AF132" s="22" t="s">
        <v>5</v>
      </c>
      <c r="AG132" s="17">
        <f t="shared" si="19"/>
        <v>625.7339803630083</v>
      </c>
      <c r="AH132" s="17">
        <v>554.0901269485596</v>
      </c>
      <c r="AI132" s="15">
        <v>4.5758000000000001</v>
      </c>
      <c r="AJ132" s="17">
        <f t="shared" si="20"/>
        <v>1.9884106239273363</v>
      </c>
      <c r="AK132" s="15">
        <f t="shared" si="21"/>
        <v>0.21847320950179702</v>
      </c>
      <c r="AL132" s="5">
        <v>6.1308999999999996</v>
      </c>
      <c r="AM132" s="5">
        <f t="shared" si="11"/>
        <v>3.6144578313253009</v>
      </c>
      <c r="AO132" s="15">
        <v>3.95255</v>
      </c>
    </row>
    <row r="133" spans="1:41">
      <c r="A133" s="15">
        <v>224</v>
      </c>
      <c r="B133" s="20" t="s">
        <v>450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8.3000000000000007</v>
      </c>
      <c r="I133" s="15">
        <v>0</v>
      </c>
      <c r="J133" s="15">
        <v>0</v>
      </c>
      <c r="K133" s="15">
        <v>31581.862840128888</v>
      </c>
      <c r="L133" s="15">
        <v>8067.9500000000007</v>
      </c>
      <c r="M133" s="15"/>
      <c r="N133" s="15"/>
      <c r="O133" s="15"/>
      <c r="P133" s="15">
        <v>221433666.15729165</v>
      </c>
      <c r="Q133" s="15"/>
      <c r="R133" s="15"/>
      <c r="S133" s="15">
        <v>106.89448591081057</v>
      </c>
      <c r="T133" s="15">
        <v>355</v>
      </c>
      <c r="U133" s="15">
        <v>210000</v>
      </c>
      <c r="V133" s="15">
        <f t="shared" si="17"/>
        <v>26.793919495433421</v>
      </c>
      <c r="W133" s="15">
        <v>3.6924600000000001</v>
      </c>
      <c r="X133" s="15"/>
      <c r="Y133" s="15">
        <f t="shared" si="18"/>
        <v>0.13780962507666408</v>
      </c>
      <c r="Z133" s="15"/>
      <c r="AA133" s="16"/>
      <c r="AB133" s="15">
        <v>0.80762280341764636</v>
      </c>
      <c r="AC133" s="17">
        <v>2.5</v>
      </c>
      <c r="AD133" s="15"/>
      <c r="AE133" s="15" t="s">
        <v>559</v>
      </c>
      <c r="AF133" s="22" t="s">
        <v>5</v>
      </c>
      <c r="AG133" s="17">
        <f t="shared" si="19"/>
        <v>394.7036134462316</v>
      </c>
      <c r="AH133" s="17">
        <v>374.13070068783702</v>
      </c>
      <c r="AI133" s="15">
        <v>4.3409000000000004</v>
      </c>
      <c r="AJ133" s="17">
        <f t="shared" si="20"/>
        <v>2.4844384016483527</v>
      </c>
      <c r="AK133" s="15">
        <f t="shared" si="21"/>
        <v>0.13780962507666408</v>
      </c>
      <c r="AL133" s="5">
        <v>6.1308999999999996</v>
      </c>
      <c r="AM133" s="5">
        <f t="shared" si="11"/>
        <v>3.6144578313253009</v>
      </c>
      <c r="AO133" s="15">
        <v>3.6924600000000001</v>
      </c>
    </row>
    <row r="134" spans="1:41">
      <c r="A134" s="15">
        <v>225</v>
      </c>
      <c r="B134" s="20" t="s">
        <v>451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5.8</v>
      </c>
      <c r="I134" s="15">
        <v>0</v>
      </c>
      <c r="J134" s="15">
        <v>0</v>
      </c>
      <c r="K134" s="15">
        <v>3932.0296602456101</v>
      </c>
      <c r="L134" s="15">
        <v>7101.7</v>
      </c>
      <c r="M134" s="15"/>
      <c r="N134" s="15"/>
      <c r="O134" s="15"/>
      <c r="P134" s="15">
        <v>209405282.90208334</v>
      </c>
      <c r="Q134" s="15"/>
      <c r="R134" s="15"/>
      <c r="S134" s="15">
        <v>676.14766880006221</v>
      </c>
      <c r="T134" s="15">
        <v>355</v>
      </c>
      <c r="U134" s="15">
        <v>210000</v>
      </c>
      <c r="V134" s="15">
        <f t="shared" si="17"/>
        <v>3.7286285471842602</v>
      </c>
      <c r="W134" s="15">
        <v>3.8757299999999999</v>
      </c>
      <c r="X134" s="15"/>
      <c r="Y134" s="15">
        <f t="shared" si="18"/>
        <v>1.0394518925535841</v>
      </c>
      <c r="Z134" s="15"/>
      <c r="AA134" s="16"/>
      <c r="AB134" s="15">
        <v>1.1133153135475653</v>
      </c>
      <c r="AC134" s="17">
        <v>0.3</v>
      </c>
      <c r="AD134" s="15"/>
      <c r="AE134" s="15" t="s">
        <v>560</v>
      </c>
      <c r="AF134" s="22" t="s">
        <v>5</v>
      </c>
      <c r="AG134" s="17">
        <f t="shared" si="19"/>
        <v>2620.5658043984649</v>
      </c>
      <c r="AH134" s="17">
        <v>2366.5168408002178</v>
      </c>
      <c r="AI134" s="15">
        <v>37.015999999999998</v>
      </c>
      <c r="AJ134" s="17">
        <f t="shared" si="20"/>
        <v>0.31738019081119417</v>
      </c>
      <c r="AK134" s="15">
        <f t="shared" si="21"/>
        <v>1.0394518925535841</v>
      </c>
      <c r="AL134" s="56">
        <v>3.2757000000000001</v>
      </c>
      <c r="AM134" s="5">
        <f t="shared" si="11"/>
        <v>5.1724137931034484</v>
      </c>
      <c r="AO134" s="15">
        <v>3.8757299999999999</v>
      </c>
    </row>
    <row r="135" spans="1:41">
      <c r="A135" s="15">
        <v>226</v>
      </c>
      <c r="B135" s="20" t="s">
        <v>452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5.8</v>
      </c>
      <c r="I135" s="15">
        <v>0</v>
      </c>
      <c r="J135" s="15">
        <v>0</v>
      </c>
      <c r="K135" s="15">
        <v>6553.3827670760165</v>
      </c>
      <c r="L135" s="15">
        <v>7101.7000000000007</v>
      </c>
      <c r="M135" s="15"/>
      <c r="N135" s="15"/>
      <c r="O135" s="15"/>
      <c r="P135" s="15">
        <v>209405282.90208334</v>
      </c>
      <c r="Q135" s="15"/>
      <c r="R135" s="15"/>
      <c r="S135" s="15">
        <v>600.52441048236062</v>
      </c>
      <c r="T135" s="15">
        <v>355</v>
      </c>
      <c r="U135" s="15">
        <v>210000</v>
      </c>
      <c r="V135" s="15">
        <f t="shared" si="17"/>
        <v>4.1981698928357778</v>
      </c>
      <c r="W135" s="15">
        <v>3.74518</v>
      </c>
      <c r="X135" s="15"/>
      <c r="Y135" s="15">
        <f t="shared" si="18"/>
        <v>0.89209824652194047</v>
      </c>
      <c r="Z135" s="15"/>
      <c r="AA135" s="16"/>
      <c r="AB135" s="15">
        <v>1.1133153135475653</v>
      </c>
      <c r="AC135" s="17">
        <v>0.5</v>
      </c>
      <c r="AD135" s="15"/>
      <c r="AE135" s="15" t="s">
        <v>561</v>
      </c>
      <c r="AF135" s="22" t="s">
        <v>5</v>
      </c>
      <c r="AG135" s="17">
        <f t="shared" si="19"/>
        <v>2249.0720116503271</v>
      </c>
      <c r="AH135" s="17">
        <v>2101.8354366882622</v>
      </c>
      <c r="AI135" s="15">
        <v>16.193999999999999</v>
      </c>
      <c r="AJ135" s="17">
        <f t="shared" si="20"/>
        <v>0.50915842853660875</v>
      </c>
      <c r="AK135" s="15">
        <f t="shared" si="21"/>
        <v>0.89209824652194047</v>
      </c>
      <c r="AL135" s="5">
        <v>3.2757000000000001</v>
      </c>
      <c r="AM135" s="5">
        <f t="shared" ref="AM135:AM149" si="22">(E135*F135)/(C135*H135)</f>
        <v>5.1724137931034484</v>
      </c>
      <c r="AO135" s="15">
        <v>3.74518</v>
      </c>
    </row>
    <row r="136" spans="1:41">
      <c r="A136" s="15">
        <v>227</v>
      </c>
      <c r="B136" s="20" t="s">
        <v>453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5.8</v>
      </c>
      <c r="I136" s="15">
        <v>0</v>
      </c>
      <c r="J136" s="15">
        <v>0</v>
      </c>
      <c r="K136" s="15">
        <v>9830.0741506140257</v>
      </c>
      <c r="L136" s="15">
        <v>7101.7000000000007</v>
      </c>
      <c r="M136" s="15"/>
      <c r="N136" s="15"/>
      <c r="O136" s="15"/>
      <c r="P136" s="15">
        <v>209405282.90208334</v>
      </c>
      <c r="Q136" s="15"/>
      <c r="R136" s="15"/>
      <c r="S136" s="15">
        <v>494.05672050164657</v>
      </c>
      <c r="T136" s="15">
        <v>355</v>
      </c>
      <c r="U136" s="15">
        <v>210000</v>
      </c>
      <c r="V136" s="15">
        <f t="shared" si="17"/>
        <v>5.1028624758715297</v>
      </c>
      <c r="W136" s="15">
        <v>3.70425</v>
      </c>
      <c r="X136" s="15"/>
      <c r="Y136" s="15">
        <f t="shared" si="18"/>
        <v>0.72591609464594531</v>
      </c>
      <c r="Z136" s="15"/>
      <c r="AA136" s="16"/>
      <c r="AB136" s="15">
        <v>1.1133153135475653</v>
      </c>
      <c r="AC136" s="17">
        <v>0.75</v>
      </c>
      <c r="AD136" s="15"/>
      <c r="AE136" s="15" t="s">
        <v>562</v>
      </c>
      <c r="AF136" s="22" t="s">
        <v>5</v>
      </c>
      <c r="AG136" s="17">
        <f t="shared" si="19"/>
        <v>1830.1096069182242</v>
      </c>
      <c r="AH136" s="17">
        <v>1729.1985217557631</v>
      </c>
      <c r="AI136" s="15">
        <v>8.9864999999999995</v>
      </c>
      <c r="AJ136" s="17">
        <f t="shared" si="20"/>
        <v>0.75354925137820961</v>
      </c>
      <c r="AK136" s="15">
        <f t="shared" si="21"/>
        <v>0.72591609464594531</v>
      </c>
      <c r="AL136" s="5">
        <v>3.2757000000000001</v>
      </c>
      <c r="AM136" s="5">
        <f t="shared" si="22"/>
        <v>5.1724137931034484</v>
      </c>
      <c r="AO136" s="15">
        <v>3.70425</v>
      </c>
    </row>
    <row r="137" spans="1:41">
      <c r="A137" s="15">
        <v>228</v>
      </c>
      <c r="B137" s="20" t="s">
        <v>454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5.8</v>
      </c>
      <c r="I137" s="15">
        <v>0</v>
      </c>
      <c r="J137" s="15">
        <v>0</v>
      </c>
      <c r="K137" s="15">
        <v>13106.765534152033</v>
      </c>
      <c r="L137" s="15">
        <v>7101.7000000000007</v>
      </c>
      <c r="M137" s="15"/>
      <c r="N137" s="15"/>
      <c r="O137" s="15"/>
      <c r="P137" s="15">
        <v>209405282.90208334</v>
      </c>
      <c r="Q137" s="15"/>
      <c r="R137" s="15"/>
      <c r="S137" s="15">
        <v>384.63821604296919</v>
      </c>
      <c r="T137" s="15">
        <v>355</v>
      </c>
      <c r="U137" s="15">
        <v>210000</v>
      </c>
      <c r="V137" s="15">
        <f t="shared" si="17"/>
        <v>6.5544800148468862</v>
      </c>
      <c r="W137" s="15">
        <v>4.1291200000000003</v>
      </c>
      <c r="X137" s="15"/>
      <c r="Y137" s="15">
        <f t="shared" si="18"/>
        <v>0.62996911893039886</v>
      </c>
      <c r="Z137" s="15"/>
      <c r="AA137" s="16"/>
      <c r="AB137" s="15">
        <v>1.1133153135475653</v>
      </c>
      <c r="AC137" s="17">
        <v>1</v>
      </c>
      <c r="AD137" s="15"/>
      <c r="AE137" s="15" t="s">
        <v>563</v>
      </c>
      <c r="AF137" s="22" t="s">
        <v>5</v>
      </c>
      <c r="AG137" s="17">
        <f t="shared" si="19"/>
        <v>1588.217350627345</v>
      </c>
      <c r="AH137" s="17">
        <v>1346.2337561503921</v>
      </c>
      <c r="AI137" s="15">
        <v>6.5555000000000003</v>
      </c>
      <c r="AJ137" s="17">
        <f t="shared" si="20"/>
        <v>0.9999222008365759</v>
      </c>
      <c r="AK137" s="15">
        <f t="shared" si="21"/>
        <v>0.62996911893039886</v>
      </c>
      <c r="AL137" s="5">
        <v>3.2757000000000001</v>
      </c>
      <c r="AM137" s="5">
        <f t="shared" si="22"/>
        <v>5.1724137931034484</v>
      </c>
      <c r="AO137" s="15">
        <v>4.1291200000000003</v>
      </c>
    </row>
    <row r="138" spans="1:41">
      <c r="A138" s="15">
        <v>229</v>
      </c>
      <c r="B138" s="20" t="s">
        <v>455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5.8</v>
      </c>
      <c r="I138" s="15">
        <v>0</v>
      </c>
      <c r="J138" s="15">
        <v>0</v>
      </c>
      <c r="K138" s="15">
        <v>17431.998160422205</v>
      </c>
      <c r="L138" s="15">
        <v>7101.7000000000007</v>
      </c>
      <c r="M138" s="15"/>
      <c r="N138" s="15"/>
      <c r="O138" s="15"/>
      <c r="P138" s="15">
        <v>209405282.90208334</v>
      </c>
      <c r="Q138" s="15"/>
      <c r="R138" s="15"/>
      <c r="S138" s="15">
        <v>268.13225434069517</v>
      </c>
      <c r="T138" s="15">
        <v>355</v>
      </c>
      <c r="U138" s="15">
        <v>210000</v>
      </c>
      <c r="V138" s="15">
        <f t="shared" si="17"/>
        <v>9.4024626250172307</v>
      </c>
      <c r="W138" s="15">
        <v>4.4019700000000004</v>
      </c>
      <c r="X138" s="15"/>
      <c r="Y138" s="15">
        <f t="shared" si="18"/>
        <v>0.46817202849470868</v>
      </c>
      <c r="Z138" s="15"/>
      <c r="AA138" s="16"/>
      <c r="AB138" s="15">
        <v>1.1133153135475653</v>
      </c>
      <c r="AC138" s="17">
        <v>1.33</v>
      </c>
      <c r="AD138" s="15"/>
      <c r="AE138" s="15" t="s">
        <v>564</v>
      </c>
      <c r="AF138" s="22" t="s">
        <v>5</v>
      </c>
      <c r="AG138" s="17">
        <f t="shared" si="19"/>
        <v>1180.31013964011</v>
      </c>
      <c r="AH138" s="17">
        <v>938.46289019243318</v>
      </c>
      <c r="AI138" s="15">
        <v>5.3451000000000004</v>
      </c>
      <c r="AJ138" s="17">
        <f t="shared" si="20"/>
        <v>1.3263034231432058</v>
      </c>
      <c r="AK138" s="15">
        <f t="shared" si="21"/>
        <v>0.46817202849470868</v>
      </c>
      <c r="AL138" s="5">
        <v>3.2757000000000001</v>
      </c>
      <c r="AM138" s="5">
        <f t="shared" si="22"/>
        <v>5.1724137931034484</v>
      </c>
      <c r="AO138" s="15">
        <v>4.4019700000000004</v>
      </c>
    </row>
    <row r="139" spans="1:41">
      <c r="A139" s="15">
        <v>230</v>
      </c>
      <c r="B139" s="20" t="s">
        <v>456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5.8</v>
      </c>
      <c r="I139" s="15">
        <v>0</v>
      </c>
      <c r="J139" s="15">
        <v>0</v>
      </c>
      <c r="K139" s="15">
        <v>21888.298442033894</v>
      </c>
      <c r="L139" s="15">
        <v>7101.7000000000007</v>
      </c>
      <c r="M139" s="15"/>
      <c r="N139" s="15"/>
      <c r="O139" s="15"/>
      <c r="P139" s="15">
        <v>209405282.90208334</v>
      </c>
      <c r="Q139" s="15"/>
      <c r="R139" s="15"/>
      <c r="S139" s="15">
        <v>188.99347684513279</v>
      </c>
      <c r="T139" s="15">
        <v>355</v>
      </c>
      <c r="U139" s="15">
        <v>210000</v>
      </c>
      <c r="V139" s="15">
        <f t="shared" si="17"/>
        <v>13.339632362369162</v>
      </c>
      <c r="W139" s="15">
        <v>4.2365899999999996</v>
      </c>
      <c r="X139" s="15"/>
      <c r="Y139" s="15">
        <f t="shared" si="18"/>
        <v>0.31759420986378423</v>
      </c>
      <c r="Z139" s="15"/>
      <c r="AA139" s="16"/>
      <c r="AB139" s="15">
        <v>1.1133153135475653</v>
      </c>
      <c r="AC139" s="17">
        <v>1.67</v>
      </c>
      <c r="AD139" s="15"/>
      <c r="AE139" s="15" t="s">
        <v>565</v>
      </c>
      <c r="AF139" s="22" t="s">
        <v>5</v>
      </c>
      <c r="AG139" s="17">
        <f t="shared" si="19"/>
        <v>800.6878740673211</v>
      </c>
      <c r="AH139" s="17">
        <v>661.47716895796475</v>
      </c>
      <c r="AI139" s="15">
        <v>4.8221999999999996</v>
      </c>
      <c r="AJ139" s="17">
        <f t="shared" si="20"/>
        <v>1.6632185534961623</v>
      </c>
      <c r="AK139" s="15">
        <f t="shared" si="21"/>
        <v>0.31759420986378423</v>
      </c>
      <c r="AL139" s="5">
        <v>3.2757000000000001</v>
      </c>
      <c r="AM139" s="5">
        <f t="shared" si="22"/>
        <v>5.1724137931034484</v>
      </c>
      <c r="AO139" s="15">
        <v>4.2365899999999996</v>
      </c>
    </row>
    <row r="140" spans="1:41">
      <c r="A140" s="15">
        <v>231</v>
      </c>
      <c r="B140" s="20" t="s">
        <v>457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5.8</v>
      </c>
      <c r="I140" s="15">
        <v>0</v>
      </c>
      <c r="J140" s="15">
        <v>0</v>
      </c>
      <c r="K140" s="15">
        <v>26213.531068304066</v>
      </c>
      <c r="L140" s="15">
        <v>7101.7000000000007</v>
      </c>
      <c r="M140" s="15"/>
      <c r="N140" s="15"/>
      <c r="O140" s="15"/>
      <c r="P140" s="15">
        <v>209405282.90208334</v>
      </c>
      <c r="Q140" s="15"/>
      <c r="R140" s="15"/>
      <c r="S140" s="15">
        <v>139.75599770917589</v>
      </c>
      <c r="T140" s="15">
        <v>355</v>
      </c>
      <c r="U140" s="15">
        <v>210000</v>
      </c>
      <c r="V140" s="15">
        <f t="shared" si="17"/>
        <v>18.039322399932132</v>
      </c>
      <c r="W140" s="15">
        <v>3.95655</v>
      </c>
      <c r="X140" s="15"/>
      <c r="Y140" s="15">
        <f t="shared" si="18"/>
        <v>0.21932919165605053</v>
      </c>
      <c r="Z140" s="15"/>
      <c r="AA140" s="16"/>
      <c r="AB140" s="15">
        <v>1.1133153135475653</v>
      </c>
      <c r="AC140" s="17">
        <v>2</v>
      </c>
      <c r="AD140" s="15"/>
      <c r="AE140" s="15" t="s">
        <v>566</v>
      </c>
      <c r="AF140" s="22" t="s">
        <v>5</v>
      </c>
      <c r="AG140" s="17">
        <f t="shared" si="19"/>
        <v>552.95159273623983</v>
      </c>
      <c r="AH140" s="17">
        <v>489.14599198211556</v>
      </c>
      <c r="AI140" s="15">
        <v>4.5529000000000002</v>
      </c>
      <c r="AJ140" s="17">
        <f t="shared" si="20"/>
        <v>1.9905177488324695</v>
      </c>
      <c r="AK140" s="15">
        <f t="shared" si="21"/>
        <v>0.21932919165605053</v>
      </c>
      <c r="AL140" s="5">
        <v>3.2757000000000001</v>
      </c>
      <c r="AM140" s="5">
        <f t="shared" si="22"/>
        <v>5.1724137931034484</v>
      </c>
      <c r="AO140" s="15">
        <v>3.95655</v>
      </c>
    </row>
    <row r="141" spans="1:41">
      <c r="A141" s="15">
        <v>232</v>
      </c>
      <c r="B141" s="20" t="s">
        <v>458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5.8</v>
      </c>
      <c r="I141" s="15">
        <v>0</v>
      </c>
      <c r="J141" s="15">
        <v>0</v>
      </c>
      <c r="K141" s="15">
        <v>32766.913835380084</v>
      </c>
      <c r="L141" s="15">
        <v>7101.7000000000007</v>
      </c>
      <c r="M141" s="15"/>
      <c r="N141" s="15"/>
      <c r="O141" s="15"/>
      <c r="P141" s="15">
        <v>209405282.90208334</v>
      </c>
      <c r="Q141" s="15"/>
      <c r="R141" s="15"/>
      <c r="S141" s="15">
        <v>94.365531535839679</v>
      </c>
      <c r="T141" s="15">
        <v>355</v>
      </c>
      <c r="U141" s="15">
        <v>210000</v>
      </c>
      <c r="V141" s="15">
        <f t="shared" si="17"/>
        <v>26.716359871745063</v>
      </c>
      <c r="W141" s="15">
        <v>3.6996899999999999</v>
      </c>
      <c r="X141" s="15"/>
      <c r="Y141" s="15">
        <f t="shared" si="18"/>
        <v>0.13848031759419263</v>
      </c>
      <c r="Z141" s="15"/>
      <c r="AA141" s="16"/>
      <c r="AB141" s="15">
        <v>1.1133153135475653</v>
      </c>
      <c r="AC141" s="17">
        <v>2.5</v>
      </c>
      <c r="AD141" s="15"/>
      <c r="AE141" s="15" t="s">
        <v>567</v>
      </c>
      <c r="AF141" s="22" t="s">
        <v>5</v>
      </c>
      <c r="AG141" s="17">
        <f t="shared" si="19"/>
        <v>349.12321336783072</v>
      </c>
      <c r="AH141" s="17">
        <v>330.2793603754389</v>
      </c>
      <c r="AI141" s="15">
        <v>4.3202999999999996</v>
      </c>
      <c r="AJ141" s="17">
        <f t="shared" si="20"/>
        <v>2.486747499142711</v>
      </c>
      <c r="AK141" s="15">
        <f t="shared" si="21"/>
        <v>0.13848031759419263</v>
      </c>
      <c r="AL141" s="5">
        <v>3.2757000000000001</v>
      </c>
      <c r="AM141" s="5">
        <f t="shared" si="22"/>
        <v>5.1724137931034484</v>
      </c>
      <c r="AO141" s="15">
        <v>3.6996899999999999</v>
      </c>
    </row>
    <row r="142" spans="1:41">
      <c r="A142" s="15">
        <v>233</v>
      </c>
      <c r="B142" s="20" t="s">
        <v>459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4.28</v>
      </c>
      <c r="I142" s="15">
        <v>0</v>
      </c>
      <c r="J142" s="15">
        <v>0</v>
      </c>
      <c r="K142" s="15">
        <v>4035.288547142372</v>
      </c>
      <c r="L142" s="15">
        <v>6514.22</v>
      </c>
      <c r="M142" s="15"/>
      <c r="N142" s="15"/>
      <c r="O142" s="15"/>
      <c r="P142" s="15">
        <v>202092025.88291666</v>
      </c>
      <c r="Q142" s="15"/>
      <c r="R142" s="15"/>
      <c r="S142" s="15">
        <v>621.5660299495222</v>
      </c>
      <c r="T142" s="15">
        <v>355</v>
      </c>
      <c r="U142" s="15">
        <v>210000</v>
      </c>
      <c r="V142" s="15">
        <f t="shared" si="17"/>
        <v>3.7205188002114653</v>
      </c>
      <c r="W142" s="15">
        <v>3.8574600000000001</v>
      </c>
      <c r="X142" s="15"/>
      <c r="Y142" s="15">
        <f t="shared" si="18"/>
        <v>1.0368070172849957</v>
      </c>
      <c r="Z142" s="15"/>
      <c r="AA142" s="16"/>
      <c r="AB142" s="15">
        <v>1.5137471488237149</v>
      </c>
      <c r="AC142" s="17">
        <v>0.3</v>
      </c>
      <c r="AD142" s="15"/>
      <c r="AE142" s="15" t="s">
        <v>568</v>
      </c>
      <c r="AF142" s="22" t="s">
        <v>5</v>
      </c>
      <c r="AG142" s="17">
        <f t="shared" si="19"/>
        <v>2397.6660978890841</v>
      </c>
      <c r="AH142" s="17">
        <v>2175.4811048233278</v>
      </c>
      <c r="AI142" s="15">
        <v>35.728999999999999</v>
      </c>
      <c r="AJ142" s="17">
        <f t="shared" si="20"/>
        <v>0.32269432002556259</v>
      </c>
      <c r="AK142" s="15">
        <f t="shared" si="21"/>
        <v>1.0368070172849957</v>
      </c>
      <c r="AL142" s="56">
        <v>1.7927999999999999</v>
      </c>
      <c r="AM142" s="5">
        <f t="shared" si="22"/>
        <v>7.0093457943925221</v>
      </c>
      <c r="AO142" s="15">
        <v>3.8574600000000001</v>
      </c>
    </row>
    <row r="143" spans="1:41">
      <c r="A143" s="15">
        <v>234</v>
      </c>
      <c r="B143" s="20" t="s">
        <v>460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4.28</v>
      </c>
      <c r="I143" s="15">
        <v>0</v>
      </c>
      <c r="J143" s="15">
        <v>0</v>
      </c>
      <c r="K143" s="15">
        <v>6725.4809119039528</v>
      </c>
      <c r="L143" s="15">
        <v>6514.22</v>
      </c>
      <c r="M143" s="15"/>
      <c r="N143" s="15"/>
      <c r="O143" s="15"/>
      <c r="P143" s="15">
        <v>202092025.88291669</v>
      </c>
      <c r="Q143" s="15"/>
      <c r="R143" s="15"/>
      <c r="S143" s="15">
        <v>552.0474164670577</v>
      </c>
      <c r="T143" s="15">
        <v>355</v>
      </c>
      <c r="U143" s="15">
        <v>210000</v>
      </c>
      <c r="V143" s="15">
        <f t="shared" si="17"/>
        <v>4.1890388959695404</v>
      </c>
      <c r="W143" s="15">
        <v>3.7107100000000002</v>
      </c>
      <c r="X143" s="15"/>
      <c r="Y143" s="15">
        <f t="shared" si="18"/>
        <v>0.88581416696088411</v>
      </c>
      <c r="Z143" s="15"/>
      <c r="AA143" s="16"/>
      <c r="AB143" s="15">
        <v>1.5137471488237149</v>
      </c>
      <c r="AC143" s="17">
        <v>0.5</v>
      </c>
      <c r="AD143" s="15"/>
      <c r="AE143" s="15" t="s">
        <v>569</v>
      </c>
      <c r="AF143" s="22" t="s">
        <v>5</v>
      </c>
      <c r="AG143" s="17">
        <f t="shared" si="19"/>
        <v>2048.487868758476</v>
      </c>
      <c r="AH143" s="17">
        <v>1932.165957634702</v>
      </c>
      <c r="AI143" s="15">
        <v>15.942</v>
      </c>
      <c r="AJ143" s="17">
        <f t="shared" si="20"/>
        <v>0.51260848905539846</v>
      </c>
      <c r="AK143" s="15">
        <f t="shared" si="21"/>
        <v>0.88581416696088411</v>
      </c>
      <c r="AL143" s="5">
        <v>1.7927999999999999</v>
      </c>
      <c r="AM143" s="5">
        <f t="shared" si="22"/>
        <v>7.0093457943925221</v>
      </c>
      <c r="AO143" s="15">
        <v>3.7107100000000002</v>
      </c>
    </row>
    <row r="144" spans="1:41">
      <c r="A144" s="15">
        <v>235</v>
      </c>
      <c r="B144" s="20" t="s">
        <v>461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4.28</v>
      </c>
      <c r="I144" s="15">
        <v>0</v>
      </c>
      <c r="J144" s="15">
        <v>0</v>
      </c>
      <c r="K144" s="15">
        <v>10088.221367855929</v>
      </c>
      <c r="L144" s="15">
        <v>6514.22</v>
      </c>
      <c r="M144" s="15"/>
      <c r="N144" s="15"/>
      <c r="O144" s="15"/>
      <c r="P144" s="15">
        <v>202092025.88291669</v>
      </c>
      <c r="Q144" s="15"/>
      <c r="R144" s="15"/>
      <c r="S144" s="15">
        <v>454.17427065461914</v>
      </c>
      <c r="T144" s="15">
        <v>355</v>
      </c>
      <c r="U144" s="15">
        <v>210000</v>
      </c>
      <c r="V144" s="15">
        <f t="shared" si="17"/>
        <v>5.0917637775183389</v>
      </c>
      <c r="W144" s="15">
        <v>3.65985</v>
      </c>
      <c r="X144" s="15"/>
      <c r="Y144" s="15">
        <f t="shared" si="18"/>
        <v>0.7187784351189529</v>
      </c>
      <c r="Z144" s="15"/>
      <c r="AA144" s="16"/>
      <c r="AB144" s="15">
        <v>1.5137471488237149</v>
      </c>
      <c r="AC144" s="17">
        <v>0.75</v>
      </c>
      <c r="AD144" s="15"/>
      <c r="AE144" s="15" t="s">
        <v>570</v>
      </c>
      <c r="AF144" s="22" t="s">
        <v>5</v>
      </c>
      <c r="AG144" s="17">
        <f t="shared" si="19"/>
        <v>1662.2097044553079</v>
      </c>
      <c r="AH144" s="17">
        <v>1589.6099472911669</v>
      </c>
      <c r="AI144" s="15">
        <v>8.9075000000000006</v>
      </c>
      <c r="AJ144" s="17">
        <f t="shared" si="20"/>
        <v>0.7560599062343788</v>
      </c>
      <c r="AK144" s="15">
        <f t="shared" si="21"/>
        <v>0.7187784351189529</v>
      </c>
      <c r="AL144" s="5">
        <v>1.7927999999999999</v>
      </c>
      <c r="AM144" s="5">
        <f t="shared" si="22"/>
        <v>7.0093457943925221</v>
      </c>
      <c r="AO144" s="15">
        <v>3.65985</v>
      </c>
    </row>
    <row r="145" spans="1:41">
      <c r="A145" s="15">
        <v>236</v>
      </c>
      <c r="B145" s="20" t="s">
        <v>462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4.28</v>
      </c>
      <c r="I145" s="15">
        <v>0</v>
      </c>
      <c r="J145" s="15">
        <v>0</v>
      </c>
      <c r="K145" s="15">
        <v>13450.961823807906</v>
      </c>
      <c r="L145" s="15">
        <v>6514.22</v>
      </c>
      <c r="M145" s="15"/>
      <c r="N145" s="15"/>
      <c r="O145" s="15"/>
      <c r="P145" s="15">
        <v>202092025.88291669</v>
      </c>
      <c r="Q145" s="15"/>
      <c r="R145" s="15"/>
      <c r="S145" s="15">
        <v>353.58851319709385</v>
      </c>
      <c r="T145" s="15">
        <v>355</v>
      </c>
      <c r="U145" s="15">
        <v>210000</v>
      </c>
      <c r="V145" s="15">
        <f t="shared" si="17"/>
        <v>6.5402240561784373</v>
      </c>
      <c r="W145" s="15">
        <v>4.1228999999999996</v>
      </c>
      <c r="X145" s="15"/>
      <c r="Y145" s="15">
        <f t="shared" si="18"/>
        <v>0.63039124723948359</v>
      </c>
      <c r="Z145" s="15"/>
      <c r="AA145" s="16"/>
      <c r="AB145" s="15">
        <v>1.5137471488237149</v>
      </c>
      <c r="AC145" s="17">
        <v>1</v>
      </c>
      <c r="AD145" s="15"/>
      <c r="AE145" s="15" t="s">
        <v>571</v>
      </c>
      <c r="AF145" s="22" t="s">
        <v>5</v>
      </c>
      <c r="AG145" s="17">
        <f t="shared" si="19"/>
        <v>1457.810081060298</v>
      </c>
      <c r="AH145" s="17">
        <v>1237.5597961898284</v>
      </c>
      <c r="AI145" s="15">
        <v>6.5144000000000002</v>
      </c>
      <c r="AJ145" s="17">
        <f t="shared" si="20"/>
        <v>1.0019801143753875</v>
      </c>
      <c r="AK145" s="15">
        <f t="shared" si="21"/>
        <v>0.63039124723948359</v>
      </c>
      <c r="AL145" s="5">
        <v>1.7927999999999999</v>
      </c>
      <c r="AM145" s="5">
        <f t="shared" si="22"/>
        <v>7.0093457943925221</v>
      </c>
      <c r="AO145" s="15">
        <v>4.1228999999999996</v>
      </c>
    </row>
    <row r="146" spans="1:41">
      <c r="A146" s="15">
        <v>237</v>
      </c>
      <c r="B146" s="20" t="s">
        <v>463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4.28</v>
      </c>
      <c r="I146" s="15">
        <v>0</v>
      </c>
      <c r="J146" s="15">
        <v>0</v>
      </c>
      <c r="K146" s="15">
        <v>17889.779225664515</v>
      </c>
      <c r="L146" s="15">
        <v>6514.22</v>
      </c>
      <c r="M146" s="15"/>
      <c r="N146" s="15"/>
      <c r="O146" s="15"/>
      <c r="P146" s="15">
        <v>202092025.88291669</v>
      </c>
      <c r="Q146" s="15"/>
      <c r="R146" s="15"/>
      <c r="S146" s="15">
        <v>246.48742948079823</v>
      </c>
      <c r="T146" s="15">
        <v>355</v>
      </c>
      <c r="U146" s="15">
        <v>210000</v>
      </c>
      <c r="V146" s="15">
        <f t="shared" si="17"/>
        <v>9.3820123195375835</v>
      </c>
      <c r="W146" s="15">
        <v>4.3999499999999996</v>
      </c>
      <c r="X146" s="15"/>
      <c r="Y146" s="15">
        <f t="shared" si="18"/>
        <v>0.46897721407136911</v>
      </c>
      <c r="Z146" s="15"/>
      <c r="AA146" s="16"/>
      <c r="AB146" s="15">
        <v>1.5137471488237149</v>
      </c>
      <c r="AC146" s="17">
        <v>1.33</v>
      </c>
      <c r="AD146" s="15"/>
      <c r="AE146" s="15" t="s">
        <v>572</v>
      </c>
      <c r="AF146" s="22" t="s">
        <v>5</v>
      </c>
      <c r="AG146" s="17">
        <f t="shared" si="19"/>
        <v>1084.532365344038</v>
      </c>
      <c r="AH146" s="17">
        <v>862.70600318279378</v>
      </c>
      <c r="AI146" s="15">
        <v>5.319</v>
      </c>
      <c r="AJ146" s="17">
        <f t="shared" si="20"/>
        <v>1.3281068121084192</v>
      </c>
      <c r="AK146" s="15">
        <f t="shared" si="21"/>
        <v>0.46897721407136911</v>
      </c>
      <c r="AL146" s="5">
        <v>1.7927999999999999</v>
      </c>
      <c r="AM146" s="5">
        <f t="shared" si="22"/>
        <v>7.0093457943925221</v>
      </c>
      <c r="AO146" s="15">
        <v>4.3999499999999996</v>
      </c>
    </row>
    <row r="147" spans="1:41">
      <c r="A147" s="15">
        <v>238</v>
      </c>
      <c r="B147" s="20" t="s">
        <v>464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4.28</v>
      </c>
      <c r="I147" s="15">
        <v>0</v>
      </c>
      <c r="J147" s="15">
        <v>0</v>
      </c>
      <c r="K147" s="15">
        <v>22463.106245759202</v>
      </c>
      <c r="L147" s="15">
        <v>6514.22</v>
      </c>
      <c r="M147" s="15"/>
      <c r="N147" s="15"/>
      <c r="O147" s="15"/>
      <c r="P147" s="15">
        <v>202092025.88291669</v>
      </c>
      <c r="Q147" s="15"/>
      <c r="R147" s="15"/>
      <c r="S147" s="15">
        <v>173.73708512144961</v>
      </c>
      <c r="T147" s="15">
        <v>355</v>
      </c>
      <c r="U147" s="15">
        <v>210000</v>
      </c>
      <c r="V147" s="15">
        <f t="shared" si="17"/>
        <v>13.310618733953264</v>
      </c>
      <c r="W147" s="15">
        <v>4.2327199999999996</v>
      </c>
      <c r="X147" s="15"/>
      <c r="Y147" s="15">
        <f t="shared" si="18"/>
        <v>0.31799573593096814</v>
      </c>
      <c r="Z147" s="15"/>
      <c r="AA147" s="16"/>
      <c r="AB147" s="15">
        <v>1.5137471488237149</v>
      </c>
      <c r="AC147" s="17">
        <v>1.67</v>
      </c>
      <c r="AD147" s="15"/>
      <c r="AE147" s="15" t="s">
        <v>573</v>
      </c>
      <c r="AF147" s="22" t="s">
        <v>5</v>
      </c>
      <c r="AG147" s="17">
        <f t="shared" si="19"/>
        <v>735.38043493526209</v>
      </c>
      <c r="AH147" s="17">
        <v>608.07979792507365</v>
      </c>
      <c r="AI147" s="15">
        <v>4.8021000000000003</v>
      </c>
      <c r="AJ147" s="17">
        <f t="shared" si="20"/>
        <v>1.6648822458909962</v>
      </c>
      <c r="AK147" s="15">
        <f t="shared" si="21"/>
        <v>0.31799573593096814</v>
      </c>
      <c r="AL147" s="5">
        <v>1.7927999999999999</v>
      </c>
      <c r="AM147" s="5">
        <f t="shared" si="22"/>
        <v>7.0093457943925221</v>
      </c>
      <c r="AO147" s="15">
        <v>4.2327199999999996</v>
      </c>
    </row>
    <row r="148" spans="1:41">
      <c r="A148" s="15">
        <v>239</v>
      </c>
      <c r="B148" s="20" t="s">
        <v>465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4.28</v>
      </c>
      <c r="I148" s="15">
        <v>0</v>
      </c>
      <c r="J148" s="15">
        <v>0</v>
      </c>
      <c r="K148" s="15">
        <v>26901.923647615811</v>
      </c>
      <c r="L148" s="15">
        <v>6514.22</v>
      </c>
      <c r="M148" s="15"/>
      <c r="N148" s="15"/>
      <c r="O148" s="15"/>
      <c r="P148" s="15">
        <v>202092025.88291669</v>
      </c>
      <c r="Q148" s="15"/>
      <c r="R148" s="15"/>
      <c r="S148" s="15">
        <v>128.4742736921479</v>
      </c>
      <c r="T148" s="15">
        <v>355</v>
      </c>
      <c r="U148" s="15">
        <v>210000</v>
      </c>
      <c r="V148" s="15">
        <f t="shared" si="17"/>
        <v>18.000086971041103</v>
      </c>
      <c r="W148" s="15">
        <v>3.9570799999999999</v>
      </c>
      <c r="X148" s="15"/>
      <c r="Y148" s="15">
        <f t="shared" si="18"/>
        <v>0.21983671558733181</v>
      </c>
      <c r="Z148" s="15"/>
      <c r="AA148" s="16"/>
      <c r="AB148" s="15">
        <v>1.5137471488237149</v>
      </c>
      <c r="AC148" s="17">
        <v>2</v>
      </c>
      <c r="AD148" s="15"/>
      <c r="AE148" s="15" t="s">
        <v>574</v>
      </c>
      <c r="AF148" s="22" t="s">
        <v>5</v>
      </c>
      <c r="AG148" s="17">
        <f t="shared" si="19"/>
        <v>508.38297894172462</v>
      </c>
      <c r="AH148" s="17">
        <v>449.65995792251766</v>
      </c>
      <c r="AI148" s="15">
        <v>4.5354999999999999</v>
      </c>
      <c r="AJ148" s="17">
        <f t="shared" si="20"/>
        <v>1.9921622950614859</v>
      </c>
      <c r="AK148" s="15">
        <f t="shared" si="21"/>
        <v>0.21983671558733181</v>
      </c>
      <c r="AL148" s="5">
        <v>1.7927999999999999</v>
      </c>
      <c r="AM148" s="5">
        <f t="shared" si="22"/>
        <v>7.0093457943925221</v>
      </c>
      <c r="AO148" s="15">
        <v>3.9570799999999999</v>
      </c>
    </row>
    <row r="149" spans="1:41">
      <c r="A149" s="25">
        <v>240</v>
      </c>
      <c r="B149" s="27" t="s">
        <v>466</v>
      </c>
      <c r="C149" s="27">
        <v>180</v>
      </c>
      <c r="D149" s="25">
        <v>180</v>
      </c>
      <c r="E149" s="25">
        <v>400</v>
      </c>
      <c r="F149" s="25">
        <v>13.5</v>
      </c>
      <c r="G149" s="25">
        <v>13.5</v>
      </c>
      <c r="H149" s="25">
        <v>4.28</v>
      </c>
      <c r="I149" s="25">
        <v>0</v>
      </c>
      <c r="J149" s="25">
        <v>0</v>
      </c>
      <c r="K149" s="25">
        <v>33627.404559519768</v>
      </c>
      <c r="L149" s="25">
        <v>6514.22</v>
      </c>
      <c r="M149" s="25"/>
      <c r="N149" s="25"/>
      <c r="O149" s="25"/>
      <c r="P149" s="25">
        <v>202092025.88291669</v>
      </c>
      <c r="Q149" s="25"/>
      <c r="R149" s="25"/>
      <c r="S149" s="25">
        <v>86.747927275857393</v>
      </c>
      <c r="T149" s="25">
        <v>355</v>
      </c>
      <c r="U149" s="25">
        <v>210000</v>
      </c>
      <c r="V149" s="25">
        <f t="shared" si="17"/>
        <v>26.658251933168664</v>
      </c>
      <c r="W149" s="25">
        <v>3.7029800000000002</v>
      </c>
      <c r="X149" s="25"/>
      <c r="Y149" s="25">
        <f t="shared" si="18"/>
        <v>0.13890558200452324</v>
      </c>
      <c r="Z149" s="25"/>
      <c r="AA149" s="46"/>
      <c r="AB149" s="25">
        <v>1.5137471488237149</v>
      </c>
      <c r="AC149" s="47">
        <v>2.5</v>
      </c>
      <c r="AD149" s="25"/>
      <c r="AE149" s="25" t="s">
        <v>575</v>
      </c>
      <c r="AF149" s="48" t="s">
        <v>5</v>
      </c>
      <c r="AG149" s="47">
        <f t="shared" si="19"/>
        <v>321.2258397439544</v>
      </c>
      <c r="AH149" s="47">
        <v>303.61774546550089</v>
      </c>
      <c r="AI149" s="25">
        <v>4.3052000000000001</v>
      </c>
      <c r="AJ149" s="47">
        <f t="shared" si="20"/>
        <v>2.4883941298426664</v>
      </c>
      <c r="AK149" s="25">
        <f t="shared" si="21"/>
        <v>0.13890558200452324</v>
      </c>
      <c r="AL149" s="5">
        <v>1.7927999999999999</v>
      </c>
      <c r="AM149" s="5">
        <f t="shared" si="22"/>
        <v>7.0093457943925221</v>
      </c>
      <c r="AO149" s="25">
        <v>3.7029800000000002</v>
      </c>
    </row>
    <row r="150" spans="1:41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56"/>
    </row>
    <row r="151" spans="1:41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</row>
    <row r="152" spans="1:41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</row>
    <row r="153" spans="1:41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</row>
    <row r="154" spans="1:41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</row>
    <row r="155" spans="1:41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</row>
    <row r="156" spans="1:41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</row>
    <row r="157" spans="1:41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</row>
    <row r="158" spans="1:41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4"/>
      <c r="AG158" s="17"/>
      <c r="AH158" s="17"/>
      <c r="AI158" s="15"/>
      <c r="AJ158" s="17"/>
      <c r="AK158" s="15"/>
      <c r="AL158" s="56"/>
    </row>
    <row r="159" spans="1:41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</row>
    <row r="160" spans="1:41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56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47"/>
      <c r="AK174" s="15"/>
      <c r="AL174" s="56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56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2"/>
      <c r="AG190" s="17"/>
      <c r="AH190" s="17"/>
      <c r="AI190" s="15"/>
      <c r="AJ190" s="17"/>
      <c r="AK190" s="15"/>
      <c r="AL190" s="56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</row>
    <row r="193" spans="1:37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</row>
    <row r="194" spans="1:37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</row>
    <row r="195" spans="1:37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</row>
    <row r="196" spans="1:37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</row>
    <row r="197" spans="1:37" ht="13.5" thickBot="1">
      <c r="A197" s="15"/>
      <c r="B197" s="20"/>
      <c r="C197" s="20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6"/>
      <c r="AB197" s="42"/>
      <c r="AC197" s="43"/>
      <c r="AD197" s="15"/>
      <c r="AE197" s="15"/>
      <c r="AF197" s="22"/>
      <c r="AG197" s="17"/>
      <c r="AH197" s="17"/>
      <c r="AI197" s="15"/>
      <c r="AJ197" s="17"/>
      <c r="AK197" s="15"/>
    </row>
    <row r="198" spans="1:37">
      <c r="AF198" s="11"/>
      <c r="AG198" s="6"/>
      <c r="AH198" s="6"/>
      <c r="AJ198" s="19"/>
    </row>
    <row r="199" spans="1:37">
      <c r="AF199" s="11"/>
      <c r="AG199" s="6"/>
      <c r="AH199" s="6"/>
      <c r="AJ199" s="19"/>
    </row>
    <row r="200" spans="1:37">
      <c r="AF200" s="18"/>
      <c r="AG200" s="6"/>
      <c r="AH200" s="6"/>
      <c r="AJ200" s="19"/>
    </row>
    <row r="201" spans="1:37">
      <c r="AF201" s="11"/>
      <c r="AG201" s="6"/>
      <c r="AH201" s="6"/>
      <c r="AJ201" s="19"/>
    </row>
    <row r="206" spans="1:37">
      <c r="AF206" s="11"/>
    </row>
    <row r="214" spans="32:32">
      <c r="AF214" s="10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1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0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0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0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</sheetData>
  <mergeCells count="16">
    <mergeCell ref="AL4:AL5"/>
    <mergeCell ref="AS4:AS5"/>
    <mergeCell ref="AV4:AV5"/>
    <mergeCell ref="AM4:AM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DB2C-F074-4281-A9D7-073D600336BC}">
  <sheetPr codeName="Sheet12"/>
  <dimension ref="A1:AV622"/>
  <sheetViews>
    <sheetView topLeftCell="S1" zoomScale="85" zoomScaleNormal="85" workbookViewId="0">
      <pane ySplit="5" topLeftCell="A6" activePane="bottomLeft" state="frozen"/>
      <selection pane="bottomLeft" activeCell="AM6" sqref="AM6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1" t="s">
        <v>1</v>
      </c>
      <c r="J3" s="122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517</v>
      </c>
      <c r="AK4" s="118" t="s">
        <v>516</v>
      </c>
      <c r="AL4" s="118" t="s">
        <v>914</v>
      </c>
      <c r="AM4" s="130" t="s">
        <v>949</v>
      </c>
      <c r="AN4" s="117"/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M5" s="131"/>
      <c r="AN5" s="117"/>
      <c r="AS5" s="107"/>
      <c r="AV5" s="107"/>
    </row>
    <row r="6" spans="1:48" ht="15">
      <c r="A6" s="15">
        <v>49</v>
      </c>
      <c r="B6" s="99" t="s">
        <v>85</v>
      </c>
      <c r="C6" s="99">
        <v>300</v>
      </c>
      <c r="D6" s="100">
        <v>300</v>
      </c>
      <c r="E6" s="100">
        <v>300</v>
      </c>
      <c r="F6" s="100">
        <v>33.82</v>
      </c>
      <c r="G6" s="100">
        <v>33.82</v>
      </c>
      <c r="H6" s="100">
        <v>19.580000000000002</v>
      </c>
      <c r="I6" s="100">
        <v>0</v>
      </c>
      <c r="J6" s="100">
        <v>0</v>
      </c>
      <c r="K6" s="100">
        <v>2038.4700926579187</v>
      </c>
      <c r="L6" s="100">
        <v>25503.804399999994</v>
      </c>
      <c r="M6" s="100"/>
      <c r="N6" s="100"/>
      <c r="O6" s="100"/>
      <c r="P6" s="101">
        <v>390203283.12671709</v>
      </c>
      <c r="Q6" s="100"/>
      <c r="R6" s="100"/>
      <c r="S6" s="100">
        <v>4648.3049045948001</v>
      </c>
      <c r="T6" s="100">
        <v>690</v>
      </c>
      <c r="U6" s="100">
        <v>210000</v>
      </c>
      <c r="V6" s="100">
        <f t="shared" ref="V6:V22" si="0">L6*T6/(S6*1000)</f>
        <v>3.7858155601206209</v>
      </c>
      <c r="W6" s="100">
        <v>3.8914</v>
      </c>
      <c r="X6" s="15"/>
      <c r="Y6" s="15">
        <f t="shared" ref="Y6:Y22" si="1">AK6</f>
        <v>1.0278894833101735</v>
      </c>
      <c r="Z6" s="15"/>
      <c r="AA6" s="16"/>
      <c r="AB6" s="15">
        <v>0.35022897823777349</v>
      </c>
      <c r="AC6" s="17">
        <v>0.3</v>
      </c>
      <c r="AD6" s="15"/>
      <c r="AE6" s="15" t="s">
        <v>171</v>
      </c>
      <c r="AF6" s="22" t="s">
        <v>5</v>
      </c>
      <c r="AG6" s="102">
        <f t="shared" ref="AG6:AG22" si="2">W6*S6</f>
        <v>18088.413705740204</v>
      </c>
      <c r="AH6" s="17">
        <v>16269.067166081799</v>
      </c>
      <c r="AI6" s="15">
        <v>29.218</v>
      </c>
      <c r="AJ6" s="17">
        <f t="shared" ref="AJ6:AJ22" si="3">(V6/AI6)^0.5</f>
        <v>0.35996019927957579</v>
      </c>
      <c r="AK6" s="100">
        <f t="shared" ref="AK6:AK22" si="4">W6/V6</f>
        <v>1.0278894833101735</v>
      </c>
      <c r="AL6" s="56">
        <v>29.24</v>
      </c>
      <c r="AM6" s="5">
        <f>0.5*(E6/H6 + C6/F6)*(F6/H6)*0.01</f>
        <v>0.20893304856532638</v>
      </c>
      <c r="AN6" s="5">
        <f>0.5*(E6/H6)*(C6/F6)*(F6/H6)*0.01</f>
        <v>1.1737811717153168</v>
      </c>
      <c r="AO6" s="6"/>
      <c r="AP6" s="105"/>
      <c r="AR6" s="6"/>
      <c r="AS6"/>
      <c r="AV6" s="6"/>
    </row>
    <row r="7" spans="1:48" ht="15">
      <c r="A7" s="15">
        <v>50</v>
      </c>
      <c r="B7" s="20" t="s">
        <v>86</v>
      </c>
      <c r="C7" s="20">
        <v>300</v>
      </c>
      <c r="D7" s="15">
        <v>300</v>
      </c>
      <c r="E7" s="15">
        <v>300</v>
      </c>
      <c r="F7" s="15">
        <v>33.82</v>
      </c>
      <c r="G7" s="15">
        <v>33.82</v>
      </c>
      <c r="H7" s="15">
        <v>19.580000000000002</v>
      </c>
      <c r="I7" s="15">
        <v>0</v>
      </c>
      <c r="J7" s="15">
        <v>0</v>
      </c>
      <c r="K7" s="15">
        <v>3397.4501544298646</v>
      </c>
      <c r="L7" s="15">
        <v>25503.804399999994</v>
      </c>
      <c r="M7" s="15"/>
      <c r="N7" s="15"/>
      <c r="O7" s="15"/>
      <c r="P7" s="90">
        <v>390203283.12671709</v>
      </c>
      <c r="Q7" s="15"/>
      <c r="R7" s="15"/>
      <c r="S7" s="15">
        <v>4128.418526574088</v>
      </c>
      <c r="T7" s="15">
        <v>690</v>
      </c>
      <c r="U7" s="15">
        <v>210000</v>
      </c>
      <c r="V7" s="15">
        <f t="shared" si="0"/>
        <v>4.2625583919668983</v>
      </c>
      <c r="W7" s="15">
        <v>3.7964500000000001</v>
      </c>
      <c r="X7" s="15"/>
      <c r="Y7" s="15">
        <f t="shared" si="1"/>
        <v>0.89065055558058437</v>
      </c>
      <c r="Z7" s="15"/>
      <c r="AA7" s="16"/>
      <c r="AB7" s="15">
        <v>0.35022897823777349</v>
      </c>
      <c r="AC7" s="17">
        <v>0.5</v>
      </c>
      <c r="AD7" s="15"/>
      <c r="AE7" s="15" t="s">
        <v>172</v>
      </c>
      <c r="AF7" s="22" t="s">
        <v>5</v>
      </c>
      <c r="AG7" s="17">
        <f t="shared" si="2"/>
        <v>15673.334515212196</v>
      </c>
      <c r="AH7" s="17">
        <v>14449.464843009309</v>
      </c>
      <c r="AI7" s="15">
        <v>14.803000000000001</v>
      </c>
      <c r="AJ7" s="17">
        <f t="shared" si="3"/>
        <v>0.53661190207046938</v>
      </c>
      <c r="AK7" s="15">
        <f t="shared" si="4"/>
        <v>0.89065055558058437</v>
      </c>
      <c r="AL7" s="5">
        <v>29.24</v>
      </c>
      <c r="AM7" s="5">
        <f t="shared" ref="AM7:AM70" si="5">0.5*(E7/H7 + C7/F7)*(F7/H7)*0.01</f>
        <v>0.20893304856532638</v>
      </c>
      <c r="AN7" s="5">
        <f t="shared" ref="AN7:AN70" si="6">0.5*(E7/H7)*(C7/F7)*(F7/H7)*0.01</f>
        <v>1.1737811717153168</v>
      </c>
      <c r="AO7" s="6"/>
      <c r="AR7" s="6"/>
      <c r="AS7"/>
      <c r="AV7" s="6"/>
    </row>
    <row r="8" spans="1:48" ht="15">
      <c r="A8" s="15">
        <v>51</v>
      </c>
      <c r="B8" s="20" t="s">
        <v>87</v>
      </c>
      <c r="C8" s="20">
        <v>300</v>
      </c>
      <c r="D8" s="15">
        <v>300</v>
      </c>
      <c r="E8" s="15">
        <v>300</v>
      </c>
      <c r="F8" s="15">
        <v>33.82</v>
      </c>
      <c r="G8" s="15">
        <v>33.82</v>
      </c>
      <c r="H8" s="15">
        <v>19.580000000000002</v>
      </c>
      <c r="I8" s="15">
        <v>0</v>
      </c>
      <c r="J8" s="15">
        <v>0</v>
      </c>
      <c r="K8" s="15">
        <v>5096.1752316447964</v>
      </c>
      <c r="L8" s="15">
        <v>25503.804399999994</v>
      </c>
      <c r="M8" s="15"/>
      <c r="N8" s="15"/>
      <c r="O8" s="15"/>
      <c r="P8" s="90">
        <v>390203283.12671709</v>
      </c>
      <c r="Q8" s="15"/>
      <c r="R8" s="15"/>
      <c r="S8" s="15">
        <v>3396.4862751525839</v>
      </c>
      <c r="T8" s="15">
        <v>690</v>
      </c>
      <c r="U8" s="15">
        <v>210000</v>
      </c>
      <c r="V8" s="15">
        <f t="shared" si="0"/>
        <v>5.1811264967379964</v>
      </c>
      <c r="W8" s="15">
        <v>3.7616900000000002</v>
      </c>
      <c r="X8" s="15"/>
      <c r="Y8" s="15">
        <f t="shared" si="1"/>
        <v>0.72603708910954712</v>
      </c>
      <c r="Z8" s="15"/>
      <c r="AA8" s="16"/>
      <c r="AB8" s="15">
        <v>0.35022897823777349</v>
      </c>
      <c r="AC8" s="17">
        <v>0.75</v>
      </c>
      <c r="AD8" s="15"/>
      <c r="AE8" s="15" t="s">
        <v>173</v>
      </c>
      <c r="AF8" s="22" t="s">
        <v>5</v>
      </c>
      <c r="AG8" s="17">
        <f t="shared" si="2"/>
        <v>12776.528456378725</v>
      </c>
      <c r="AH8" s="17">
        <v>11887.701963034044</v>
      </c>
      <c r="AI8" s="15">
        <v>8.6748999999999992</v>
      </c>
      <c r="AJ8" s="17">
        <f t="shared" si="3"/>
        <v>0.77282268078390148</v>
      </c>
      <c r="AK8" s="15">
        <f t="shared" si="4"/>
        <v>0.72603708910954712</v>
      </c>
      <c r="AL8" s="5">
        <v>29.24</v>
      </c>
      <c r="AM8" s="5">
        <f t="shared" si="5"/>
        <v>0.20893304856532638</v>
      </c>
      <c r="AN8" s="5">
        <f t="shared" si="6"/>
        <v>1.1737811717153168</v>
      </c>
      <c r="AO8" s="6"/>
      <c r="AR8" s="6"/>
      <c r="AS8"/>
      <c r="AV8" s="6"/>
    </row>
    <row r="9" spans="1:48" ht="15">
      <c r="A9" s="15">
        <v>52</v>
      </c>
      <c r="B9" s="20" t="s">
        <v>88</v>
      </c>
      <c r="C9" s="20">
        <v>300</v>
      </c>
      <c r="D9" s="15">
        <v>300</v>
      </c>
      <c r="E9" s="15">
        <v>300</v>
      </c>
      <c r="F9" s="15">
        <v>33.82</v>
      </c>
      <c r="G9" s="15">
        <v>33.82</v>
      </c>
      <c r="H9" s="15">
        <v>19.580000000000002</v>
      </c>
      <c r="I9" s="15">
        <v>0</v>
      </c>
      <c r="J9" s="15">
        <v>0</v>
      </c>
      <c r="K9" s="15">
        <v>6794.9003088597292</v>
      </c>
      <c r="L9" s="15">
        <v>25503.804399999994</v>
      </c>
      <c r="M9" s="15"/>
      <c r="N9" s="15"/>
      <c r="O9" s="15"/>
      <c r="P9" s="90">
        <v>390203283.12671709</v>
      </c>
      <c r="Q9" s="15"/>
      <c r="R9" s="15"/>
      <c r="S9" s="15">
        <v>2644.2680920575899</v>
      </c>
      <c r="T9" s="15">
        <v>690</v>
      </c>
      <c r="U9" s="15">
        <v>210000</v>
      </c>
      <c r="V9" s="15">
        <f t="shared" si="0"/>
        <v>6.6550078975943459</v>
      </c>
      <c r="W9" s="15">
        <v>4.3575999999999997</v>
      </c>
      <c r="X9" s="15"/>
      <c r="Y9" s="15">
        <f t="shared" si="1"/>
        <v>0.6547850982378528</v>
      </c>
      <c r="Z9" s="15"/>
      <c r="AA9" s="16"/>
      <c r="AB9" s="15">
        <v>0.35022897823777349</v>
      </c>
      <c r="AC9" s="17">
        <v>1</v>
      </c>
      <c r="AD9" s="15"/>
      <c r="AE9" s="15" t="s">
        <v>174</v>
      </c>
      <c r="AF9" s="22" t="s">
        <v>5</v>
      </c>
      <c r="AG9" s="17">
        <f t="shared" si="2"/>
        <v>11522.662637950152</v>
      </c>
      <c r="AH9" s="17">
        <v>9254.938322201564</v>
      </c>
      <c r="AI9" s="15">
        <v>6.4608999999999996</v>
      </c>
      <c r="AJ9" s="17">
        <f t="shared" si="3"/>
        <v>1.0149105756383863</v>
      </c>
      <c r="AK9" s="15">
        <f t="shared" si="4"/>
        <v>0.6547850982378528</v>
      </c>
      <c r="AL9" s="5">
        <v>29.24</v>
      </c>
      <c r="AM9" s="5">
        <f t="shared" si="5"/>
        <v>0.20893304856532638</v>
      </c>
      <c r="AN9" s="5">
        <f t="shared" si="6"/>
        <v>1.1737811717153168</v>
      </c>
      <c r="AO9" s="6"/>
      <c r="AR9" s="6"/>
      <c r="AS9"/>
      <c r="AV9" s="6"/>
    </row>
    <row r="10" spans="1:48" ht="15">
      <c r="A10" s="15">
        <v>53</v>
      </c>
      <c r="B10" s="20" t="s">
        <v>89</v>
      </c>
      <c r="C10" s="20">
        <v>300</v>
      </c>
      <c r="D10" s="15">
        <v>300</v>
      </c>
      <c r="E10" s="15">
        <v>300</v>
      </c>
      <c r="F10" s="15">
        <v>33.82</v>
      </c>
      <c r="G10" s="15">
        <v>33.82</v>
      </c>
      <c r="H10" s="15">
        <v>19.580000000000002</v>
      </c>
      <c r="I10" s="15">
        <v>0</v>
      </c>
      <c r="J10" s="15">
        <v>0</v>
      </c>
      <c r="K10" s="15">
        <v>9037.2174107834398</v>
      </c>
      <c r="L10" s="15">
        <v>25503.804399999994</v>
      </c>
      <c r="M10" s="15"/>
      <c r="N10" s="15"/>
      <c r="O10" s="15"/>
      <c r="P10" s="90">
        <v>390203283.12671709</v>
      </c>
      <c r="Q10" s="15"/>
      <c r="R10" s="15"/>
      <c r="S10" s="15">
        <v>1843.3258449944665</v>
      </c>
      <c r="T10" s="15">
        <v>690</v>
      </c>
      <c r="U10" s="15">
        <v>210000</v>
      </c>
      <c r="V10" s="15">
        <f t="shared" si="0"/>
        <v>9.5466708090629631</v>
      </c>
      <c r="W10" s="15">
        <v>4.6214500000000003</v>
      </c>
      <c r="X10" s="15"/>
      <c r="Y10" s="15">
        <f t="shared" si="1"/>
        <v>0.48409022290919557</v>
      </c>
      <c r="Z10" s="15"/>
      <c r="AA10" s="16"/>
      <c r="AB10" s="15">
        <v>0.35022897823777349</v>
      </c>
      <c r="AC10" s="17">
        <v>1.33</v>
      </c>
      <c r="AD10" s="15"/>
      <c r="AE10" s="15" t="s">
        <v>175</v>
      </c>
      <c r="AF10" s="22" t="s">
        <v>5</v>
      </c>
      <c r="AG10" s="17">
        <f t="shared" si="2"/>
        <v>8518.8382263496769</v>
      </c>
      <c r="AH10" s="17">
        <v>6451.6404574806329</v>
      </c>
      <c r="AI10" s="15">
        <v>5.3316999999999997</v>
      </c>
      <c r="AJ10" s="17">
        <f t="shared" si="3"/>
        <v>1.338114020691471</v>
      </c>
      <c r="AK10" s="15">
        <f t="shared" si="4"/>
        <v>0.48409022290919557</v>
      </c>
      <c r="AL10" s="5">
        <v>29.24</v>
      </c>
      <c r="AM10" s="5">
        <f t="shared" si="5"/>
        <v>0.20893304856532638</v>
      </c>
      <c r="AN10" s="5">
        <f t="shared" si="6"/>
        <v>1.1737811717153168</v>
      </c>
      <c r="AO10" s="6"/>
      <c r="AR10" s="6"/>
      <c r="AS10"/>
      <c r="AV10" s="6"/>
    </row>
    <row r="11" spans="1:48" ht="15">
      <c r="A11" s="15">
        <v>54</v>
      </c>
      <c r="B11" s="20" t="s">
        <v>90</v>
      </c>
      <c r="C11" s="20">
        <v>300</v>
      </c>
      <c r="D11" s="15">
        <v>300</v>
      </c>
      <c r="E11" s="15">
        <v>300</v>
      </c>
      <c r="F11" s="15">
        <v>33.82</v>
      </c>
      <c r="G11" s="15">
        <v>33.82</v>
      </c>
      <c r="H11" s="15">
        <v>19.580000000000002</v>
      </c>
      <c r="I11" s="15">
        <v>0</v>
      </c>
      <c r="J11" s="15">
        <v>0</v>
      </c>
      <c r="K11" s="15">
        <v>11347.483515795748</v>
      </c>
      <c r="L11" s="15">
        <v>25503.804399999994</v>
      </c>
      <c r="M11" s="15"/>
      <c r="N11" s="15"/>
      <c r="O11" s="15"/>
      <c r="P11" s="90">
        <v>390203283.12671709</v>
      </c>
      <c r="Q11" s="15"/>
      <c r="R11" s="15"/>
      <c r="S11" s="15">
        <v>1299.2713661421021</v>
      </c>
      <c r="T11" s="15">
        <v>690</v>
      </c>
      <c r="U11" s="15">
        <v>210000</v>
      </c>
      <c r="V11" s="15">
        <f t="shared" si="0"/>
        <v>13.544226013578854</v>
      </c>
      <c r="W11" s="15">
        <v>4.4180400000000004</v>
      </c>
      <c r="X11" s="15"/>
      <c r="Y11" s="15">
        <f t="shared" si="1"/>
        <v>0.3261936116224482</v>
      </c>
      <c r="Z11" s="15"/>
      <c r="AA11" s="16"/>
      <c r="AB11" s="15">
        <v>0.35022897823777349</v>
      </c>
      <c r="AC11" s="17">
        <v>1.67</v>
      </c>
      <c r="AD11" s="15"/>
      <c r="AE11" s="15" t="s">
        <v>176</v>
      </c>
      <c r="AF11" s="22" t="s">
        <v>5</v>
      </c>
      <c r="AG11" s="17">
        <f t="shared" si="2"/>
        <v>5740.2328664704537</v>
      </c>
      <c r="AH11" s="17">
        <v>4547.4497814973574</v>
      </c>
      <c r="AI11" s="15">
        <v>4.8384999999999998</v>
      </c>
      <c r="AJ11" s="17">
        <f t="shared" si="3"/>
        <v>1.6730993228530124</v>
      </c>
      <c r="AK11" s="15">
        <f t="shared" si="4"/>
        <v>0.3261936116224482</v>
      </c>
      <c r="AL11" s="5">
        <v>29.24</v>
      </c>
      <c r="AM11" s="5">
        <f t="shared" si="5"/>
        <v>0.20893304856532638</v>
      </c>
      <c r="AN11" s="5">
        <f t="shared" si="6"/>
        <v>1.1737811717153168</v>
      </c>
      <c r="AO11" s="6"/>
      <c r="AR11" s="6"/>
      <c r="AS11"/>
      <c r="AV11" s="6"/>
    </row>
    <row r="12" spans="1:48" ht="15">
      <c r="A12" s="15">
        <v>55</v>
      </c>
      <c r="B12" s="20" t="s">
        <v>91</v>
      </c>
      <c r="C12" s="20">
        <v>300</v>
      </c>
      <c r="D12" s="15">
        <v>300</v>
      </c>
      <c r="E12" s="15">
        <v>300</v>
      </c>
      <c r="F12" s="15">
        <v>33.82</v>
      </c>
      <c r="G12" s="15">
        <v>33.82</v>
      </c>
      <c r="H12" s="15">
        <v>19.580000000000002</v>
      </c>
      <c r="I12" s="15">
        <v>0</v>
      </c>
      <c r="J12" s="15">
        <v>0</v>
      </c>
      <c r="K12" s="15">
        <v>13589.800617719458</v>
      </c>
      <c r="L12" s="15">
        <v>25503.804399999994</v>
      </c>
      <c r="M12" s="15"/>
      <c r="N12" s="15"/>
      <c r="O12" s="15"/>
      <c r="P12" s="90">
        <v>390203283.12671709</v>
      </c>
      <c r="Q12" s="15"/>
      <c r="R12" s="15"/>
      <c r="S12" s="15">
        <v>960.7790125949507</v>
      </c>
      <c r="T12" s="15">
        <v>690</v>
      </c>
      <c r="U12" s="15">
        <v>210000</v>
      </c>
      <c r="V12" s="15">
        <f t="shared" si="0"/>
        <v>18.315996504202236</v>
      </c>
      <c r="W12" s="15">
        <v>4.1217499999999996</v>
      </c>
      <c r="X12" s="15"/>
      <c r="Y12" s="15">
        <f t="shared" si="1"/>
        <v>0.22503553104819315</v>
      </c>
      <c r="Z12" s="15"/>
      <c r="AA12" s="16"/>
      <c r="AB12" s="15">
        <v>0.35022897823777349</v>
      </c>
      <c r="AC12" s="17">
        <v>2</v>
      </c>
      <c r="AD12" s="15"/>
      <c r="AE12" s="15" t="s">
        <v>177</v>
      </c>
      <c r="AF12" s="22" t="s">
        <v>5</v>
      </c>
      <c r="AG12" s="17">
        <f t="shared" si="2"/>
        <v>3960.0908951632377</v>
      </c>
      <c r="AH12" s="17">
        <v>3362.7265440823276</v>
      </c>
      <c r="AI12" s="15">
        <v>4.5826000000000002</v>
      </c>
      <c r="AJ12" s="17">
        <f t="shared" si="3"/>
        <v>1.9992140746316445</v>
      </c>
      <c r="AK12" s="15">
        <f t="shared" si="4"/>
        <v>0.22503553104819315</v>
      </c>
      <c r="AL12" s="5">
        <v>29.24</v>
      </c>
      <c r="AM12" s="5">
        <f t="shared" si="5"/>
        <v>0.20893304856532638</v>
      </c>
      <c r="AN12" s="5">
        <f t="shared" si="6"/>
        <v>1.1737811717153168</v>
      </c>
      <c r="AO12" s="6"/>
      <c r="AR12" s="6"/>
      <c r="AS12"/>
      <c r="AV12" s="6"/>
    </row>
    <row r="13" spans="1:48" ht="15">
      <c r="A13" s="15">
        <v>56</v>
      </c>
      <c r="B13" s="20" t="s">
        <v>92</v>
      </c>
      <c r="C13" s="20">
        <v>300</v>
      </c>
      <c r="D13" s="15">
        <v>300</v>
      </c>
      <c r="E13" s="15">
        <v>300</v>
      </c>
      <c r="F13" s="15">
        <v>33.82</v>
      </c>
      <c r="G13" s="15">
        <v>33.82</v>
      </c>
      <c r="H13" s="15">
        <v>19.580000000000002</v>
      </c>
      <c r="I13" s="15">
        <v>0</v>
      </c>
      <c r="J13" s="15">
        <v>0</v>
      </c>
      <c r="K13" s="15">
        <v>16987.250772149324</v>
      </c>
      <c r="L13" s="15">
        <v>25503.804399999994</v>
      </c>
      <c r="M13" s="15"/>
      <c r="N13" s="15"/>
      <c r="O13" s="15"/>
      <c r="P13" s="90">
        <v>390203283.12671709</v>
      </c>
      <c r="Q13" s="15"/>
      <c r="R13" s="15"/>
      <c r="S13" s="15">
        <v>648.73367653722573</v>
      </c>
      <c r="T13" s="15">
        <v>690</v>
      </c>
      <c r="U13" s="15">
        <v>210000</v>
      </c>
      <c r="V13" s="15">
        <f t="shared" si="0"/>
        <v>27.126116112750015</v>
      </c>
      <c r="W13" s="15">
        <v>3.8528799999999999</v>
      </c>
      <c r="X13" s="15"/>
      <c r="Y13" s="15">
        <f t="shared" si="1"/>
        <v>0.14203581463654655</v>
      </c>
      <c r="Z13" s="15"/>
      <c r="AA13" s="16"/>
      <c r="AB13" s="15">
        <v>0.35022897823777349</v>
      </c>
      <c r="AC13" s="17">
        <v>2.5</v>
      </c>
      <c r="AD13" s="15"/>
      <c r="AE13" s="15" t="s">
        <v>178</v>
      </c>
      <c r="AF13" s="22" t="s">
        <v>5</v>
      </c>
      <c r="AG13" s="17">
        <f t="shared" si="2"/>
        <v>2499.4930076567462</v>
      </c>
      <c r="AH13" s="17">
        <v>2270.5678678802901</v>
      </c>
      <c r="AI13" s="15">
        <v>4.3598999999999997</v>
      </c>
      <c r="AJ13" s="17">
        <f t="shared" si="3"/>
        <v>2.494339384405782</v>
      </c>
      <c r="AK13" s="15">
        <f t="shared" si="4"/>
        <v>0.14203581463654655</v>
      </c>
      <c r="AL13" s="5">
        <v>29.24</v>
      </c>
      <c r="AM13" s="5">
        <f t="shared" si="5"/>
        <v>0.20893304856532638</v>
      </c>
      <c r="AN13" s="5">
        <f t="shared" si="6"/>
        <v>1.1737811717153168</v>
      </c>
      <c r="AO13" s="6"/>
      <c r="AR13" s="6"/>
      <c r="AS13"/>
      <c r="AV13" s="6"/>
    </row>
    <row r="14" spans="1:48" ht="15">
      <c r="A14" s="15">
        <v>57</v>
      </c>
      <c r="B14" s="20" t="s">
        <v>93</v>
      </c>
      <c r="C14" s="20">
        <v>300</v>
      </c>
      <c r="D14" s="15">
        <v>300</v>
      </c>
      <c r="E14" s="15">
        <v>300</v>
      </c>
      <c r="F14" s="15">
        <v>23.75</v>
      </c>
      <c r="G14" s="15">
        <v>23.75</v>
      </c>
      <c r="H14" s="15">
        <v>13.75</v>
      </c>
      <c r="I14" s="15">
        <v>0</v>
      </c>
      <c r="J14" s="15">
        <v>0</v>
      </c>
      <c r="K14" s="15">
        <v>2106.8642732249591</v>
      </c>
      <c r="L14" s="15">
        <v>18048.4375</v>
      </c>
      <c r="M14" s="15"/>
      <c r="N14" s="15"/>
      <c r="O14" s="15"/>
      <c r="P14" s="90">
        <v>296025030.72102863</v>
      </c>
      <c r="Q14" s="15"/>
      <c r="R14" s="15"/>
      <c r="S14" s="15">
        <v>3316.0766335357466</v>
      </c>
      <c r="T14" s="15">
        <v>690</v>
      </c>
      <c r="U14" s="15">
        <v>210000</v>
      </c>
      <c r="V14" s="15">
        <f t="shared" si="0"/>
        <v>3.7554686610850774</v>
      </c>
      <c r="W14" s="15">
        <v>3.9069699999999998</v>
      </c>
      <c r="X14" s="15"/>
      <c r="Y14" s="15">
        <f t="shared" si="1"/>
        <v>1.0403415266075338</v>
      </c>
      <c r="Z14" s="15"/>
      <c r="AA14" s="16"/>
      <c r="AB14" s="15">
        <v>0.50266891735380559</v>
      </c>
      <c r="AC14" s="17">
        <v>0.3</v>
      </c>
      <c r="AD14" s="15"/>
      <c r="AE14" s="15" t="s">
        <v>179</v>
      </c>
      <c r="AF14" s="22" t="s">
        <v>5</v>
      </c>
      <c r="AG14" s="17">
        <f t="shared" si="2"/>
        <v>12955.811924925156</v>
      </c>
      <c r="AH14" s="17">
        <v>11606.268217375113</v>
      </c>
      <c r="AI14" s="15">
        <v>29.218</v>
      </c>
      <c r="AJ14" s="17">
        <f t="shared" si="3"/>
        <v>0.35851458541726411</v>
      </c>
      <c r="AK14" s="15">
        <f t="shared" si="4"/>
        <v>1.0403415266075338</v>
      </c>
      <c r="AL14" s="56">
        <v>14.43</v>
      </c>
      <c r="AM14" s="5">
        <f t="shared" si="5"/>
        <v>0.2975206611570248</v>
      </c>
      <c r="AN14" s="5">
        <f t="shared" si="6"/>
        <v>2.3801652892561984</v>
      </c>
      <c r="AS14"/>
      <c r="AV14" s="6"/>
    </row>
    <row r="15" spans="1:48" ht="15">
      <c r="A15" s="15">
        <v>58</v>
      </c>
      <c r="B15" s="20" t="s">
        <v>94</v>
      </c>
      <c r="C15" s="20">
        <v>300</v>
      </c>
      <c r="D15" s="15">
        <v>300</v>
      </c>
      <c r="E15" s="15">
        <v>300</v>
      </c>
      <c r="F15" s="15">
        <v>23.75</v>
      </c>
      <c r="G15" s="15">
        <v>23.75</v>
      </c>
      <c r="H15" s="15">
        <v>13.75</v>
      </c>
      <c r="I15" s="15">
        <v>0</v>
      </c>
      <c r="J15" s="15">
        <v>0</v>
      </c>
      <c r="K15" s="15">
        <v>3511.4404553749318</v>
      </c>
      <c r="L15" s="15">
        <v>18048.4375</v>
      </c>
      <c r="M15" s="15"/>
      <c r="N15" s="15"/>
      <c r="O15" s="15"/>
      <c r="P15" s="90">
        <v>296025030.72102863</v>
      </c>
      <c r="Q15" s="15"/>
      <c r="R15" s="15"/>
      <c r="S15" s="15">
        <v>2945.1923852705618</v>
      </c>
      <c r="T15" s="15">
        <v>690</v>
      </c>
      <c r="U15" s="15">
        <v>210000</v>
      </c>
      <c r="V15" s="15">
        <f t="shared" si="0"/>
        <v>4.2283899473874129</v>
      </c>
      <c r="W15" s="15">
        <v>3.8093400000000002</v>
      </c>
      <c r="X15" s="15"/>
      <c r="Y15" s="15">
        <f t="shared" si="1"/>
        <v>0.90089609695379913</v>
      </c>
      <c r="Z15" s="15"/>
      <c r="AA15" s="16"/>
      <c r="AB15" s="15">
        <v>0.50266891735380559</v>
      </c>
      <c r="AC15" s="17">
        <v>0.5</v>
      </c>
      <c r="AD15" s="15"/>
      <c r="AE15" s="15" t="s">
        <v>180</v>
      </c>
      <c r="AF15" s="22" t="s">
        <v>5</v>
      </c>
      <c r="AG15" s="17">
        <f t="shared" si="2"/>
        <v>11219.239160906562</v>
      </c>
      <c r="AH15" s="17">
        <v>10308.173348446966</v>
      </c>
      <c r="AI15" s="15">
        <v>14.784000000000001</v>
      </c>
      <c r="AJ15" s="17">
        <f t="shared" si="3"/>
        <v>0.5348001727713132</v>
      </c>
      <c r="AK15" s="15">
        <f t="shared" si="4"/>
        <v>0.90089609695379913</v>
      </c>
      <c r="AL15" s="5">
        <v>14.43</v>
      </c>
      <c r="AM15" s="5">
        <f t="shared" si="5"/>
        <v>0.2975206611570248</v>
      </c>
      <c r="AN15" s="5">
        <f t="shared" si="6"/>
        <v>2.3801652892561984</v>
      </c>
      <c r="AS15"/>
      <c r="AV15" s="6"/>
    </row>
    <row r="16" spans="1:48" ht="15">
      <c r="A16" s="15">
        <v>59</v>
      </c>
      <c r="B16" s="20" t="s">
        <v>95</v>
      </c>
      <c r="C16" s="20">
        <v>300</v>
      </c>
      <c r="D16" s="15">
        <v>300</v>
      </c>
      <c r="E16" s="15">
        <v>300</v>
      </c>
      <c r="F16" s="15">
        <v>23.75</v>
      </c>
      <c r="G16" s="15">
        <v>23.75</v>
      </c>
      <c r="H16" s="15">
        <v>13.75</v>
      </c>
      <c r="I16" s="15">
        <v>0</v>
      </c>
      <c r="J16" s="15">
        <v>0</v>
      </c>
      <c r="K16" s="15">
        <v>5267.1606830623978</v>
      </c>
      <c r="L16" s="15">
        <v>18048.4375</v>
      </c>
      <c r="M16" s="15"/>
      <c r="N16" s="15"/>
      <c r="O16" s="15"/>
      <c r="P16" s="90">
        <v>296025030.72102863</v>
      </c>
      <c r="Q16" s="15"/>
      <c r="R16" s="15"/>
      <c r="S16" s="15">
        <v>2423.0357096465382</v>
      </c>
      <c r="T16" s="15">
        <v>690</v>
      </c>
      <c r="U16" s="15">
        <v>210000</v>
      </c>
      <c r="V16" s="15">
        <f t="shared" si="0"/>
        <v>5.139594858392182</v>
      </c>
      <c r="W16" s="15">
        <v>3.7607699999999999</v>
      </c>
      <c r="X16" s="15"/>
      <c r="Y16" s="15">
        <f t="shared" si="1"/>
        <v>0.73172499070801866</v>
      </c>
      <c r="Z16" s="15"/>
      <c r="AA16" s="16"/>
      <c r="AB16" s="15">
        <v>0.50266891735380559</v>
      </c>
      <c r="AC16" s="17">
        <v>0.75</v>
      </c>
      <c r="AD16" s="15"/>
      <c r="AE16" s="15" t="s">
        <v>181</v>
      </c>
      <c r="AF16" s="24" t="s">
        <v>218</v>
      </c>
      <c r="AG16" s="17">
        <f t="shared" si="2"/>
        <v>9112.4800057674111</v>
      </c>
      <c r="AH16" s="17">
        <v>8480.6249837628839</v>
      </c>
      <c r="AI16" s="15">
        <v>8.6549999999999994</v>
      </c>
      <c r="AJ16" s="17">
        <f t="shared" si="3"/>
        <v>0.77060337523077538</v>
      </c>
      <c r="AK16" s="15">
        <f t="shared" si="4"/>
        <v>0.73172499070801866</v>
      </c>
      <c r="AL16" s="5">
        <v>14.43</v>
      </c>
      <c r="AM16" s="5">
        <f t="shared" si="5"/>
        <v>0.2975206611570248</v>
      </c>
      <c r="AN16" s="5">
        <f t="shared" si="6"/>
        <v>2.3801652892561984</v>
      </c>
      <c r="AS16"/>
      <c r="AV16" s="6"/>
    </row>
    <row r="17" spans="1:48" ht="15">
      <c r="A17" s="15">
        <v>60</v>
      </c>
      <c r="B17" s="20" t="s">
        <v>96</v>
      </c>
      <c r="C17" s="20">
        <v>300</v>
      </c>
      <c r="D17" s="15">
        <v>300</v>
      </c>
      <c r="E17" s="15">
        <v>300</v>
      </c>
      <c r="F17" s="15">
        <v>23.75</v>
      </c>
      <c r="G17" s="15">
        <v>23.75</v>
      </c>
      <c r="H17" s="15">
        <v>13.75</v>
      </c>
      <c r="I17" s="15">
        <v>0</v>
      </c>
      <c r="J17" s="15">
        <v>0</v>
      </c>
      <c r="K17" s="15">
        <v>7022.8809107498637</v>
      </c>
      <c r="L17" s="15">
        <v>18048.4375</v>
      </c>
      <c r="M17" s="15"/>
      <c r="N17" s="15"/>
      <c r="O17" s="15"/>
      <c r="P17" s="90">
        <v>296025030.72102863</v>
      </c>
      <c r="Q17" s="15"/>
      <c r="R17" s="15"/>
      <c r="S17" s="15">
        <v>1886.4071554791208</v>
      </c>
      <c r="T17" s="15">
        <v>690</v>
      </c>
      <c r="U17" s="15">
        <v>210000</v>
      </c>
      <c r="V17" s="15">
        <f t="shared" si="0"/>
        <v>6.6016617032164548</v>
      </c>
      <c r="W17" s="15">
        <v>4.34877</v>
      </c>
      <c r="X17" s="15"/>
      <c r="Y17" s="15">
        <f t="shared" si="1"/>
        <v>0.65873869269629448</v>
      </c>
      <c r="Z17" s="15"/>
      <c r="AA17" s="16"/>
      <c r="AB17" s="15">
        <v>0.50266891735380559</v>
      </c>
      <c r="AC17" s="17">
        <v>1</v>
      </c>
      <c r="AD17" s="15"/>
      <c r="AE17" s="15" t="s">
        <v>182</v>
      </c>
      <c r="AF17" s="22" t="s">
        <v>5</v>
      </c>
      <c r="AG17" s="17">
        <f t="shared" si="2"/>
        <v>8203.5508455329364</v>
      </c>
      <c r="AH17" s="17">
        <v>6602.4250441769227</v>
      </c>
      <c r="AI17" s="15">
        <v>6.4428000000000001</v>
      </c>
      <c r="AJ17" s="17">
        <f t="shared" si="3"/>
        <v>1.0122535481766948</v>
      </c>
      <c r="AK17" s="15">
        <f t="shared" si="4"/>
        <v>0.65873869269629448</v>
      </c>
      <c r="AL17" s="5">
        <v>14.43</v>
      </c>
      <c r="AM17" s="5">
        <f t="shared" si="5"/>
        <v>0.2975206611570248</v>
      </c>
      <c r="AN17" s="5">
        <f t="shared" si="6"/>
        <v>2.3801652892561984</v>
      </c>
      <c r="AS17"/>
      <c r="AV17" s="6"/>
    </row>
    <row r="18" spans="1:48" ht="15">
      <c r="A18" s="15">
        <v>61</v>
      </c>
      <c r="B18" s="20" t="s">
        <v>97</v>
      </c>
      <c r="C18" s="20">
        <v>300</v>
      </c>
      <c r="D18" s="15">
        <v>300</v>
      </c>
      <c r="E18" s="15">
        <v>300</v>
      </c>
      <c r="F18" s="15">
        <v>23.75</v>
      </c>
      <c r="G18" s="15">
        <v>23.75</v>
      </c>
      <c r="H18" s="15">
        <v>13.75</v>
      </c>
      <c r="I18" s="15">
        <v>0</v>
      </c>
      <c r="J18" s="15">
        <v>0</v>
      </c>
      <c r="K18" s="15">
        <v>9340.4316112973193</v>
      </c>
      <c r="L18" s="15">
        <v>18048.4375</v>
      </c>
      <c r="M18" s="15"/>
      <c r="N18" s="15"/>
      <c r="O18" s="15"/>
      <c r="P18" s="90">
        <v>296025030.72102863</v>
      </c>
      <c r="Q18" s="15"/>
      <c r="R18" s="15"/>
      <c r="S18" s="15">
        <v>1315.0191065427823</v>
      </c>
      <c r="T18" s="15">
        <v>690</v>
      </c>
      <c r="U18" s="15">
        <v>210000</v>
      </c>
      <c r="V18" s="15">
        <f t="shared" si="0"/>
        <v>9.4701451963997343</v>
      </c>
      <c r="W18" s="15">
        <v>4.6168300000000002</v>
      </c>
      <c r="X18" s="15"/>
      <c r="Y18" s="15">
        <f t="shared" si="1"/>
        <v>0.48751417261851282</v>
      </c>
      <c r="Z18" s="15"/>
      <c r="AA18" s="16"/>
      <c r="AB18" s="15">
        <v>0.50266891735380559</v>
      </c>
      <c r="AC18" s="17">
        <v>1.33</v>
      </c>
      <c r="AD18" s="15"/>
      <c r="AE18" s="15" t="s">
        <v>183</v>
      </c>
      <c r="AF18" s="22" t="s">
        <v>5</v>
      </c>
      <c r="AG18" s="17">
        <f t="shared" si="2"/>
        <v>6071.219661659914</v>
      </c>
      <c r="AH18" s="17">
        <v>4602.566872899738</v>
      </c>
      <c r="AI18" s="15">
        <v>5.3148999999999997</v>
      </c>
      <c r="AJ18" s="17">
        <f t="shared" si="3"/>
        <v>1.3348447876948879</v>
      </c>
      <c r="AK18" s="15">
        <f t="shared" si="4"/>
        <v>0.48751417261851282</v>
      </c>
      <c r="AL18" s="5">
        <v>14.43</v>
      </c>
      <c r="AM18" s="5">
        <f t="shared" si="5"/>
        <v>0.2975206611570248</v>
      </c>
      <c r="AN18" s="5">
        <f t="shared" si="6"/>
        <v>2.3801652892561984</v>
      </c>
      <c r="AS18"/>
      <c r="AV18" s="6"/>
    </row>
    <row r="19" spans="1:48" ht="15">
      <c r="A19" s="15">
        <v>62</v>
      </c>
      <c r="B19" s="20" t="s">
        <v>98</v>
      </c>
      <c r="C19" s="20">
        <v>300</v>
      </c>
      <c r="D19" s="15">
        <v>300</v>
      </c>
      <c r="E19" s="15">
        <v>300</v>
      </c>
      <c r="F19" s="15">
        <v>23.75</v>
      </c>
      <c r="G19" s="15">
        <v>23.75</v>
      </c>
      <c r="H19" s="15">
        <v>13.75</v>
      </c>
      <c r="I19" s="15">
        <v>0</v>
      </c>
      <c r="J19" s="15">
        <v>0</v>
      </c>
      <c r="K19" s="15">
        <v>11728.211120952272</v>
      </c>
      <c r="L19" s="15">
        <v>18048.4375</v>
      </c>
      <c r="M19" s="15"/>
      <c r="N19" s="15"/>
      <c r="O19" s="15"/>
      <c r="P19" s="90">
        <v>296025030.72102863</v>
      </c>
      <c r="Q19" s="15"/>
      <c r="R19" s="15"/>
      <c r="S19" s="15">
        <v>926.89346037240398</v>
      </c>
      <c r="T19" s="15">
        <v>690</v>
      </c>
      <c r="U19" s="15">
        <v>210000</v>
      </c>
      <c r="V19" s="15">
        <f t="shared" si="0"/>
        <v>13.43565620799235</v>
      </c>
      <c r="W19" s="15">
        <v>4.4056699999999998</v>
      </c>
      <c r="X19" s="15"/>
      <c r="Y19" s="15">
        <f t="shared" si="1"/>
        <v>0.32790880711723164</v>
      </c>
      <c r="Z19" s="15"/>
      <c r="AA19" s="16"/>
      <c r="AB19" s="15">
        <v>0.50266891735380559</v>
      </c>
      <c r="AC19" s="17">
        <v>1.67</v>
      </c>
      <c r="AD19" s="15"/>
      <c r="AE19" s="15" t="s">
        <v>184</v>
      </c>
      <c r="AF19" s="22" t="s">
        <v>5</v>
      </c>
      <c r="AG19" s="17">
        <f t="shared" si="2"/>
        <v>4083.586711558889</v>
      </c>
      <c r="AH19" s="17">
        <v>3244.127111303414</v>
      </c>
      <c r="AI19" s="15">
        <v>4.8224</v>
      </c>
      <c r="AJ19" s="17">
        <f t="shared" si="3"/>
        <v>1.6691594515553019</v>
      </c>
      <c r="AK19" s="15">
        <f t="shared" si="4"/>
        <v>0.32790880711723164</v>
      </c>
      <c r="AL19" s="5">
        <v>14.43</v>
      </c>
      <c r="AM19" s="5">
        <f t="shared" si="5"/>
        <v>0.2975206611570248</v>
      </c>
      <c r="AN19" s="5">
        <f t="shared" si="6"/>
        <v>2.3801652892561984</v>
      </c>
      <c r="AS19"/>
      <c r="AV19" s="6"/>
    </row>
    <row r="20" spans="1:48" ht="15">
      <c r="A20" s="15">
        <v>63</v>
      </c>
      <c r="B20" s="20" t="s">
        <v>99</v>
      </c>
      <c r="C20" s="20">
        <v>300</v>
      </c>
      <c r="D20" s="15">
        <v>300</v>
      </c>
      <c r="E20" s="15">
        <v>300</v>
      </c>
      <c r="F20" s="15">
        <v>23.75</v>
      </c>
      <c r="G20" s="15">
        <v>23.75</v>
      </c>
      <c r="H20" s="15">
        <v>13.75</v>
      </c>
      <c r="I20" s="15">
        <v>0</v>
      </c>
      <c r="J20" s="15">
        <v>0</v>
      </c>
      <c r="K20" s="15">
        <v>14045.761821499727</v>
      </c>
      <c r="L20" s="15">
        <v>18048.4375</v>
      </c>
      <c r="M20" s="15"/>
      <c r="N20" s="15"/>
      <c r="O20" s="15"/>
      <c r="P20" s="90">
        <v>296025030.72102863</v>
      </c>
      <c r="Q20" s="15"/>
      <c r="R20" s="15"/>
      <c r="S20" s="15">
        <v>685.41476926531197</v>
      </c>
      <c r="T20" s="15">
        <v>690</v>
      </c>
      <c r="U20" s="15">
        <v>210000</v>
      </c>
      <c r="V20" s="15">
        <f t="shared" si="0"/>
        <v>18.16917643655195</v>
      </c>
      <c r="W20" s="15">
        <v>4.1086200000000002</v>
      </c>
      <c r="X20" s="15"/>
      <c r="Y20" s="15">
        <f t="shared" si="1"/>
        <v>0.22613132820563397</v>
      </c>
      <c r="Z20" s="15"/>
      <c r="AA20" s="16"/>
      <c r="AB20" s="15">
        <v>0.50266891735380559</v>
      </c>
      <c r="AC20" s="17">
        <v>2</v>
      </c>
      <c r="AD20" s="15"/>
      <c r="AE20" s="15" t="s">
        <v>185</v>
      </c>
      <c r="AF20" s="22" t="s">
        <v>5</v>
      </c>
      <c r="AG20" s="17">
        <f t="shared" si="2"/>
        <v>2816.1088292988461</v>
      </c>
      <c r="AH20" s="17">
        <v>2398.9516924285917</v>
      </c>
      <c r="AI20" s="15">
        <v>4.5669000000000004</v>
      </c>
      <c r="AJ20" s="17">
        <f t="shared" si="3"/>
        <v>1.9946048470905522</v>
      </c>
      <c r="AK20" s="15">
        <f t="shared" si="4"/>
        <v>0.22613132820563397</v>
      </c>
      <c r="AL20" s="5">
        <v>14.43</v>
      </c>
      <c r="AM20" s="5">
        <f t="shared" si="5"/>
        <v>0.2975206611570248</v>
      </c>
      <c r="AN20" s="5">
        <f t="shared" si="6"/>
        <v>2.3801652892561984</v>
      </c>
      <c r="AS20"/>
      <c r="AV20" s="6"/>
    </row>
    <row r="21" spans="1:48" ht="15">
      <c r="A21" s="15">
        <v>64</v>
      </c>
      <c r="B21" s="20" t="s">
        <v>100</v>
      </c>
      <c r="C21" s="20">
        <v>300</v>
      </c>
      <c r="D21" s="15">
        <v>300</v>
      </c>
      <c r="E21" s="15">
        <v>300</v>
      </c>
      <c r="F21" s="15">
        <v>23.75</v>
      </c>
      <c r="G21" s="15">
        <v>23.75</v>
      </c>
      <c r="H21" s="15">
        <v>13.75</v>
      </c>
      <c r="I21" s="15">
        <v>0</v>
      </c>
      <c r="J21" s="15">
        <v>0</v>
      </c>
      <c r="K21" s="15">
        <v>17557.202276874657</v>
      </c>
      <c r="L21" s="15">
        <v>18048.4375</v>
      </c>
      <c r="M21" s="15"/>
      <c r="N21" s="15"/>
      <c r="O21" s="15"/>
      <c r="P21" s="90">
        <v>296025030.72102863</v>
      </c>
      <c r="Q21" s="15"/>
      <c r="R21" s="15"/>
      <c r="S21" s="15">
        <v>462.80324339875875</v>
      </c>
      <c r="T21" s="15">
        <v>690</v>
      </c>
      <c r="U21" s="15">
        <v>210000</v>
      </c>
      <c r="V21" s="15">
        <f t="shared" si="0"/>
        <v>26.908674588241659</v>
      </c>
      <c r="W21" s="15">
        <v>3.8407</v>
      </c>
      <c r="X21" s="15"/>
      <c r="Y21" s="15">
        <f t="shared" si="1"/>
        <v>0.14273092446100183</v>
      </c>
      <c r="Z21" s="15"/>
      <c r="AA21" s="16"/>
      <c r="AB21" s="15">
        <v>0.50266891735380559</v>
      </c>
      <c r="AC21" s="17">
        <v>2.5</v>
      </c>
      <c r="AD21" s="15"/>
      <c r="AE21" s="15" t="s">
        <v>186</v>
      </c>
      <c r="AF21" s="22" t="s">
        <v>5</v>
      </c>
      <c r="AG21" s="17">
        <f t="shared" si="2"/>
        <v>1777.4884169216127</v>
      </c>
      <c r="AH21" s="17">
        <v>1619.8113518956557</v>
      </c>
      <c r="AI21" s="15">
        <v>4.3445</v>
      </c>
      <c r="AJ21" s="17">
        <f t="shared" si="3"/>
        <v>2.4887212301334571</v>
      </c>
      <c r="AK21" s="15">
        <f t="shared" si="4"/>
        <v>0.14273092446100183</v>
      </c>
      <c r="AL21" s="5">
        <v>14.43</v>
      </c>
      <c r="AM21" s="5">
        <f t="shared" si="5"/>
        <v>0.2975206611570248</v>
      </c>
      <c r="AN21" s="5">
        <f t="shared" si="6"/>
        <v>2.3801652892561984</v>
      </c>
      <c r="AS21"/>
      <c r="AV21" s="6"/>
    </row>
    <row r="22" spans="1:48" ht="15">
      <c r="A22" s="15">
        <v>65</v>
      </c>
      <c r="B22" s="20" t="s">
        <v>101</v>
      </c>
      <c r="C22" s="20">
        <v>300</v>
      </c>
      <c r="D22" s="15">
        <v>300</v>
      </c>
      <c r="E22" s="15">
        <v>300</v>
      </c>
      <c r="F22" s="15">
        <v>19.95</v>
      </c>
      <c r="G22" s="15">
        <v>19.95</v>
      </c>
      <c r="H22" s="15">
        <v>11.55</v>
      </c>
      <c r="I22" s="15">
        <v>0</v>
      </c>
      <c r="J22" s="15">
        <v>0</v>
      </c>
      <c r="K22" s="15">
        <v>2133.0966088319756</v>
      </c>
      <c r="L22" s="15">
        <v>15204.577499999999</v>
      </c>
      <c r="M22" s="15"/>
      <c r="N22" s="15"/>
      <c r="O22" s="15"/>
      <c r="P22" s="90">
        <v>255835918.50262022</v>
      </c>
      <c r="Q22" s="15"/>
      <c r="R22" s="15"/>
      <c r="S22" s="15">
        <v>2801.9295645885359</v>
      </c>
      <c r="T22" s="15">
        <v>690</v>
      </c>
      <c r="U22" s="15">
        <v>210000</v>
      </c>
      <c r="V22" s="15">
        <f t="shared" si="0"/>
        <v>3.7442620284213421</v>
      </c>
      <c r="W22" s="15">
        <v>3.9214000000000002</v>
      </c>
      <c r="X22" s="15"/>
      <c r="Y22" s="15">
        <f t="shared" si="1"/>
        <v>1.0473091814178783</v>
      </c>
      <c r="Z22" s="15"/>
      <c r="AA22" s="16"/>
      <c r="AB22" s="15">
        <v>0.60017711473117275</v>
      </c>
      <c r="AC22" s="17">
        <v>0.3</v>
      </c>
      <c r="AD22" s="15"/>
      <c r="AE22" s="15" t="s">
        <v>187</v>
      </c>
      <c r="AF22" s="22" t="s">
        <v>5</v>
      </c>
      <c r="AG22" s="17">
        <f t="shared" si="2"/>
        <v>10987.486594577485</v>
      </c>
      <c r="AH22" s="17">
        <v>9806.7534760598755</v>
      </c>
      <c r="AI22" s="15">
        <v>29.25</v>
      </c>
      <c r="AJ22" s="17">
        <f t="shared" si="3"/>
        <v>0.35778339569721102</v>
      </c>
      <c r="AK22" s="15">
        <f t="shared" si="4"/>
        <v>1.0473091814178783</v>
      </c>
      <c r="AL22" s="56">
        <v>10.167</v>
      </c>
      <c r="AM22" s="5">
        <f t="shared" si="5"/>
        <v>0.35419126328217232</v>
      </c>
      <c r="AN22" s="5">
        <f t="shared" si="6"/>
        <v>3.3732501264968797</v>
      </c>
      <c r="AS22"/>
      <c r="AV22" s="6"/>
    </row>
    <row r="23" spans="1:48" ht="15">
      <c r="A23" s="15">
        <v>66</v>
      </c>
      <c r="B23" s="20" t="s">
        <v>102</v>
      </c>
      <c r="C23" s="20">
        <v>300</v>
      </c>
      <c r="D23" s="15">
        <v>300</v>
      </c>
      <c r="E23" s="15">
        <v>300</v>
      </c>
      <c r="F23" s="15">
        <v>19.95</v>
      </c>
      <c r="G23" s="15">
        <v>19.95</v>
      </c>
      <c r="H23" s="15">
        <v>11.55</v>
      </c>
      <c r="I23" s="15">
        <v>0</v>
      </c>
      <c r="J23" s="15">
        <v>0</v>
      </c>
      <c r="K23" s="15">
        <v>3555.1610147199594</v>
      </c>
      <c r="L23" s="15">
        <v>15204.577499999999</v>
      </c>
      <c r="M23" s="15"/>
      <c r="N23" s="15"/>
      <c r="O23" s="15"/>
      <c r="P23" s="90">
        <v>255835918.50262022</v>
      </c>
      <c r="Q23" s="15"/>
      <c r="R23" s="15"/>
      <c r="S23" s="15">
        <v>2488.5497320041536</v>
      </c>
      <c r="T23" s="15">
        <v>690</v>
      </c>
      <c r="U23" s="15">
        <v>210000</v>
      </c>
      <c r="V23" s="15">
        <f t="shared" ref="V23:V53" si="7">L23*T23/(S23*1000)</f>
        <v>4.2157720780411907</v>
      </c>
      <c r="W23" s="15">
        <v>3.8251900000000001</v>
      </c>
      <c r="X23" s="15"/>
      <c r="Y23" s="15">
        <f t="shared" ref="Y23:Y53" si="8">AK23</f>
        <v>0.90735218346465496</v>
      </c>
      <c r="Z23" s="15"/>
      <c r="AA23" s="16"/>
      <c r="AB23" s="15">
        <v>0.60017711473117275</v>
      </c>
      <c r="AC23" s="17">
        <v>0.5</v>
      </c>
      <c r="AD23" s="15"/>
      <c r="AE23" s="15" t="s">
        <v>188</v>
      </c>
      <c r="AF23" s="22" t="s">
        <v>5</v>
      </c>
      <c r="AG23" s="17">
        <f t="shared" ref="AG23:AG53" si="9">W23*S23</f>
        <v>9519.1755493649689</v>
      </c>
      <c r="AH23" s="17">
        <v>8709.9240620145374</v>
      </c>
      <c r="AI23" s="15">
        <v>14.788</v>
      </c>
      <c r="AJ23" s="17">
        <f t="shared" ref="AJ23:AJ53" si="10">(V23/AI23)^0.5</f>
        <v>0.53392940654547705</v>
      </c>
      <c r="AK23" s="15">
        <f t="shared" ref="AK23:AK53" si="11">W23/V23</f>
        <v>0.90735218346465496</v>
      </c>
      <c r="AL23" s="5">
        <v>10.167</v>
      </c>
      <c r="AM23" s="5">
        <f t="shared" si="5"/>
        <v>0.35419126328217232</v>
      </c>
      <c r="AN23" s="5">
        <f t="shared" si="6"/>
        <v>3.3732501264968797</v>
      </c>
      <c r="AS23"/>
      <c r="AV23" s="6"/>
    </row>
    <row r="24" spans="1:48" ht="15">
      <c r="A24" s="15">
        <v>67</v>
      </c>
      <c r="B24" s="20" t="s">
        <v>103</v>
      </c>
      <c r="C24" s="20">
        <v>300</v>
      </c>
      <c r="D24" s="15">
        <v>300</v>
      </c>
      <c r="E24" s="15">
        <v>300</v>
      </c>
      <c r="F24" s="15">
        <v>19.95</v>
      </c>
      <c r="G24" s="15">
        <v>19.95</v>
      </c>
      <c r="H24" s="15">
        <v>11.55</v>
      </c>
      <c r="I24" s="15">
        <v>0</v>
      </c>
      <c r="J24" s="15">
        <v>0</v>
      </c>
      <c r="K24" s="15">
        <v>5332.7415220799394</v>
      </c>
      <c r="L24" s="15">
        <v>15204.577499999999</v>
      </c>
      <c r="M24" s="15"/>
      <c r="N24" s="15"/>
      <c r="O24" s="15"/>
      <c r="P24" s="90">
        <v>255835918.50262022</v>
      </c>
      <c r="Q24" s="15"/>
      <c r="R24" s="15"/>
      <c r="S24" s="15">
        <v>2047.3517777764632</v>
      </c>
      <c r="T24" s="15">
        <v>690</v>
      </c>
      <c r="U24" s="15">
        <v>210000</v>
      </c>
      <c r="V24" s="15">
        <f t="shared" si="7"/>
        <v>5.1242578773609564</v>
      </c>
      <c r="W24" s="15">
        <v>3.7673299999999998</v>
      </c>
      <c r="X24" s="15"/>
      <c r="Y24" s="15">
        <f t="shared" si="8"/>
        <v>0.7351952400061903</v>
      </c>
      <c r="Z24" s="15"/>
      <c r="AA24" s="16"/>
      <c r="AB24" s="15">
        <v>0.60017711473117275</v>
      </c>
      <c r="AC24" s="17">
        <v>0.75</v>
      </c>
      <c r="AD24" s="15"/>
      <c r="AE24" s="15" t="s">
        <v>189</v>
      </c>
      <c r="AF24" s="22" t="s">
        <v>5</v>
      </c>
      <c r="AG24" s="17">
        <f t="shared" si="9"/>
        <v>7713.049772970603</v>
      </c>
      <c r="AH24" s="17">
        <v>7165.7312222176215</v>
      </c>
      <c r="AI24" s="15">
        <v>8.6529000000000007</v>
      </c>
      <c r="AJ24" s="17">
        <f t="shared" si="10"/>
        <v>0.76954610853477523</v>
      </c>
      <c r="AK24" s="15">
        <f t="shared" si="11"/>
        <v>0.7351952400061903</v>
      </c>
      <c r="AL24" s="5">
        <v>10.167</v>
      </c>
      <c r="AM24" s="5">
        <f t="shared" si="5"/>
        <v>0.35419126328217232</v>
      </c>
      <c r="AN24" s="5">
        <f t="shared" si="6"/>
        <v>3.3732501264968797</v>
      </c>
      <c r="AS24"/>
      <c r="AV24" s="6"/>
    </row>
    <row r="25" spans="1:48" ht="15">
      <c r="A25" s="15">
        <v>68</v>
      </c>
      <c r="B25" s="20" t="s">
        <v>104</v>
      </c>
      <c r="C25" s="20">
        <v>300</v>
      </c>
      <c r="D25" s="15">
        <v>300</v>
      </c>
      <c r="E25" s="15">
        <v>300</v>
      </c>
      <c r="F25" s="15">
        <v>19.95</v>
      </c>
      <c r="G25" s="15">
        <v>19.95</v>
      </c>
      <c r="H25" s="15">
        <v>11.55</v>
      </c>
      <c r="I25" s="15">
        <v>0</v>
      </c>
      <c r="J25" s="15">
        <v>0</v>
      </c>
      <c r="K25" s="15">
        <v>7110.3220294399189</v>
      </c>
      <c r="L25" s="15">
        <v>15204.577499999999</v>
      </c>
      <c r="M25" s="15"/>
      <c r="N25" s="15"/>
      <c r="O25" s="15"/>
      <c r="P25" s="90">
        <v>255835918.50262022</v>
      </c>
      <c r="Q25" s="15"/>
      <c r="R25" s="15"/>
      <c r="S25" s="15">
        <v>1593.925763456376</v>
      </c>
      <c r="T25" s="15">
        <v>690</v>
      </c>
      <c r="U25" s="15">
        <v>210000</v>
      </c>
      <c r="V25" s="15">
        <f t="shared" si="7"/>
        <v>6.5819617924051022</v>
      </c>
      <c r="W25" s="15">
        <v>4.3503800000000004</v>
      </c>
      <c r="X25" s="15"/>
      <c r="Y25" s="15">
        <f t="shared" si="8"/>
        <v>0.66095491545087448</v>
      </c>
      <c r="Z25" s="15"/>
      <c r="AA25" s="16"/>
      <c r="AB25" s="15">
        <v>0.60017711473117275</v>
      </c>
      <c r="AC25" s="17">
        <v>1</v>
      </c>
      <c r="AD25" s="15"/>
      <c r="AE25" s="15" t="s">
        <v>190</v>
      </c>
      <c r="AF25" s="22" t="s">
        <v>5</v>
      </c>
      <c r="AG25" s="17">
        <f t="shared" si="9"/>
        <v>6934.1827628253495</v>
      </c>
      <c r="AH25" s="17">
        <v>5578.7401720973157</v>
      </c>
      <c r="AI25" s="15">
        <v>6.4398999999999997</v>
      </c>
      <c r="AJ25" s="17">
        <f t="shared" si="10"/>
        <v>1.0109696469606528</v>
      </c>
      <c r="AK25" s="15">
        <f t="shared" si="11"/>
        <v>0.66095491545087448</v>
      </c>
      <c r="AL25" s="5">
        <v>10.167</v>
      </c>
      <c r="AM25" s="5">
        <f t="shared" si="5"/>
        <v>0.35419126328217232</v>
      </c>
      <c r="AN25" s="5">
        <f t="shared" si="6"/>
        <v>3.3732501264968797</v>
      </c>
      <c r="AS25"/>
      <c r="AV25" s="6"/>
    </row>
    <row r="26" spans="1:48" ht="15">
      <c r="A26" s="15">
        <v>69</v>
      </c>
      <c r="B26" s="20" t="s">
        <v>105</v>
      </c>
      <c r="C26" s="20">
        <v>300</v>
      </c>
      <c r="D26" s="15">
        <v>300</v>
      </c>
      <c r="E26" s="15">
        <v>300</v>
      </c>
      <c r="F26" s="15">
        <v>19.95</v>
      </c>
      <c r="G26" s="15">
        <v>19.95</v>
      </c>
      <c r="H26" s="15">
        <v>11.55</v>
      </c>
      <c r="I26" s="15">
        <v>0</v>
      </c>
      <c r="J26" s="15">
        <v>0</v>
      </c>
      <c r="K26" s="15">
        <v>9456.7282991550928</v>
      </c>
      <c r="L26" s="15">
        <v>15204.577499999999</v>
      </c>
      <c r="M26" s="15"/>
      <c r="N26" s="15"/>
      <c r="O26" s="15"/>
      <c r="P26" s="90">
        <v>255835918.50262022</v>
      </c>
      <c r="Q26" s="15"/>
      <c r="R26" s="15"/>
      <c r="S26" s="15">
        <v>1111.1296027837425</v>
      </c>
      <c r="T26" s="15">
        <v>690</v>
      </c>
      <c r="U26" s="15">
        <v>210000</v>
      </c>
      <c r="V26" s="15">
        <f t="shared" si="7"/>
        <v>9.44188549087003</v>
      </c>
      <c r="W26" s="15">
        <v>4.6177599999999996</v>
      </c>
      <c r="X26" s="15"/>
      <c r="Y26" s="15">
        <f t="shared" si="8"/>
        <v>0.48907180715813708</v>
      </c>
      <c r="Z26" s="15"/>
      <c r="AA26" s="16"/>
      <c r="AB26" s="15">
        <v>0.60017711473117275</v>
      </c>
      <c r="AC26" s="17">
        <v>1.33</v>
      </c>
      <c r="AD26" s="15"/>
      <c r="AE26" s="15" t="s">
        <v>191</v>
      </c>
      <c r="AF26" s="22" t="s">
        <v>5</v>
      </c>
      <c r="AG26" s="17">
        <f t="shared" si="9"/>
        <v>5130.929834550654</v>
      </c>
      <c r="AH26" s="17">
        <v>3888.9536097430987</v>
      </c>
      <c r="AI26" s="15">
        <v>5.3117999999999999</v>
      </c>
      <c r="AJ26" s="17">
        <f t="shared" si="10"/>
        <v>1.3332405289959182</v>
      </c>
      <c r="AK26" s="15">
        <f t="shared" si="11"/>
        <v>0.48907180715813708</v>
      </c>
      <c r="AL26" s="5">
        <v>10.167</v>
      </c>
      <c r="AM26" s="5">
        <f t="shared" si="5"/>
        <v>0.35419126328217232</v>
      </c>
      <c r="AN26" s="5">
        <f t="shared" si="6"/>
        <v>3.3732501264968797</v>
      </c>
      <c r="AS26"/>
      <c r="AV26" s="6"/>
    </row>
    <row r="27" spans="1:48" ht="15">
      <c r="A27" s="15">
        <v>70</v>
      </c>
      <c r="B27" s="20" t="s">
        <v>106</v>
      </c>
      <c r="C27" s="20">
        <v>300</v>
      </c>
      <c r="D27" s="15">
        <v>300</v>
      </c>
      <c r="E27" s="15">
        <v>300</v>
      </c>
      <c r="F27" s="15">
        <v>19.95</v>
      </c>
      <c r="G27" s="15">
        <v>19.95</v>
      </c>
      <c r="H27" s="15">
        <v>11.55</v>
      </c>
      <c r="I27" s="15">
        <v>0</v>
      </c>
      <c r="J27" s="15">
        <v>0</v>
      </c>
      <c r="K27" s="15">
        <v>11874.237789164663</v>
      </c>
      <c r="L27" s="15">
        <v>15204.577499999999</v>
      </c>
      <c r="M27" s="15"/>
      <c r="N27" s="15"/>
      <c r="O27" s="15"/>
      <c r="P27" s="90">
        <v>255835918.50262022</v>
      </c>
      <c r="Q27" s="15"/>
      <c r="R27" s="15"/>
      <c r="S27" s="15">
        <v>783.181595858381</v>
      </c>
      <c r="T27" s="15">
        <v>690</v>
      </c>
      <c r="U27" s="15">
        <v>210000</v>
      </c>
      <c r="V27" s="15">
        <f t="shared" si="7"/>
        <v>13.395563085853036</v>
      </c>
      <c r="W27" s="15">
        <v>4.4035200000000003</v>
      </c>
      <c r="X27" s="15"/>
      <c r="Y27" s="15">
        <f t="shared" si="8"/>
        <v>0.32872974221222012</v>
      </c>
      <c r="Z27" s="15"/>
      <c r="AA27" s="16"/>
      <c r="AB27" s="15">
        <v>0.60017711473117275</v>
      </c>
      <c r="AC27" s="17">
        <v>1.67</v>
      </c>
      <c r="AD27" s="15"/>
      <c r="AE27" s="15" t="s">
        <v>192</v>
      </c>
      <c r="AF27" s="22" t="s">
        <v>5</v>
      </c>
      <c r="AG27" s="17">
        <f t="shared" si="9"/>
        <v>3448.7558209942981</v>
      </c>
      <c r="AH27" s="17">
        <v>2741.1355855043321</v>
      </c>
      <c r="AI27" s="15">
        <v>4.8193000000000001</v>
      </c>
      <c r="AJ27" s="17">
        <f t="shared" si="10"/>
        <v>1.6672030882215136</v>
      </c>
      <c r="AK27" s="15">
        <f t="shared" si="11"/>
        <v>0.32872974221222012</v>
      </c>
      <c r="AL27" s="5">
        <v>10.167</v>
      </c>
      <c r="AM27" s="5">
        <f t="shared" si="5"/>
        <v>0.35419126328217232</v>
      </c>
      <c r="AN27" s="5">
        <f t="shared" si="6"/>
        <v>3.3732501264968797</v>
      </c>
      <c r="AS27"/>
      <c r="AV27" s="6"/>
    </row>
    <row r="28" spans="1:48" ht="15">
      <c r="A28" s="15">
        <v>71</v>
      </c>
      <c r="B28" s="20" t="s">
        <v>107</v>
      </c>
      <c r="C28" s="20">
        <v>300</v>
      </c>
      <c r="D28" s="15">
        <v>300</v>
      </c>
      <c r="E28" s="15">
        <v>300</v>
      </c>
      <c r="F28" s="15">
        <v>19.95</v>
      </c>
      <c r="G28" s="15">
        <v>19.95</v>
      </c>
      <c r="H28" s="15">
        <v>11.55</v>
      </c>
      <c r="I28" s="15">
        <v>0</v>
      </c>
      <c r="J28" s="15">
        <v>0</v>
      </c>
      <c r="K28" s="15">
        <v>14220.644058879838</v>
      </c>
      <c r="L28" s="15">
        <v>15204.577499999999</v>
      </c>
      <c r="M28" s="15"/>
      <c r="N28" s="15"/>
      <c r="O28" s="15"/>
      <c r="P28" s="90">
        <v>255835918.50262022</v>
      </c>
      <c r="Q28" s="15"/>
      <c r="R28" s="15"/>
      <c r="S28" s="15">
        <v>579.14340295640397</v>
      </c>
      <c r="T28" s="15">
        <v>690</v>
      </c>
      <c r="U28" s="15">
        <v>210000</v>
      </c>
      <c r="V28" s="15">
        <f t="shared" si="7"/>
        <v>18.114958094048667</v>
      </c>
      <c r="W28" s="15">
        <v>4.1062399999999997</v>
      </c>
      <c r="X28" s="15"/>
      <c r="Y28" s="15">
        <f t="shared" si="8"/>
        <v>0.22667675954210617</v>
      </c>
      <c r="Z28" s="15"/>
      <c r="AA28" s="16"/>
      <c r="AB28" s="15">
        <v>0.60017711473117275</v>
      </c>
      <c r="AC28" s="17">
        <v>2</v>
      </c>
      <c r="AD28" s="15"/>
      <c r="AE28" s="15" t="s">
        <v>193</v>
      </c>
      <c r="AF28" s="22" t="s">
        <v>5</v>
      </c>
      <c r="AG28" s="17">
        <f t="shared" si="9"/>
        <v>2378.101806955704</v>
      </c>
      <c r="AH28" s="17">
        <v>2027.001910347414</v>
      </c>
      <c r="AI28" s="15">
        <v>4.5636000000000001</v>
      </c>
      <c r="AJ28" s="17">
        <f t="shared" si="10"/>
        <v>1.9923465454633851</v>
      </c>
      <c r="AK28" s="15">
        <f t="shared" si="11"/>
        <v>0.22667675954210617</v>
      </c>
      <c r="AL28" s="5">
        <v>10.167</v>
      </c>
      <c r="AM28" s="5">
        <f t="shared" si="5"/>
        <v>0.35419126328217232</v>
      </c>
      <c r="AN28" s="5">
        <f t="shared" si="6"/>
        <v>3.3732501264968797</v>
      </c>
      <c r="AS28"/>
      <c r="AV28" s="6"/>
    </row>
    <row r="29" spans="1:48" ht="15">
      <c r="A29" s="15">
        <v>72</v>
      </c>
      <c r="B29" s="20" t="s">
        <v>108</v>
      </c>
      <c r="C29" s="20">
        <v>300</v>
      </c>
      <c r="D29" s="15">
        <v>300</v>
      </c>
      <c r="E29" s="15">
        <v>300</v>
      </c>
      <c r="F29" s="15">
        <v>19.95</v>
      </c>
      <c r="G29" s="15">
        <v>19.95</v>
      </c>
      <c r="H29" s="15">
        <v>11.55</v>
      </c>
      <c r="I29" s="15">
        <v>0</v>
      </c>
      <c r="J29" s="15">
        <v>0</v>
      </c>
      <c r="K29" s="15">
        <v>17775.805073599797</v>
      </c>
      <c r="L29" s="15">
        <v>15204.577499999999</v>
      </c>
      <c r="M29" s="15"/>
      <c r="N29" s="15"/>
      <c r="O29" s="15"/>
      <c r="P29" s="90">
        <v>255835918.50262022</v>
      </c>
      <c r="Q29" s="15"/>
      <c r="R29" s="15"/>
      <c r="S29" s="15">
        <v>391.04708170866468</v>
      </c>
      <c r="T29" s="15">
        <v>690</v>
      </c>
      <c r="U29" s="15">
        <v>210000</v>
      </c>
      <c r="V29" s="15">
        <f t="shared" si="7"/>
        <v>26.828376852115351</v>
      </c>
      <c r="W29" s="15">
        <v>3.8389099999999998</v>
      </c>
      <c r="X29" s="15"/>
      <c r="Y29" s="15">
        <f t="shared" si="8"/>
        <v>0.14309139986966118</v>
      </c>
      <c r="Z29" s="15"/>
      <c r="AA29" s="16"/>
      <c r="AB29" s="15">
        <v>0.60017711473117275</v>
      </c>
      <c r="AC29" s="17">
        <v>2.5</v>
      </c>
      <c r="AD29" s="15"/>
      <c r="AE29" s="15" t="s">
        <v>194</v>
      </c>
      <c r="AF29" s="22" t="s">
        <v>5</v>
      </c>
      <c r="AG29" s="17">
        <f t="shared" si="9"/>
        <v>1501.1945524422099</v>
      </c>
      <c r="AH29" s="17">
        <v>1368.6647859803263</v>
      </c>
      <c r="AI29" s="15">
        <v>4.3414000000000001</v>
      </c>
      <c r="AJ29" s="17">
        <f t="shared" si="10"/>
        <v>2.4858922369609067</v>
      </c>
      <c r="AK29" s="15">
        <f t="shared" si="11"/>
        <v>0.14309139986966118</v>
      </c>
      <c r="AL29" s="5">
        <v>10.167</v>
      </c>
      <c r="AM29" s="5">
        <f t="shared" si="5"/>
        <v>0.35419126328217232</v>
      </c>
      <c r="AN29" s="5">
        <f t="shared" si="6"/>
        <v>3.3732501264968797</v>
      </c>
      <c r="AS29"/>
      <c r="AV29" s="6"/>
    </row>
    <row r="30" spans="1:48" ht="15">
      <c r="A30" s="15">
        <v>73</v>
      </c>
      <c r="B30" s="20" t="s">
        <v>109</v>
      </c>
      <c r="C30" s="20">
        <v>300</v>
      </c>
      <c r="D30" s="15">
        <v>300</v>
      </c>
      <c r="E30" s="15">
        <v>300</v>
      </c>
      <c r="F30" s="15">
        <v>15.010000000000002</v>
      </c>
      <c r="G30" s="15">
        <v>15.010000000000002</v>
      </c>
      <c r="H30" s="15">
        <v>8.6900000000000013</v>
      </c>
      <c r="I30" s="15">
        <v>0</v>
      </c>
      <c r="J30" s="15">
        <v>0</v>
      </c>
      <c r="K30" s="15">
        <v>2167.5274145421199</v>
      </c>
      <c r="L30" s="15">
        <v>11482.563099999999</v>
      </c>
      <c r="M30" s="15"/>
      <c r="N30" s="15"/>
      <c r="O30" s="15"/>
      <c r="P30" s="90">
        <v>199627314.31144056</v>
      </c>
      <c r="Q30" s="15"/>
      <c r="R30" s="15"/>
      <c r="S30" s="15">
        <v>2151.9038974932832</v>
      </c>
      <c r="T30" s="15">
        <v>690</v>
      </c>
      <c r="U30" s="15">
        <v>210000</v>
      </c>
      <c r="V30" s="15">
        <f t="shared" si="7"/>
        <v>3.681841251474721</v>
      </c>
      <c r="W30" s="15">
        <v>3.9003399999999999</v>
      </c>
      <c r="X30" s="15"/>
      <c r="Y30" s="15">
        <f t="shared" si="8"/>
        <v>1.0593449672599984</v>
      </c>
      <c r="Z30" s="15"/>
      <c r="AA30" s="16"/>
      <c r="AB30" s="15">
        <v>0.80073751797666637</v>
      </c>
      <c r="AC30" s="17">
        <v>0.3</v>
      </c>
      <c r="AD30" s="15"/>
      <c r="AE30" s="15" t="s">
        <v>195</v>
      </c>
      <c r="AF30" s="22" t="s">
        <v>5</v>
      </c>
      <c r="AG30" s="17">
        <f t="shared" si="9"/>
        <v>8393.156847548953</v>
      </c>
      <c r="AH30" s="17">
        <v>7531.6636412264916</v>
      </c>
      <c r="AI30" s="15">
        <v>28.952999999999999</v>
      </c>
      <c r="AJ30" s="17">
        <f t="shared" si="10"/>
        <v>0.35660361748289937</v>
      </c>
      <c r="AK30" s="15">
        <f t="shared" si="11"/>
        <v>1.0593449672599984</v>
      </c>
      <c r="AL30" s="56">
        <v>5.66</v>
      </c>
      <c r="AM30" s="5">
        <f t="shared" si="5"/>
        <v>0.47076053980541893</v>
      </c>
      <c r="AN30" s="5">
        <f t="shared" si="6"/>
        <v>5.9589941747521378</v>
      </c>
      <c r="AS30"/>
      <c r="AV30" s="6"/>
    </row>
    <row r="31" spans="1:48" ht="15">
      <c r="A31" s="15">
        <v>74</v>
      </c>
      <c r="B31" s="20" t="s">
        <v>110</v>
      </c>
      <c r="C31" s="20">
        <v>300</v>
      </c>
      <c r="D31" s="15">
        <v>300</v>
      </c>
      <c r="E31" s="15">
        <v>300</v>
      </c>
      <c r="F31" s="15">
        <v>15.010000000000002</v>
      </c>
      <c r="G31" s="15">
        <v>15.010000000000002</v>
      </c>
      <c r="H31" s="15">
        <v>8.6900000000000013</v>
      </c>
      <c r="I31" s="15">
        <v>0</v>
      </c>
      <c r="J31" s="15">
        <v>0</v>
      </c>
      <c r="K31" s="15">
        <v>3612.5456909035333</v>
      </c>
      <c r="L31" s="15">
        <v>11482.563099999999</v>
      </c>
      <c r="M31" s="15"/>
      <c r="N31" s="15"/>
      <c r="O31" s="15"/>
      <c r="P31" s="90">
        <v>199627314.31144056</v>
      </c>
      <c r="Q31" s="15"/>
      <c r="R31" s="15"/>
      <c r="S31" s="15">
        <v>1936.7259983970889</v>
      </c>
      <c r="T31" s="15">
        <v>690</v>
      </c>
      <c r="U31" s="15">
        <v>210000</v>
      </c>
      <c r="V31" s="15">
        <f t="shared" si="7"/>
        <v>4.0909083399290154</v>
      </c>
      <c r="W31" s="15">
        <v>3.7533599999999998</v>
      </c>
      <c r="X31" s="15"/>
      <c r="Y31" s="15">
        <f t="shared" si="8"/>
        <v>0.91748816842597047</v>
      </c>
      <c r="Z31" s="15"/>
      <c r="AA31" s="16"/>
      <c r="AB31" s="15">
        <v>0.80073751797666637</v>
      </c>
      <c r="AC31" s="17">
        <v>0.5</v>
      </c>
      <c r="AD31" s="15"/>
      <c r="AE31" s="15" t="s">
        <v>196</v>
      </c>
      <c r="AF31" s="22" t="s">
        <v>5</v>
      </c>
      <c r="AG31" s="17">
        <f t="shared" si="9"/>
        <v>7269.2298933436969</v>
      </c>
      <c r="AH31" s="17">
        <v>6778.5409943898112</v>
      </c>
      <c r="AI31" s="15">
        <v>14.425000000000001</v>
      </c>
      <c r="AJ31" s="17">
        <f t="shared" si="10"/>
        <v>0.53253966841474543</v>
      </c>
      <c r="AK31" s="15">
        <f t="shared" si="11"/>
        <v>0.91748816842597047</v>
      </c>
      <c r="AL31" s="5">
        <v>5.66</v>
      </c>
      <c r="AM31" s="5">
        <f t="shared" si="5"/>
        <v>0.47076053980541893</v>
      </c>
      <c r="AN31" s="5">
        <f t="shared" si="6"/>
        <v>5.9589941747521378</v>
      </c>
      <c r="AS31"/>
      <c r="AV31" s="6"/>
    </row>
    <row r="32" spans="1:48" ht="15">
      <c r="A32" s="15">
        <v>75</v>
      </c>
      <c r="B32" s="20" t="s">
        <v>111</v>
      </c>
      <c r="C32" s="20">
        <v>300</v>
      </c>
      <c r="D32" s="15">
        <v>300</v>
      </c>
      <c r="E32" s="15">
        <v>300</v>
      </c>
      <c r="F32" s="15">
        <v>15.010000000000002</v>
      </c>
      <c r="G32" s="15">
        <v>15.010000000000002</v>
      </c>
      <c r="H32" s="15">
        <v>8.6900000000000013</v>
      </c>
      <c r="I32" s="15">
        <v>0</v>
      </c>
      <c r="J32" s="15">
        <v>0</v>
      </c>
      <c r="K32" s="15">
        <v>5418.8185363553002</v>
      </c>
      <c r="L32" s="15">
        <v>11482.563099999999</v>
      </c>
      <c r="M32" s="15"/>
      <c r="N32" s="15"/>
      <c r="O32" s="15"/>
      <c r="P32" s="90">
        <v>199627314.31144056</v>
      </c>
      <c r="Q32" s="15"/>
      <c r="R32" s="15"/>
      <c r="S32" s="15">
        <v>1636.7956575522583</v>
      </c>
      <c r="T32" s="15">
        <v>690</v>
      </c>
      <c r="U32" s="15">
        <v>210000</v>
      </c>
      <c r="V32" s="15">
        <f t="shared" si="7"/>
        <v>4.8405361429467515</v>
      </c>
      <c r="W32" s="15">
        <v>3.5911900000000001</v>
      </c>
      <c r="X32" s="15"/>
      <c r="Y32" s="15">
        <f t="shared" si="8"/>
        <v>0.74189922230676852</v>
      </c>
      <c r="Z32" s="15"/>
      <c r="AA32" s="16"/>
      <c r="AB32" s="15">
        <v>0.80073751797666637</v>
      </c>
      <c r="AC32" s="17">
        <v>0.75</v>
      </c>
      <c r="AD32" s="15"/>
      <c r="AE32" s="15" t="s">
        <v>197</v>
      </c>
      <c r="AF32" s="22" t="s">
        <v>5</v>
      </c>
      <c r="AG32" s="17">
        <f t="shared" si="9"/>
        <v>5878.0441974450941</v>
      </c>
      <c r="AH32" s="17">
        <v>5728.7848014329038</v>
      </c>
      <c r="AI32" s="15">
        <v>8.2118000000000002</v>
      </c>
      <c r="AJ32" s="17">
        <f t="shared" si="10"/>
        <v>0.76776365954373815</v>
      </c>
      <c r="AK32" s="15">
        <f t="shared" si="11"/>
        <v>0.74189922230676852</v>
      </c>
      <c r="AL32" s="5">
        <v>5.66</v>
      </c>
      <c r="AM32" s="5">
        <f t="shared" si="5"/>
        <v>0.47076053980541893</v>
      </c>
      <c r="AN32" s="5">
        <f t="shared" si="6"/>
        <v>5.9589941747521378</v>
      </c>
      <c r="AS32"/>
      <c r="AV32" s="6"/>
    </row>
    <row r="33" spans="1:48" ht="15">
      <c r="A33" s="15">
        <v>76</v>
      </c>
      <c r="B33" s="20" t="s">
        <v>112</v>
      </c>
      <c r="C33" s="20">
        <v>300</v>
      </c>
      <c r="D33" s="15">
        <v>300</v>
      </c>
      <c r="E33" s="15">
        <v>300</v>
      </c>
      <c r="F33" s="15">
        <v>15.010000000000002</v>
      </c>
      <c r="G33" s="15">
        <v>15.010000000000002</v>
      </c>
      <c r="H33" s="15">
        <v>8.6900000000000013</v>
      </c>
      <c r="I33" s="15">
        <v>0</v>
      </c>
      <c r="J33" s="15">
        <v>0</v>
      </c>
      <c r="K33" s="15">
        <v>7225.0913818070667</v>
      </c>
      <c r="L33" s="15">
        <v>11482.563099999999</v>
      </c>
      <c r="M33" s="15"/>
      <c r="N33" s="15"/>
      <c r="O33" s="15"/>
      <c r="P33" s="90">
        <v>199627314.31144056</v>
      </c>
      <c r="Q33" s="15"/>
      <c r="R33" s="15"/>
      <c r="S33" s="15">
        <v>1316.4940997093947</v>
      </c>
      <c r="T33" s="15">
        <v>690</v>
      </c>
      <c r="U33" s="15">
        <v>210000</v>
      </c>
      <c r="V33" s="15">
        <f t="shared" si="7"/>
        <v>6.0182332307823714</v>
      </c>
      <c r="W33" s="15">
        <v>4.0015200000000002</v>
      </c>
      <c r="X33" s="15"/>
      <c r="Y33" s="15">
        <f t="shared" si="8"/>
        <v>0.66489945579590004</v>
      </c>
      <c r="Z33" s="15"/>
      <c r="AA33" s="16"/>
      <c r="AB33" s="15">
        <v>0.80073751797666637</v>
      </c>
      <c r="AC33" s="17">
        <v>1</v>
      </c>
      <c r="AD33" s="15"/>
      <c r="AE33" s="15" t="s">
        <v>198</v>
      </c>
      <c r="AF33" s="22" t="s">
        <v>5</v>
      </c>
      <c r="AG33" s="17">
        <f t="shared" si="9"/>
        <v>5267.9774698691372</v>
      </c>
      <c r="AH33" s="17">
        <v>4607.7293489828817</v>
      </c>
      <c r="AI33" s="15">
        <v>5.9137000000000004</v>
      </c>
      <c r="AJ33" s="17">
        <f t="shared" si="10"/>
        <v>1.0087995100233584</v>
      </c>
      <c r="AK33" s="15">
        <f t="shared" si="11"/>
        <v>0.66489945579590004</v>
      </c>
      <c r="AL33" s="5">
        <v>5.66</v>
      </c>
      <c r="AM33" s="5">
        <f t="shared" si="5"/>
        <v>0.47076053980541893</v>
      </c>
      <c r="AN33" s="5">
        <f t="shared" si="6"/>
        <v>5.9589941747521378</v>
      </c>
      <c r="AS33"/>
      <c r="AV33" s="6"/>
    </row>
    <row r="34" spans="1:48" ht="15">
      <c r="A34" s="15">
        <v>77</v>
      </c>
      <c r="B34" s="20" t="s">
        <v>113</v>
      </c>
      <c r="C34" s="20">
        <v>300</v>
      </c>
      <c r="D34" s="15">
        <v>300</v>
      </c>
      <c r="E34" s="15">
        <v>300</v>
      </c>
      <c r="F34" s="15">
        <v>15.010000000000002</v>
      </c>
      <c r="G34" s="15">
        <v>15.010000000000002</v>
      </c>
      <c r="H34" s="15">
        <v>8.6900000000000013</v>
      </c>
      <c r="I34" s="15">
        <v>0</v>
      </c>
      <c r="J34" s="15">
        <v>0</v>
      </c>
      <c r="K34" s="15">
        <v>9609.3715378033994</v>
      </c>
      <c r="L34" s="15">
        <v>11482.563099999999</v>
      </c>
      <c r="M34" s="15"/>
      <c r="N34" s="15"/>
      <c r="O34" s="15"/>
      <c r="P34" s="90">
        <v>199627314.31144056</v>
      </c>
      <c r="Q34" s="15"/>
      <c r="R34" s="15"/>
      <c r="S34" s="15">
        <v>947.40573370247148</v>
      </c>
      <c r="T34" s="15">
        <v>690</v>
      </c>
      <c r="U34" s="15">
        <v>210000</v>
      </c>
      <c r="V34" s="15">
        <f t="shared" si="7"/>
        <v>8.362804083987287</v>
      </c>
      <c r="W34" s="15">
        <v>4.1113099999999996</v>
      </c>
      <c r="X34" s="15"/>
      <c r="Y34" s="15">
        <f t="shared" si="8"/>
        <v>0.49161859571386435</v>
      </c>
      <c r="Z34" s="15"/>
      <c r="AA34" s="16"/>
      <c r="AB34" s="15">
        <v>0.80073751797666637</v>
      </c>
      <c r="AC34" s="17">
        <v>1.33</v>
      </c>
      <c r="AD34" s="15"/>
      <c r="AE34" s="15" t="s">
        <v>199</v>
      </c>
      <c r="AF34" s="22" t="s">
        <v>5</v>
      </c>
      <c r="AG34" s="17">
        <f t="shared" si="9"/>
        <v>3895.0786670283078</v>
      </c>
      <c r="AH34" s="17">
        <v>3315.9200679586502</v>
      </c>
      <c r="AI34" s="15">
        <v>4.7247000000000003</v>
      </c>
      <c r="AJ34" s="17">
        <f t="shared" si="10"/>
        <v>1.3304202374950791</v>
      </c>
      <c r="AK34" s="15">
        <f t="shared" si="11"/>
        <v>0.49161859571386435</v>
      </c>
      <c r="AL34" s="5">
        <v>5.66</v>
      </c>
      <c r="AM34" s="5">
        <f t="shared" si="5"/>
        <v>0.47076053980541893</v>
      </c>
      <c r="AN34" s="5">
        <f t="shared" si="6"/>
        <v>5.9589941747521378</v>
      </c>
      <c r="AS34"/>
      <c r="AV34" s="6"/>
    </row>
    <row r="35" spans="1:48" ht="15">
      <c r="A35" s="15">
        <v>78</v>
      </c>
      <c r="B35" s="20" t="s">
        <v>114</v>
      </c>
      <c r="C35" s="20">
        <v>300</v>
      </c>
      <c r="D35" s="15">
        <v>300</v>
      </c>
      <c r="E35" s="15">
        <v>300</v>
      </c>
      <c r="F35" s="15">
        <v>15.010000000000002</v>
      </c>
      <c r="G35" s="15">
        <v>15.010000000000002</v>
      </c>
      <c r="H35" s="15">
        <v>8.6900000000000013</v>
      </c>
      <c r="I35" s="15">
        <v>0</v>
      </c>
      <c r="J35" s="15">
        <v>0</v>
      </c>
      <c r="K35" s="15">
        <v>12065.9026076178</v>
      </c>
      <c r="L35" s="15">
        <v>11482.563099999999</v>
      </c>
      <c r="M35" s="15"/>
      <c r="N35" s="15"/>
      <c r="O35" s="15"/>
      <c r="P35" s="90">
        <v>199627314.31144056</v>
      </c>
      <c r="Q35" s="15"/>
      <c r="R35" s="15"/>
      <c r="S35" s="15">
        <v>679.41002086331048</v>
      </c>
      <c r="T35" s="15">
        <v>690</v>
      </c>
      <c r="U35" s="15">
        <v>210000</v>
      </c>
      <c r="V35" s="15">
        <f t="shared" si="7"/>
        <v>11.661542066942829</v>
      </c>
      <c r="W35" s="15">
        <v>3.8502200000000002</v>
      </c>
      <c r="X35" s="15"/>
      <c r="Y35" s="15">
        <f t="shared" si="8"/>
        <v>0.33016388209191339</v>
      </c>
      <c r="Z35" s="15"/>
      <c r="AA35" s="16"/>
      <c r="AB35" s="15">
        <v>0.80073751797666637</v>
      </c>
      <c r="AC35" s="17">
        <v>1.67</v>
      </c>
      <c r="AD35" s="15"/>
      <c r="AE35" s="15" t="s">
        <v>200</v>
      </c>
      <c r="AF35" s="22" t="s">
        <v>5</v>
      </c>
      <c r="AG35" s="17">
        <f t="shared" si="9"/>
        <v>2615.8780505283353</v>
      </c>
      <c r="AH35" s="17">
        <v>2377.9350730215865</v>
      </c>
      <c r="AI35" s="15">
        <v>4.2129000000000003</v>
      </c>
      <c r="AJ35" s="17">
        <f t="shared" si="10"/>
        <v>1.6637475017171801</v>
      </c>
      <c r="AK35" s="15">
        <f t="shared" si="11"/>
        <v>0.33016388209191339</v>
      </c>
      <c r="AL35" s="5">
        <v>5.66</v>
      </c>
      <c r="AM35" s="5">
        <f t="shared" si="5"/>
        <v>0.47076053980541893</v>
      </c>
      <c r="AN35" s="5">
        <f t="shared" si="6"/>
        <v>5.9589941747521378</v>
      </c>
      <c r="AS35"/>
      <c r="AV35" s="6"/>
    </row>
    <row r="36" spans="1:48" ht="15">
      <c r="A36" s="15">
        <v>79</v>
      </c>
      <c r="B36" s="20" t="s">
        <v>115</v>
      </c>
      <c r="C36" s="20">
        <v>300</v>
      </c>
      <c r="D36" s="15">
        <v>300</v>
      </c>
      <c r="E36" s="15">
        <v>300</v>
      </c>
      <c r="F36" s="15">
        <v>15.010000000000002</v>
      </c>
      <c r="G36" s="15">
        <v>15.010000000000002</v>
      </c>
      <c r="H36" s="15">
        <v>8.6900000000000013</v>
      </c>
      <c r="I36" s="15">
        <v>0</v>
      </c>
      <c r="J36" s="15">
        <v>0</v>
      </c>
      <c r="K36" s="15">
        <v>14450.182763614133</v>
      </c>
      <c r="L36" s="15">
        <v>11482.563099999999</v>
      </c>
      <c r="M36" s="15"/>
      <c r="N36" s="15"/>
      <c r="O36" s="15"/>
      <c r="P36" s="90">
        <v>199627314.31144056</v>
      </c>
      <c r="Q36" s="15"/>
      <c r="R36" s="15"/>
      <c r="S36" s="15">
        <v>506.88233550897706</v>
      </c>
      <c r="T36" s="15">
        <v>690</v>
      </c>
      <c r="U36" s="15">
        <v>210000</v>
      </c>
      <c r="V36" s="15">
        <f t="shared" si="7"/>
        <v>15.630784471990504</v>
      </c>
      <c r="W36" s="15">
        <v>3.5587800000000001</v>
      </c>
      <c r="X36" s="15"/>
      <c r="Y36" s="15">
        <f t="shared" si="8"/>
        <v>0.2276776323272281</v>
      </c>
      <c r="Z36" s="15"/>
      <c r="AA36" s="16"/>
      <c r="AB36" s="15">
        <v>0.80073751797666637</v>
      </c>
      <c r="AC36" s="17">
        <v>2</v>
      </c>
      <c r="AD36" s="15"/>
      <c r="AE36" s="15" t="s">
        <v>201</v>
      </c>
      <c r="AF36" s="22" t="s">
        <v>5</v>
      </c>
      <c r="AG36" s="17">
        <f t="shared" si="9"/>
        <v>1803.8827179626373</v>
      </c>
      <c r="AH36" s="17">
        <v>1774.0881742814197</v>
      </c>
      <c r="AI36" s="15">
        <v>3.9540000000000002</v>
      </c>
      <c r="AJ36" s="17">
        <f t="shared" si="10"/>
        <v>1.9882548700869582</v>
      </c>
      <c r="AK36" s="15">
        <f t="shared" si="11"/>
        <v>0.2276776323272281</v>
      </c>
      <c r="AL36" s="5">
        <v>5.66</v>
      </c>
      <c r="AM36" s="5">
        <f t="shared" si="5"/>
        <v>0.47076053980541893</v>
      </c>
      <c r="AN36" s="5">
        <f t="shared" si="6"/>
        <v>5.9589941747521378</v>
      </c>
      <c r="AS36"/>
      <c r="AV36" s="6"/>
    </row>
    <row r="37" spans="1:48" ht="15">
      <c r="A37" s="15">
        <v>80</v>
      </c>
      <c r="B37" s="20" t="s">
        <v>116</v>
      </c>
      <c r="C37" s="20">
        <v>300</v>
      </c>
      <c r="D37" s="15">
        <v>300</v>
      </c>
      <c r="E37" s="15">
        <v>300</v>
      </c>
      <c r="F37" s="15">
        <v>15.010000000000002</v>
      </c>
      <c r="G37" s="15">
        <v>15.010000000000002</v>
      </c>
      <c r="H37" s="15">
        <v>8.6900000000000013</v>
      </c>
      <c r="I37" s="15">
        <v>0</v>
      </c>
      <c r="J37" s="15">
        <v>0</v>
      </c>
      <c r="K37" s="15">
        <v>18062.728454517666</v>
      </c>
      <c r="L37" s="15">
        <v>11482.563099999999</v>
      </c>
      <c r="M37" s="15"/>
      <c r="N37" s="15"/>
      <c r="O37" s="15"/>
      <c r="P37" s="90">
        <v>199627314.31144056</v>
      </c>
      <c r="Q37" s="15"/>
      <c r="R37" s="15"/>
      <c r="S37" s="15">
        <v>344.70918231817484</v>
      </c>
      <c r="T37" s="15">
        <v>690</v>
      </c>
      <c r="U37" s="15">
        <v>210000</v>
      </c>
      <c r="V37" s="15">
        <f t="shared" si="7"/>
        <v>22.984500980559634</v>
      </c>
      <c r="W37" s="15">
        <v>3.3069199999999999</v>
      </c>
      <c r="X37" s="15"/>
      <c r="Y37" s="15">
        <f t="shared" si="8"/>
        <v>0.14387608427074416</v>
      </c>
      <c r="Z37" s="15"/>
      <c r="AA37" s="16"/>
      <c r="AB37" s="15">
        <v>0.80073751797666637</v>
      </c>
      <c r="AC37" s="17">
        <v>2.5</v>
      </c>
      <c r="AD37" s="15"/>
      <c r="AE37" s="15" t="s">
        <v>202</v>
      </c>
      <c r="AF37" s="22" t="s">
        <v>5</v>
      </c>
      <c r="AG37" s="17">
        <f t="shared" si="9"/>
        <v>1139.9256891916186</v>
      </c>
      <c r="AH37" s="17">
        <v>1206.4821381136119</v>
      </c>
      <c r="AI37" s="15">
        <v>3.7343999999999999</v>
      </c>
      <c r="AJ37" s="17">
        <f t="shared" si="10"/>
        <v>2.4808877941476348</v>
      </c>
      <c r="AK37" s="15">
        <f t="shared" si="11"/>
        <v>0.14387608427074416</v>
      </c>
      <c r="AL37" s="5">
        <v>5.66</v>
      </c>
      <c r="AM37" s="5">
        <f t="shared" si="5"/>
        <v>0.47076053980541893</v>
      </c>
      <c r="AN37" s="5">
        <f t="shared" si="6"/>
        <v>5.9589941747521378</v>
      </c>
      <c r="AS37"/>
      <c r="AV37" s="6"/>
    </row>
    <row r="38" spans="1:48" ht="15">
      <c r="A38" s="15">
        <v>81</v>
      </c>
      <c r="B38" s="20" t="s">
        <v>117</v>
      </c>
      <c r="C38" s="20">
        <v>300</v>
      </c>
      <c r="D38" s="15">
        <v>300</v>
      </c>
      <c r="E38" s="15">
        <v>300</v>
      </c>
      <c r="F38" s="15">
        <v>10.829999999999998</v>
      </c>
      <c r="G38" s="15">
        <v>10.829999999999998</v>
      </c>
      <c r="H38" s="15">
        <v>6.27</v>
      </c>
      <c r="I38" s="15">
        <v>0</v>
      </c>
      <c r="J38" s="15">
        <v>0</v>
      </c>
      <c r="K38" s="15">
        <v>2196.9411687654524</v>
      </c>
      <c r="L38" s="15">
        <v>8311.0958999999984</v>
      </c>
      <c r="M38" s="15"/>
      <c r="N38" s="15"/>
      <c r="O38" s="15"/>
      <c r="P38" s="90">
        <v>148473683.97350875</v>
      </c>
      <c r="Q38" s="15"/>
      <c r="R38" s="15"/>
      <c r="S38" s="15">
        <v>1588.8725983936142</v>
      </c>
      <c r="T38" s="15">
        <v>690</v>
      </c>
      <c r="U38" s="15">
        <v>210000</v>
      </c>
      <c r="V38" s="15">
        <f t="shared" si="7"/>
        <v>3.6092611684523135</v>
      </c>
      <c r="W38" s="15">
        <v>3.8780299999999999</v>
      </c>
      <c r="X38" s="15"/>
      <c r="Y38" s="15">
        <f t="shared" si="8"/>
        <v>1.074466440360961</v>
      </c>
      <c r="Z38" s="15"/>
      <c r="AA38" s="16"/>
      <c r="AB38" s="15">
        <v>1.1133395391615006</v>
      </c>
      <c r="AC38" s="17">
        <v>0.3</v>
      </c>
      <c r="AD38" s="15"/>
      <c r="AE38" s="15" t="s">
        <v>203</v>
      </c>
      <c r="AF38" s="22" t="s">
        <v>5</v>
      </c>
      <c r="AG38" s="17">
        <f t="shared" si="9"/>
        <v>6161.6956027483875</v>
      </c>
      <c r="AH38" s="17">
        <v>5561.0540943776496</v>
      </c>
      <c r="AI38" s="15">
        <v>28.628</v>
      </c>
      <c r="AJ38" s="17">
        <f t="shared" si="10"/>
        <v>0.35506973027756022</v>
      </c>
      <c r="AK38" s="15">
        <f t="shared" si="11"/>
        <v>1.074466440360961</v>
      </c>
      <c r="AL38" s="56">
        <v>2.8845000000000001</v>
      </c>
      <c r="AM38" s="5">
        <f t="shared" si="5"/>
        <v>0.6524575902566333</v>
      </c>
      <c r="AN38" s="5">
        <f t="shared" si="6"/>
        <v>11.446624390467253</v>
      </c>
      <c r="AS38"/>
      <c r="AV38" s="6"/>
    </row>
    <row r="39" spans="1:48" ht="15">
      <c r="A39" s="15">
        <v>82</v>
      </c>
      <c r="B39" s="20" t="s">
        <v>118</v>
      </c>
      <c r="C39" s="20">
        <v>300</v>
      </c>
      <c r="D39" s="15">
        <v>300</v>
      </c>
      <c r="E39" s="15">
        <v>300</v>
      </c>
      <c r="F39" s="15">
        <v>10.829999999999998</v>
      </c>
      <c r="G39" s="15">
        <v>10.829999999999998</v>
      </c>
      <c r="H39" s="15">
        <v>6.27</v>
      </c>
      <c r="I39" s="15">
        <v>0</v>
      </c>
      <c r="J39" s="15">
        <v>0</v>
      </c>
      <c r="K39" s="15">
        <v>3661.5686146090875</v>
      </c>
      <c r="L39" s="15">
        <v>8311.0958999999984</v>
      </c>
      <c r="M39" s="15"/>
      <c r="N39" s="15"/>
      <c r="O39" s="15"/>
      <c r="P39" s="90">
        <v>148473683.97350875</v>
      </c>
      <c r="Q39" s="15"/>
      <c r="R39" s="15"/>
      <c r="S39" s="15">
        <v>1452.7567098819666</v>
      </c>
      <c r="T39" s="15">
        <v>690</v>
      </c>
      <c r="U39" s="15">
        <v>210000</v>
      </c>
      <c r="V39" s="15">
        <f t="shared" si="7"/>
        <v>3.9474305174373816</v>
      </c>
      <c r="W39" s="15">
        <v>3.67381</v>
      </c>
      <c r="X39" s="15"/>
      <c r="Y39" s="15">
        <f t="shared" si="8"/>
        <v>0.93068389266671314</v>
      </c>
      <c r="Z39" s="15"/>
      <c r="AA39" s="16"/>
      <c r="AB39" s="15">
        <v>1.1133395391615006</v>
      </c>
      <c r="AC39" s="17">
        <v>0.5</v>
      </c>
      <c r="AD39" s="15"/>
      <c r="AE39" s="15" t="s">
        <v>204</v>
      </c>
      <c r="AF39" s="22" t="s">
        <v>5</v>
      </c>
      <c r="AG39" s="17">
        <f t="shared" si="9"/>
        <v>5337.1521283314678</v>
      </c>
      <c r="AH39" s="17">
        <v>5084.6484845868827</v>
      </c>
      <c r="AI39" s="15">
        <v>14.007</v>
      </c>
      <c r="AJ39" s="17">
        <f t="shared" si="10"/>
        <v>0.53086572074995109</v>
      </c>
      <c r="AK39" s="15">
        <f t="shared" si="11"/>
        <v>0.93068389266671314</v>
      </c>
      <c r="AL39" s="5">
        <v>2.8845000000000001</v>
      </c>
      <c r="AM39" s="5">
        <f t="shared" si="5"/>
        <v>0.6524575902566333</v>
      </c>
      <c r="AN39" s="5">
        <f t="shared" si="6"/>
        <v>11.446624390467253</v>
      </c>
      <c r="AS39"/>
      <c r="AV39" s="6"/>
    </row>
    <row r="40" spans="1:48" ht="15">
      <c r="A40" s="15">
        <v>83</v>
      </c>
      <c r="B40" s="20" t="s">
        <v>119</v>
      </c>
      <c r="C40" s="20">
        <v>300</v>
      </c>
      <c r="D40" s="15">
        <v>300</v>
      </c>
      <c r="E40" s="15">
        <v>300</v>
      </c>
      <c r="F40" s="15">
        <v>10.829999999999998</v>
      </c>
      <c r="G40" s="15">
        <v>10.829999999999998</v>
      </c>
      <c r="H40" s="15">
        <v>6.27</v>
      </c>
      <c r="I40" s="15">
        <v>0</v>
      </c>
      <c r="J40" s="15">
        <v>0</v>
      </c>
      <c r="K40" s="15">
        <v>5492.3529219136317</v>
      </c>
      <c r="L40" s="15">
        <v>8311.0958999999984</v>
      </c>
      <c r="M40" s="15"/>
      <c r="N40" s="15"/>
      <c r="O40" s="15"/>
      <c r="P40" s="90">
        <v>148473683.97350875</v>
      </c>
      <c r="Q40" s="15"/>
      <c r="R40" s="15"/>
      <c r="S40" s="15">
        <v>1267.1170078973616</v>
      </c>
      <c r="T40" s="15">
        <v>690</v>
      </c>
      <c r="U40" s="15">
        <v>210000</v>
      </c>
      <c r="V40" s="15">
        <f t="shared" si="7"/>
        <v>4.5257510831742502</v>
      </c>
      <c r="W40" s="15">
        <v>3.39784</v>
      </c>
      <c r="X40" s="15"/>
      <c r="Y40" s="15">
        <f t="shared" si="8"/>
        <v>0.7507792491355576</v>
      </c>
      <c r="Z40" s="15"/>
      <c r="AA40" s="16"/>
      <c r="AB40" s="15">
        <v>1.1133395391615006</v>
      </c>
      <c r="AC40" s="17">
        <v>0.75</v>
      </c>
      <c r="AD40" s="15"/>
      <c r="AE40" s="15" t="s">
        <v>205</v>
      </c>
      <c r="AF40" s="24" t="s">
        <v>218</v>
      </c>
      <c r="AG40" s="17">
        <f t="shared" si="9"/>
        <v>4305.4608541139714</v>
      </c>
      <c r="AH40" s="17">
        <v>4434.9095276407661</v>
      </c>
      <c r="AI40" s="15">
        <v>7.7222999999999997</v>
      </c>
      <c r="AJ40" s="17">
        <f t="shared" si="10"/>
        <v>0.76554724400412177</v>
      </c>
      <c r="AK40" s="15">
        <f t="shared" si="11"/>
        <v>0.7507792491355576</v>
      </c>
      <c r="AL40" s="5">
        <v>2.8845000000000001</v>
      </c>
      <c r="AM40" s="5">
        <f t="shared" si="5"/>
        <v>0.6524575902566333</v>
      </c>
      <c r="AN40" s="5">
        <f t="shared" si="6"/>
        <v>11.446624390467253</v>
      </c>
      <c r="AS40"/>
      <c r="AV40" s="6"/>
    </row>
    <row r="41" spans="1:48" ht="15">
      <c r="A41" s="15">
        <v>84</v>
      </c>
      <c r="B41" s="20" t="s">
        <v>120</v>
      </c>
      <c r="C41" s="20">
        <v>300</v>
      </c>
      <c r="D41" s="15">
        <v>300</v>
      </c>
      <c r="E41" s="15">
        <v>300</v>
      </c>
      <c r="F41" s="15">
        <v>10.829999999999998</v>
      </c>
      <c r="G41" s="15">
        <v>10.829999999999998</v>
      </c>
      <c r="H41" s="15">
        <v>6.27</v>
      </c>
      <c r="I41" s="15">
        <v>0</v>
      </c>
      <c r="J41" s="15">
        <v>0</v>
      </c>
      <c r="K41" s="15">
        <v>7323.137229218175</v>
      </c>
      <c r="L41" s="15">
        <v>8311.0958999999984</v>
      </c>
      <c r="M41" s="15"/>
      <c r="N41" s="15"/>
      <c r="O41" s="15"/>
      <c r="P41" s="90">
        <v>148473683.97350875</v>
      </c>
      <c r="Q41" s="15"/>
      <c r="R41" s="15"/>
      <c r="S41" s="15">
        <v>1063.0956892801519</v>
      </c>
      <c r="T41" s="15">
        <v>690</v>
      </c>
      <c r="U41" s="15">
        <v>210000</v>
      </c>
      <c r="V41" s="15">
        <f t="shared" si="7"/>
        <v>5.3942991480692353</v>
      </c>
      <c r="W41" s="15">
        <v>3.6152700000000002</v>
      </c>
      <c r="X41" s="15"/>
      <c r="Y41" s="15">
        <f t="shared" si="8"/>
        <v>0.67020198560808453</v>
      </c>
      <c r="Z41" s="15"/>
      <c r="AA41" s="16"/>
      <c r="AB41" s="15">
        <v>1.1133395391615006</v>
      </c>
      <c r="AC41" s="17">
        <v>1</v>
      </c>
      <c r="AD41" s="15"/>
      <c r="AE41" s="15" t="s">
        <v>206</v>
      </c>
      <c r="AF41" s="22" t="s">
        <v>5</v>
      </c>
      <c r="AG41" s="17">
        <f t="shared" si="9"/>
        <v>3843.3779525838549</v>
      </c>
      <c r="AH41" s="17">
        <v>3720.8349124805318</v>
      </c>
      <c r="AI41" s="15">
        <v>5.3303000000000003</v>
      </c>
      <c r="AJ41" s="17">
        <f t="shared" si="10"/>
        <v>1.0059854218904005</v>
      </c>
      <c r="AK41" s="15">
        <f t="shared" si="11"/>
        <v>0.67020198560808453</v>
      </c>
      <c r="AL41" s="5">
        <v>2.8845000000000001</v>
      </c>
      <c r="AM41" s="5">
        <f t="shared" si="5"/>
        <v>0.6524575902566333</v>
      </c>
      <c r="AN41" s="5">
        <f t="shared" si="6"/>
        <v>11.446624390467253</v>
      </c>
      <c r="AS41"/>
      <c r="AV41" s="6"/>
    </row>
    <row r="42" spans="1:48" ht="15">
      <c r="A42" s="15">
        <v>85</v>
      </c>
      <c r="B42" s="20" t="s">
        <v>121</v>
      </c>
      <c r="C42" s="20">
        <v>300</v>
      </c>
      <c r="D42" s="15">
        <v>300</v>
      </c>
      <c r="E42" s="15">
        <v>300</v>
      </c>
      <c r="F42" s="15">
        <v>10.829999999999998</v>
      </c>
      <c r="G42" s="15">
        <v>10.829999999999998</v>
      </c>
      <c r="H42" s="15">
        <v>6.27</v>
      </c>
      <c r="I42" s="15">
        <v>0</v>
      </c>
      <c r="J42" s="15">
        <v>0</v>
      </c>
      <c r="K42" s="15">
        <v>9739.7725148601749</v>
      </c>
      <c r="L42" s="15">
        <v>8311.0958999999984</v>
      </c>
      <c r="M42" s="15"/>
      <c r="N42" s="15"/>
      <c r="O42" s="15"/>
      <c r="P42" s="90">
        <v>148473683.97350875</v>
      </c>
      <c r="Q42" s="15"/>
      <c r="R42" s="15"/>
      <c r="S42" s="15">
        <v>803.61163265738458</v>
      </c>
      <c r="T42" s="15">
        <v>690</v>
      </c>
      <c r="U42" s="15">
        <v>210000</v>
      </c>
      <c r="V42" s="15">
        <f t="shared" si="7"/>
        <v>7.1361039810195708</v>
      </c>
      <c r="W42" s="15">
        <v>3.5316900000000002</v>
      </c>
      <c r="X42" s="15"/>
      <c r="Y42" s="15">
        <f t="shared" si="8"/>
        <v>0.49490450382919027</v>
      </c>
      <c r="Z42" s="15"/>
      <c r="AA42" s="16"/>
      <c r="AB42" s="15">
        <v>1.1133395391615006</v>
      </c>
      <c r="AC42" s="17">
        <v>1.33</v>
      </c>
      <c r="AD42" s="15"/>
      <c r="AE42" s="15" t="s">
        <v>207</v>
      </c>
      <c r="AF42" s="22" t="s">
        <v>5</v>
      </c>
      <c r="AG42" s="17">
        <f t="shared" si="9"/>
        <v>2838.1071669397588</v>
      </c>
      <c r="AH42" s="17">
        <v>2812.640714300846</v>
      </c>
      <c r="AI42" s="15">
        <v>4.0538999999999996</v>
      </c>
      <c r="AJ42" s="17">
        <f t="shared" si="10"/>
        <v>1.3267651915874281</v>
      </c>
      <c r="AK42" s="15">
        <f t="shared" si="11"/>
        <v>0.49490450382919027</v>
      </c>
      <c r="AL42" s="5">
        <v>2.8845000000000001</v>
      </c>
      <c r="AM42" s="5">
        <f t="shared" si="5"/>
        <v>0.6524575902566333</v>
      </c>
      <c r="AN42" s="5">
        <f t="shared" si="6"/>
        <v>11.446624390467253</v>
      </c>
      <c r="AS42"/>
      <c r="AV42" s="6"/>
    </row>
    <row r="43" spans="1:48" ht="15">
      <c r="A43" s="15">
        <v>86</v>
      </c>
      <c r="B43" s="20" t="s">
        <v>122</v>
      </c>
      <c r="C43" s="20">
        <v>300</v>
      </c>
      <c r="D43" s="15">
        <v>300</v>
      </c>
      <c r="E43" s="15">
        <v>300</v>
      </c>
      <c r="F43" s="15">
        <v>10.829999999999998</v>
      </c>
      <c r="G43" s="15">
        <v>10.829999999999998</v>
      </c>
      <c r="H43" s="15">
        <v>6.27</v>
      </c>
      <c r="I43" s="15">
        <v>0</v>
      </c>
      <c r="J43" s="15">
        <v>0</v>
      </c>
      <c r="K43" s="15">
        <v>12229.639172794352</v>
      </c>
      <c r="L43" s="15">
        <v>8311.0958999999984</v>
      </c>
      <c r="M43" s="15"/>
      <c r="N43" s="15"/>
      <c r="O43" s="15"/>
      <c r="P43" s="90">
        <v>148473683.97350875</v>
      </c>
      <c r="Q43" s="15"/>
      <c r="R43" s="15"/>
      <c r="S43" s="15">
        <v>594.01865271980137</v>
      </c>
      <c r="T43" s="15">
        <v>690</v>
      </c>
      <c r="U43" s="15">
        <v>210000</v>
      </c>
      <c r="V43" s="15">
        <f t="shared" si="7"/>
        <v>9.6540001643770541</v>
      </c>
      <c r="W43" s="15">
        <v>3.2053500000000001</v>
      </c>
      <c r="X43" s="15"/>
      <c r="Y43" s="15">
        <f t="shared" si="8"/>
        <v>0.33202298999617147</v>
      </c>
      <c r="Z43" s="15"/>
      <c r="AA43" s="16"/>
      <c r="AB43" s="15">
        <v>1.1133395391615006</v>
      </c>
      <c r="AC43" s="17">
        <v>1.67</v>
      </c>
      <c r="AD43" s="15"/>
      <c r="AE43" s="15" t="s">
        <v>208</v>
      </c>
      <c r="AF43" s="22" t="s">
        <v>5</v>
      </c>
      <c r="AG43" s="17">
        <f t="shared" si="9"/>
        <v>1904.0376884954153</v>
      </c>
      <c r="AH43" s="17">
        <v>2079.0652845193049</v>
      </c>
      <c r="AI43" s="15">
        <v>3.5065</v>
      </c>
      <c r="AJ43" s="17">
        <f t="shared" si="10"/>
        <v>1.6592687323600319</v>
      </c>
      <c r="AK43" s="15">
        <f t="shared" si="11"/>
        <v>0.33202298999617147</v>
      </c>
      <c r="AL43" s="5">
        <v>2.8845000000000001</v>
      </c>
      <c r="AM43" s="5">
        <f t="shared" si="5"/>
        <v>0.6524575902566333</v>
      </c>
      <c r="AN43" s="5">
        <f t="shared" si="6"/>
        <v>11.446624390467253</v>
      </c>
      <c r="AS43"/>
      <c r="AV43" s="6"/>
    </row>
    <row r="44" spans="1:48" ht="15">
      <c r="A44" s="15">
        <v>87</v>
      </c>
      <c r="B44" s="20" t="s">
        <v>123</v>
      </c>
      <c r="C44" s="20">
        <v>300</v>
      </c>
      <c r="D44" s="15">
        <v>300</v>
      </c>
      <c r="E44" s="15">
        <v>300</v>
      </c>
      <c r="F44" s="15">
        <v>10.829999999999998</v>
      </c>
      <c r="G44" s="15">
        <v>10.829999999999998</v>
      </c>
      <c r="H44" s="15">
        <v>6.27</v>
      </c>
      <c r="I44" s="15">
        <v>0</v>
      </c>
      <c r="J44" s="15">
        <v>0</v>
      </c>
      <c r="K44" s="15">
        <v>14646.27445843635</v>
      </c>
      <c r="L44" s="15">
        <v>8311.0958999999984</v>
      </c>
      <c r="M44" s="15"/>
      <c r="N44" s="15"/>
      <c r="O44" s="15"/>
      <c r="P44" s="90">
        <v>148473683.97350875</v>
      </c>
      <c r="Q44" s="15"/>
      <c r="R44" s="15"/>
      <c r="S44" s="15">
        <v>450.38814437640411</v>
      </c>
      <c r="T44" s="15">
        <v>690</v>
      </c>
      <c r="U44" s="15">
        <v>210000</v>
      </c>
      <c r="V44" s="15">
        <f t="shared" si="7"/>
        <v>12.732697879825539</v>
      </c>
      <c r="W44" s="15">
        <v>2.9161700000000002</v>
      </c>
      <c r="X44" s="15"/>
      <c r="Y44" s="15">
        <f t="shared" si="8"/>
        <v>0.22903001606757334</v>
      </c>
      <c r="Z44" s="15"/>
      <c r="AA44" s="16"/>
      <c r="AB44" s="15">
        <v>1.1133395391615006</v>
      </c>
      <c r="AC44" s="17">
        <v>2</v>
      </c>
      <c r="AD44" s="15"/>
      <c r="AE44" s="15" t="s">
        <v>209</v>
      </c>
      <c r="AF44" s="22" t="s">
        <v>5</v>
      </c>
      <c r="AG44" s="17">
        <f t="shared" si="9"/>
        <v>1313.4083949861385</v>
      </c>
      <c r="AH44" s="17">
        <v>1576.3585053174145</v>
      </c>
      <c r="AI44" s="15">
        <v>3.2383999999999999</v>
      </c>
      <c r="AJ44" s="17">
        <f t="shared" si="10"/>
        <v>1.9828733312224964</v>
      </c>
      <c r="AK44" s="15">
        <f t="shared" si="11"/>
        <v>0.22903001606757334</v>
      </c>
      <c r="AL44" s="5">
        <v>2.8845000000000001</v>
      </c>
      <c r="AM44" s="5">
        <f t="shared" si="5"/>
        <v>0.6524575902566333</v>
      </c>
      <c r="AN44" s="5">
        <f t="shared" si="6"/>
        <v>11.446624390467253</v>
      </c>
      <c r="AS44"/>
      <c r="AV44" s="6"/>
    </row>
    <row r="45" spans="1:48" ht="15">
      <c r="A45" s="15">
        <v>88</v>
      </c>
      <c r="B45" s="20" t="s">
        <v>124</v>
      </c>
      <c r="C45" s="20">
        <v>300</v>
      </c>
      <c r="D45" s="15">
        <v>300</v>
      </c>
      <c r="E45" s="15">
        <v>300</v>
      </c>
      <c r="F45" s="15">
        <v>10.829999999999998</v>
      </c>
      <c r="G45" s="15">
        <v>10.829999999999998</v>
      </c>
      <c r="H45" s="15">
        <v>6.27</v>
      </c>
      <c r="I45" s="15">
        <v>0</v>
      </c>
      <c r="J45" s="15">
        <v>0</v>
      </c>
      <c r="K45" s="15">
        <v>18307.843073045438</v>
      </c>
      <c r="L45" s="15">
        <v>8311.0958999999984</v>
      </c>
      <c r="M45" s="15"/>
      <c r="N45" s="15"/>
      <c r="O45" s="15"/>
      <c r="P45" s="90">
        <v>148473683.97350875</v>
      </c>
      <c r="Q45" s="15"/>
      <c r="R45" s="15"/>
      <c r="S45" s="15">
        <v>310.28334111572514</v>
      </c>
      <c r="T45" s="15">
        <v>690</v>
      </c>
      <c r="U45" s="15">
        <v>210000</v>
      </c>
      <c r="V45" s="15">
        <f t="shared" si="7"/>
        <v>18.481998261263946</v>
      </c>
      <c r="W45" s="15">
        <v>2.6772999999999998</v>
      </c>
      <c r="X45" s="15"/>
      <c r="Y45" s="15">
        <f t="shared" si="8"/>
        <v>0.14485987727914137</v>
      </c>
      <c r="Z45" s="15"/>
      <c r="AA45" s="16"/>
      <c r="AB45" s="15">
        <v>1.1133395391615006</v>
      </c>
      <c r="AC45" s="17">
        <v>2.5</v>
      </c>
      <c r="AD45" s="15"/>
      <c r="AE45" s="15" t="s">
        <v>210</v>
      </c>
      <c r="AF45" s="22" t="s">
        <v>5</v>
      </c>
      <c r="AG45" s="17">
        <f t="shared" si="9"/>
        <v>830.72158916913088</v>
      </c>
      <c r="AH45" s="17">
        <v>1085.9916939050379</v>
      </c>
      <c r="AI45" s="15">
        <v>3.0190999999999999</v>
      </c>
      <c r="AJ45" s="17">
        <f t="shared" si="10"/>
        <v>2.474205189353448</v>
      </c>
      <c r="AK45" s="15">
        <f t="shared" si="11"/>
        <v>0.14485987727914137</v>
      </c>
      <c r="AL45" s="5">
        <v>2.8845000000000001</v>
      </c>
      <c r="AM45" s="5">
        <f t="shared" si="5"/>
        <v>0.6524575902566333</v>
      </c>
      <c r="AN45" s="5">
        <f t="shared" si="6"/>
        <v>11.446624390467253</v>
      </c>
      <c r="AS45"/>
      <c r="AV45" s="6"/>
    </row>
    <row r="46" spans="1:48" ht="15">
      <c r="A46" s="15">
        <v>89</v>
      </c>
      <c r="B46" s="99" t="s">
        <v>125</v>
      </c>
      <c r="C46" s="99">
        <v>300</v>
      </c>
      <c r="D46" s="100">
        <v>300</v>
      </c>
      <c r="E46" s="100">
        <v>300</v>
      </c>
      <c r="F46" s="100">
        <v>7.9799999999999995</v>
      </c>
      <c r="G46" s="100">
        <v>7.9799999999999995</v>
      </c>
      <c r="H46" s="100">
        <v>4.62</v>
      </c>
      <c r="I46" s="100">
        <v>0</v>
      </c>
      <c r="J46" s="100">
        <v>0</v>
      </c>
      <c r="K46" s="100">
        <v>2217.1383325206516</v>
      </c>
      <c r="L46" s="100">
        <v>6137.1324000000004</v>
      </c>
      <c r="M46" s="100"/>
      <c r="N46" s="100"/>
      <c r="O46" s="100"/>
      <c r="P46" s="101">
        <v>111662338.05210707</v>
      </c>
      <c r="Q46" s="100"/>
      <c r="R46" s="100"/>
      <c r="S46" s="100">
        <v>1193.6794026052598</v>
      </c>
      <c r="T46" s="100">
        <v>690</v>
      </c>
      <c r="U46" s="100">
        <v>210000</v>
      </c>
      <c r="V46" s="100">
        <f t="shared" si="7"/>
        <v>3.5475365887672572</v>
      </c>
      <c r="W46" s="100">
        <v>3.8539099999999999</v>
      </c>
      <c r="X46" s="15"/>
      <c r="Y46" s="15">
        <f t="shared" si="8"/>
        <v>1.0863622977710303</v>
      </c>
      <c r="Z46" s="15"/>
      <c r="AA46" s="16"/>
      <c r="AB46" s="15">
        <v>1.5142327300352278</v>
      </c>
      <c r="AC46" s="17">
        <v>0.3</v>
      </c>
      <c r="AD46" s="15"/>
      <c r="AE46" s="15" t="s">
        <v>211</v>
      </c>
      <c r="AF46" s="22" t="s">
        <v>5</v>
      </c>
      <c r="AG46" s="102">
        <f t="shared" si="9"/>
        <v>4600.3329864944371</v>
      </c>
      <c r="AH46" s="17">
        <v>4177.8779091184097</v>
      </c>
      <c r="AI46" s="15">
        <v>28.396999999999998</v>
      </c>
      <c r="AJ46" s="17">
        <f t="shared" si="10"/>
        <v>0.35344936925187298</v>
      </c>
      <c r="AK46" s="15">
        <f t="shared" si="11"/>
        <v>1.0863622977710303</v>
      </c>
      <c r="AL46" s="56">
        <v>1.5359</v>
      </c>
      <c r="AM46" s="5">
        <f t="shared" si="5"/>
        <v>0.88547815820543085</v>
      </c>
      <c r="AN46" s="5">
        <f t="shared" si="6"/>
        <v>21.0828132906055</v>
      </c>
      <c r="AS46"/>
      <c r="AV46" s="6"/>
    </row>
    <row r="47" spans="1:48" ht="15">
      <c r="A47" s="15">
        <v>90</v>
      </c>
      <c r="B47" s="20" t="s">
        <v>126</v>
      </c>
      <c r="C47" s="20">
        <v>300</v>
      </c>
      <c r="D47" s="15">
        <v>300</v>
      </c>
      <c r="E47" s="15">
        <v>300</v>
      </c>
      <c r="F47" s="15">
        <v>7.9799999999999995</v>
      </c>
      <c r="G47" s="15">
        <v>7.9799999999999995</v>
      </c>
      <c r="H47" s="15">
        <v>4.62</v>
      </c>
      <c r="I47" s="15">
        <v>0</v>
      </c>
      <c r="J47" s="15">
        <v>0</v>
      </c>
      <c r="K47" s="15">
        <v>3695.2305542010859</v>
      </c>
      <c r="L47" s="15">
        <v>6137.1324000000004</v>
      </c>
      <c r="M47" s="15"/>
      <c r="N47" s="15"/>
      <c r="O47" s="15"/>
      <c r="P47" s="90">
        <v>111662338.05210707</v>
      </c>
      <c r="Q47" s="15"/>
      <c r="R47" s="15"/>
      <c r="S47" s="15">
        <v>1105.8117747384067</v>
      </c>
      <c r="T47" s="15">
        <v>690</v>
      </c>
      <c r="U47" s="15">
        <v>210000</v>
      </c>
      <c r="V47" s="15">
        <f t="shared" si="7"/>
        <v>3.82942328227763</v>
      </c>
      <c r="W47" s="15">
        <v>3.60799</v>
      </c>
      <c r="X47" s="15"/>
      <c r="Y47" s="15">
        <f t="shared" si="8"/>
        <v>0.94217581448819943</v>
      </c>
      <c r="Z47" s="15"/>
      <c r="AA47" s="16"/>
      <c r="AB47" s="15">
        <v>1.5142327300352278</v>
      </c>
      <c r="AC47" s="17">
        <v>0.5</v>
      </c>
      <c r="AD47" s="15"/>
      <c r="AE47" s="15" t="s">
        <v>212</v>
      </c>
      <c r="AF47" s="22" t="s">
        <v>5</v>
      </c>
      <c r="AG47" s="17">
        <f t="shared" si="9"/>
        <v>3989.7578251384239</v>
      </c>
      <c r="AH47" s="17">
        <v>3870.3412115844235</v>
      </c>
      <c r="AI47" s="15">
        <v>13.670999999999999</v>
      </c>
      <c r="AJ47" s="17">
        <f t="shared" si="10"/>
        <v>0.52925691993582002</v>
      </c>
      <c r="AK47" s="15">
        <f t="shared" si="11"/>
        <v>0.94217581448819943</v>
      </c>
      <c r="AL47" s="5">
        <v>1.5359</v>
      </c>
      <c r="AM47" s="5">
        <f t="shared" si="5"/>
        <v>0.88547815820543085</v>
      </c>
      <c r="AN47" s="5">
        <f t="shared" si="6"/>
        <v>21.0828132906055</v>
      </c>
      <c r="AS47"/>
      <c r="AV47" s="6"/>
    </row>
    <row r="48" spans="1:48" ht="15">
      <c r="A48" s="15">
        <v>91</v>
      </c>
      <c r="B48" s="20" t="s">
        <v>127</v>
      </c>
      <c r="C48" s="20">
        <v>300</v>
      </c>
      <c r="D48" s="15">
        <v>300</v>
      </c>
      <c r="E48" s="15">
        <v>300</v>
      </c>
      <c r="F48" s="15">
        <v>7.9799999999999995</v>
      </c>
      <c r="G48" s="15">
        <v>7.9799999999999995</v>
      </c>
      <c r="H48" s="15">
        <v>4.62</v>
      </c>
      <c r="I48" s="15">
        <v>0</v>
      </c>
      <c r="J48" s="15">
        <v>0</v>
      </c>
      <c r="K48" s="15">
        <v>5542.845831301629</v>
      </c>
      <c r="L48" s="15">
        <v>6137.1324000000004</v>
      </c>
      <c r="M48" s="15"/>
      <c r="N48" s="15"/>
      <c r="O48" s="15"/>
      <c r="P48" s="90">
        <v>111662338.05210707</v>
      </c>
      <c r="Q48" s="15"/>
      <c r="R48" s="15"/>
      <c r="S48" s="15">
        <v>988.99872843774915</v>
      </c>
      <c r="T48" s="15">
        <v>690</v>
      </c>
      <c r="U48" s="15">
        <v>210000</v>
      </c>
      <c r="V48" s="15">
        <f t="shared" si="7"/>
        <v>4.2817257841060421</v>
      </c>
      <c r="W48" s="15">
        <v>3.2526600000000001</v>
      </c>
      <c r="X48" s="15"/>
      <c r="Y48" s="15">
        <f t="shared" si="8"/>
        <v>0.75966097877496497</v>
      </c>
      <c r="Z48" s="15"/>
      <c r="AA48" s="16"/>
      <c r="AB48" s="15">
        <v>1.5142327300352278</v>
      </c>
      <c r="AC48" s="17">
        <v>0.75</v>
      </c>
      <c r="AD48" s="15"/>
      <c r="AE48" s="15" t="s">
        <v>213</v>
      </c>
      <c r="AF48" s="22" t="s">
        <v>5</v>
      </c>
      <c r="AG48" s="17">
        <f t="shared" si="9"/>
        <v>3216.8766040403293</v>
      </c>
      <c r="AH48" s="17">
        <v>3461.4955495321219</v>
      </c>
      <c r="AI48" s="15">
        <v>7.3495999999999997</v>
      </c>
      <c r="AJ48" s="17">
        <f t="shared" si="10"/>
        <v>0.76326891115238427</v>
      </c>
      <c r="AK48" s="15">
        <f t="shared" si="11"/>
        <v>0.75966097877496497</v>
      </c>
      <c r="AL48" s="5">
        <v>1.5359</v>
      </c>
      <c r="AM48" s="5">
        <f t="shared" si="5"/>
        <v>0.88547815820543085</v>
      </c>
      <c r="AN48" s="5">
        <f t="shared" si="6"/>
        <v>21.0828132906055</v>
      </c>
      <c r="AS48"/>
      <c r="AV48" s="6"/>
    </row>
    <row r="49" spans="1:48" ht="15">
      <c r="A49" s="15">
        <v>92</v>
      </c>
      <c r="B49" s="20" t="s">
        <v>128</v>
      </c>
      <c r="C49" s="20">
        <v>300</v>
      </c>
      <c r="D49" s="15">
        <v>300</v>
      </c>
      <c r="E49" s="15">
        <v>300</v>
      </c>
      <c r="F49" s="15">
        <v>7.9799999999999995</v>
      </c>
      <c r="G49" s="15">
        <v>7.9799999999999995</v>
      </c>
      <c r="H49" s="15">
        <v>4.62</v>
      </c>
      <c r="I49" s="15">
        <v>0</v>
      </c>
      <c r="J49" s="15">
        <v>0</v>
      </c>
      <c r="K49" s="15">
        <v>7390.4611084021717</v>
      </c>
      <c r="L49" s="15">
        <v>6137.1324000000004</v>
      </c>
      <c r="M49" s="15"/>
      <c r="N49" s="15"/>
      <c r="O49" s="15"/>
      <c r="P49" s="90">
        <v>111662338.05210707</v>
      </c>
      <c r="Q49" s="15"/>
      <c r="R49" s="15"/>
      <c r="S49" s="15">
        <v>860.10444914994389</v>
      </c>
      <c r="T49" s="15">
        <v>690</v>
      </c>
      <c r="U49" s="15">
        <v>210000</v>
      </c>
      <c r="V49" s="15">
        <f t="shared" si="7"/>
        <v>4.9233803640768867</v>
      </c>
      <c r="W49" s="15">
        <v>3.3279299999999998</v>
      </c>
      <c r="X49" s="15"/>
      <c r="Y49" s="15">
        <f t="shared" si="8"/>
        <v>0.67594411845203284</v>
      </c>
      <c r="Z49" s="15"/>
      <c r="AA49" s="16"/>
      <c r="AB49" s="15">
        <v>1.5142327300352278</v>
      </c>
      <c r="AC49" s="17">
        <v>1</v>
      </c>
      <c r="AD49" s="15"/>
      <c r="AE49" s="15" t="s">
        <v>214</v>
      </c>
      <c r="AF49" s="22" t="s">
        <v>5</v>
      </c>
      <c r="AG49" s="17">
        <f t="shared" si="9"/>
        <v>2862.3673994595724</v>
      </c>
      <c r="AH49" s="17">
        <v>3010.3655720248034</v>
      </c>
      <c r="AI49" s="15">
        <v>4.8936999999999999</v>
      </c>
      <c r="AJ49" s="17">
        <f t="shared" si="10"/>
        <v>1.0030279233575812</v>
      </c>
      <c r="AK49" s="15">
        <f t="shared" si="11"/>
        <v>0.67594411845203284</v>
      </c>
      <c r="AL49" s="5">
        <v>1.5359</v>
      </c>
      <c r="AM49" s="5">
        <f t="shared" si="5"/>
        <v>0.88547815820543085</v>
      </c>
      <c r="AN49" s="5">
        <f t="shared" si="6"/>
        <v>21.0828132906055</v>
      </c>
      <c r="AS49"/>
      <c r="AV49" s="6"/>
    </row>
    <row r="50" spans="1:48" ht="15">
      <c r="A50" s="15">
        <v>93</v>
      </c>
      <c r="B50" s="20" t="s">
        <v>129</v>
      </c>
      <c r="C50" s="20">
        <v>300</v>
      </c>
      <c r="D50" s="15">
        <v>300</v>
      </c>
      <c r="E50" s="15">
        <v>300</v>
      </c>
      <c r="F50" s="15">
        <v>7.9799999999999995</v>
      </c>
      <c r="G50" s="15">
        <v>7.9799999999999995</v>
      </c>
      <c r="H50" s="15">
        <v>4.62</v>
      </c>
      <c r="I50" s="15">
        <v>0</v>
      </c>
      <c r="J50" s="15">
        <v>0</v>
      </c>
      <c r="K50" s="15">
        <v>9829.3132741748905</v>
      </c>
      <c r="L50" s="15">
        <v>6137.1324000000004</v>
      </c>
      <c r="M50" s="15"/>
      <c r="N50" s="15"/>
      <c r="O50" s="15"/>
      <c r="P50" s="90">
        <v>111662338.05210707</v>
      </c>
      <c r="Q50" s="15"/>
      <c r="R50" s="15"/>
      <c r="S50" s="15">
        <v>683.85737792921611</v>
      </c>
      <c r="T50" s="15">
        <v>690</v>
      </c>
      <c r="U50" s="15">
        <v>210000</v>
      </c>
      <c r="V50" s="15">
        <f t="shared" si="7"/>
        <v>6.1922580536058973</v>
      </c>
      <c r="W50" s="15">
        <v>3.08406</v>
      </c>
      <c r="X50" s="15"/>
      <c r="Y50" s="15">
        <f t="shared" si="8"/>
        <v>0.49805094899171387</v>
      </c>
      <c r="Z50" s="15"/>
      <c r="AA50" s="16"/>
      <c r="AB50" s="15">
        <v>1.5142327300352278</v>
      </c>
      <c r="AC50" s="17">
        <v>1.33</v>
      </c>
      <c r="AD50" s="15"/>
      <c r="AE50" s="15" t="s">
        <v>215</v>
      </c>
      <c r="AF50" s="22" t="s">
        <v>5</v>
      </c>
      <c r="AG50" s="17">
        <f t="shared" si="9"/>
        <v>2109.0571849763783</v>
      </c>
      <c r="AH50" s="17">
        <v>2393.5008227522562</v>
      </c>
      <c r="AI50" s="15">
        <v>3.5379999999999998</v>
      </c>
      <c r="AJ50" s="17">
        <f t="shared" si="10"/>
        <v>1.3229566359060365</v>
      </c>
      <c r="AK50" s="15">
        <f t="shared" si="11"/>
        <v>0.49805094899171387</v>
      </c>
      <c r="AL50" s="5">
        <v>1.5359</v>
      </c>
      <c r="AM50" s="5">
        <f t="shared" si="5"/>
        <v>0.88547815820543085</v>
      </c>
      <c r="AN50" s="5">
        <f t="shared" si="6"/>
        <v>21.0828132906055</v>
      </c>
      <c r="AS50"/>
      <c r="AV50" s="6"/>
    </row>
    <row r="51" spans="1:48" ht="15">
      <c r="A51" s="15">
        <v>94</v>
      </c>
      <c r="B51" s="20" t="s">
        <v>130</v>
      </c>
      <c r="C51" s="20">
        <v>300</v>
      </c>
      <c r="D51" s="15">
        <v>300</v>
      </c>
      <c r="E51" s="15">
        <v>300</v>
      </c>
      <c r="F51" s="15">
        <v>7.9799999999999995</v>
      </c>
      <c r="G51" s="15">
        <v>7.9799999999999995</v>
      </c>
      <c r="H51" s="15">
        <v>4.62</v>
      </c>
      <c r="I51" s="15">
        <v>0</v>
      </c>
      <c r="J51" s="15">
        <v>0</v>
      </c>
      <c r="K51" s="15">
        <v>12342.070051031627</v>
      </c>
      <c r="L51" s="15">
        <v>6137.1324000000004</v>
      </c>
      <c r="M51" s="15"/>
      <c r="N51" s="15"/>
      <c r="O51" s="15"/>
      <c r="P51" s="90">
        <v>111662338.05210707</v>
      </c>
      <c r="Q51" s="15"/>
      <c r="R51" s="15"/>
      <c r="S51" s="15">
        <v>524.78917106633116</v>
      </c>
      <c r="T51" s="15">
        <v>690</v>
      </c>
      <c r="U51" s="15">
        <v>210000</v>
      </c>
      <c r="V51" s="15">
        <f t="shared" si="7"/>
        <v>8.0691858549511917</v>
      </c>
      <c r="W51" s="15">
        <v>2.6955800000000001</v>
      </c>
      <c r="X51" s="15"/>
      <c r="Y51" s="15">
        <f t="shared" si="8"/>
        <v>0.33405848476597083</v>
      </c>
      <c r="Z51" s="15"/>
      <c r="AA51" s="16"/>
      <c r="AB51" s="15">
        <v>1.5142327300352278</v>
      </c>
      <c r="AC51" s="17">
        <v>1.67</v>
      </c>
      <c r="AD51" s="15"/>
      <c r="AE51" s="15" t="s">
        <v>216</v>
      </c>
      <c r="AF51" s="22" t="s">
        <v>5</v>
      </c>
      <c r="AG51" s="17">
        <f t="shared" si="9"/>
        <v>1414.611193742981</v>
      </c>
      <c r="AH51" s="17">
        <v>1836.7620987321591</v>
      </c>
      <c r="AI51" s="15">
        <v>2.948</v>
      </c>
      <c r="AJ51" s="17">
        <f t="shared" si="10"/>
        <v>1.6544403734921072</v>
      </c>
      <c r="AK51" s="15">
        <f t="shared" si="11"/>
        <v>0.33405848476597083</v>
      </c>
      <c r="AL51" s="5">
        <v>1.5359</v>
      </c>
      <c r="AM51" s="5">
        <f t="shared" si="5"/>
        <v>0.88547815820543085</v>
      </c>
      <c r="AN51" s="5">
        <f t="shared" si="6"/>
        <v>21.0828132906055</v>
      </c>
      <c r="AS51"/>
      <c r="AV51" s="6"/>
    </row>
    <row r="52" spans="1:48" ht="13.5" customHeight="1">
      <c r="A52" s="31">
        <v>95</v>
      </c>
      <c r="B52" s="32" t="s">
        <v>131</v>
      </c>
      <c r="C52" s="32">
        <v>300</v>
      </c>
      <c r="D52" s="31">
        <v>300</v>
      </c>
      <c r="E52" s="31">
        <v>300</v>
      </c>
      <c r="F52" s="31">
        <v>7.9799999999999995</v>
      </c>
      <c r="G52" s="31">
        <v>7.9799999999999995</v>
      </c>
      <c r="H52" s="31">
        <v>4.62</v>
      </c>
      <c r="I52" s="31">
        <v>0</v>
      </c>
      <c r="J52" s="31">
        <v>0</v>
      </c>
      <c r="K52" s="31">
        <v>14780.922216804343</v>
      </c>
      <c r="L52" s="31">
        <v>6137.1324000000004</v>
      </c>
      <c r="M52" s="31"/>
      <c r="N52" s="31"/>
      <c r="O52" s="31"/>
      <c r="P52" s="91">
        <v>111662338.05210707</v>
      </c>
      <c r="Q52" s="31"/>
      <c r="R52" s="31"/>
      <c r="S52" s="31">
        <v>406.60882618459738</v>
      </c>
      <c r="T52" s="31">
        <v>690</v>
      </c>
      <c r="U52" s="31">
        <v>210000</v>
      </c>
      <c r="V52" s="31">
        <f t="shared" si="7"/>
        <v>10.414484593793627</v>
      </c>
      <c r="W52" s="31">
        <v>2.4003299999999999</v>
      </c>
      <c r="X52" s="31"/>
      <c r="Y52" s="31">
        <f t="shared" si="8"/>
        <v>0.23047996071072441</v>
      </c>
      <c r="Z52" s="31"/>
      <c r="AA52" s="33"/>
      <c r="AB52" s="31">
        <v>1.5142327300352278</v>
      </c>
      <c r="AC52" s="34">
        <v>2</v>
      </c>
      <c r="AD52" s="31"/>
      <c r="AE52" s="31" t="s">
        <v>217</v>
      </c>
      <c r="AF52" s="35" t="s">
        <v>5</v>
      </c>
      <c r="AG52" s="34">
        <f t="shared" si="9"/>
        <v>975.99536375567459</v>
      </c>
      <c r="AH52" s="34">
        <v>1423.1308916460907</v>
      </c>
      <c r="AI52" s="31">
        <v>2.6640999999999999</v>
      </c>
      <c r="AJ52" s="34">
        <f t="shared" si="10"/>
        <v>1.9771682584463406</v>
      </c>
      <c r="AK52" s="31">
        <f t="shared" si="11"/>
        <v>0.23047996071072441</v>
      </c>
      <c r="AL52" s="5">
        <v>1.5359</v>
      </c>
      <c r="AM52" s="5">
        <f t="shared" si="5"/>
        <v>0.88547815820543085</v>
      </c>
      <c r="AN52" s="5">
        <f t="shared" si="6"/>
        <v>21.0828132906055</v>
      </c>
      <c r="AS52"/>
      <c r="AV52" s="6"/>
    </row>
    <row r="53" spans="1:48" ht="15.75" thickBot="1">
      <c r="A53" s="42">
        <v>96</v>
      </c>
      <c r="B53" s="45" t="s">
        <v>132</v>
      </c>
      <c r="C53" s="45">
        <v>300</v>
      </c>
      <c r="D53" s="42">
        <v>300</v>
      </c>
      <c r="E53" s="42">
        <v>300</v>
      </c>
      <c r="F53" s="42">
        <v>7.9799999999999995</v>
      </c>
      <c r="G53" s="42">
        <v>7.9799999999999995</v>
      </c>
      <c r="H53" s="42">
        <v>4.62</v>
      </c>
      <c r="I53" s="42">
        <v>0</v>
      </c>
      <c r="J53" s="42">
        <v>0</v>
      </c>
      <c r="K53" s="42">
        <v>18476.152771005429</v>
      </c>
      <c r="L53" s="42">
        <v>6137.1324000000004</v>
      </c>
      <c r="M53" s="42"/>
      <c r="N53" s="42"/>
      <c r="O53" s="42"/>
      <c r="P53" s="92">
        <v>111662338.05210707</v>
      </c>
      <c r="Q53" s="42"/>
      <c r="R53" s="42"/>
      <c r="S53" s="42">
        <v>285.11566136927519</v>
      </c>
      <c r="T53" s="42">
        <v>690</v>
      </c>
      <c r="U53" s="42">
        <v>210000</v>
      </c>
      <c r="V53" s="42">
        <f t="shared" si="7"/>
        <v>14.852293050697826</v>
      </c>
      <c r="W53" s="42">
        <v>2.1669900000000002</v>
      </c>
      <c r="X53" s="42"/>
      <c r="Y53" s="42">
        <f t="shared" si="8"/>
        <v>0.14590272307468277</v>
      </c>
      <c r="Z53" s="42"/>
      <c r="AA53" s="41"/>
      <c r="AB53" s="42">
        <v>1.5142327300352278</v>
      </c>
      <c r="AC53" s="43">
        <v>2.5</v>
      </c>
      <c r="AD53" s="42"/>
      <c r="AE53" s="42" t="s">
        <v>226</v>
      </c>
      <c r="AF53" s="44" t="s">
        <v>5</v>
      </c>
      <c r="AG53" s="43">
        <f t="shared" si="9"/>
        <v>617.84278703060568</v>
      </c>
      <c r="AH53" s="43">
        <v>997.90481479246318</v>
      </c>
      <c r="AI53" s="42">
        <v>2.4401999999999999</v>
      </c>
      <c r="AJ53" s="43">
        <f t="shared" si="10"/>
        <v>2.4670846063065928</v>
      </c>
      <c r="AK53" s="42">
        <f t="shared" si="11"/>
        <v>0.14590272307468277</v>
      </c>
      <c r="AL53" s="5">
        <v>1.5359</v>
      </c>
      <c r="AM53" s="5">
        <f t="shared" si="5"/>
        <v>0.88547815820543085</v>
      </c>
      <c r="AN53" s="5">
        <f t="shared" si="6"/>
        <v>21.0828132906055</v>
      </c>
      <c r="AS53"/>
      <c r="AV53" s="6"/>
    </row>
    <row r="54" spans="1:48" ht="15">
      <c r="A54" s="15">
        <v>145</v>
      </c>
      <c r="B54" s="20" t="s">
        <v>275</v>
      </c>
      <c r="C54" s="20">
        <v>300</v>
      </c>
      <c r="D54" s="15">
        <v>300</v>
      </c>
      <c r="E54" s="15">
        <v>300</v>
      </c>
      <c r="F54" s="15">
        <v>27.74</v>
      </c>
      <c r="G54" s="15">
        <v>27.74</v>
      </c>
      <c r="H54" s="15">
        <v>16.059999999999999</v>
      </c>
      <c r="I54" s="15">
        <v>0</v>
      </c>
      <c r="J54" s="15">
        <v>0</v>
      </c>
      <c r="K54" s="15">
        <v>2546.9373092279129</v>
      </c>
      <c r="L54" s="15">
        <v>21016.495599999995</v>
      </c>
      <c r="M54" s="15"/>
      <c r="N54" s="15"/>
      <c r="O54" s="15"/>
      <c r="P54" s="15">
        <v>335445691.77599716</v>
      </c>
      <c r="Q54" s="15"/>
      <c r="R54" s="15"/>
      <c r="S54" s="15">
        <v>2566.1311513591522</v>
      </c>
      <c r="T54" s="15">
        <v>460</v>
      </c>
      <c r="U54" s="15">
        <v>210000</v>
      </c>
      <c r="V54" s="15">
        <f t="shared" ref="V54:V101" si="12">L54*T54/(S54*1000)</f>
        <v>3.7673787525939808</v>
      </c>
      <c r="W54" s="15">
        <v>3.9081800000000002</v>
      </c>
      <c r="X54" s="15"/>
      <c r="Y54" s="15">
        <f t="shared" ref="Y54:Y101" si="13">AK54</f>
        <v>1.0373737966508072</v>
      </c>
      <c r="Z54" s="15"/>
      <c r="AA54" s="16"/>
      <c r="AB54" s="15">
        <v>0.35499999999999998</v>
      </c>
      <c r="AC54" s="17">
        <v>0.3</v>
      </c>
      <c r="AD54" s="15"/>
      <c r="AE54" s="15" t="s">
        <v>371</v>
      </c>
      <c r="AF54" s="22" t="s">
        <v>5</v>
      </c>
      <c r="AG54" s="17">
        <f t="shared" ref="AG54:AG101" si="14">W54*S54</f>
        <v>10028.902443118812</v>
      </c>
      <c r="AH54" s="17">
        <v>8981.4590297570321</v>
      </c>
      <c r="AI54" s="15">
        <v>32.689</v>
      </c>
      <c r="AJ54" s="17">
        <f t="shared" ref="AJ54:AJ101" si="15">(V54/AI54)^0.5</f>
        <v>0.3394836199677923</v>
      </c>
      <c r="AK54" s="15">
        <f t="shared" ref="AK54:AK101" si="16">W54/V54</f>
        <v>1.0373737966508072</v>
      </c>
      <c r="AL54" s="56">
        <v>29.24</v>
      </c>
      <c r="AM54" s="5">
        <f t="shared" si="5"/>
        <v>0.25472659345635684</v>
      </c>
      <c r="AN54" s="5">
        <f t="shared" si="6"/>
        <v>1.7447026949065538</v>
      </c>
      <c r="AS54"/>
      <c r="AV54" s="6"/>
    </row>
    <row r="55" spans="1:48" ht="15">
      <c r="A55" s="15">
        <v>146</v>
      </c>
      <c r="B55" s="20" t="s">
        <v>276</v>
      </c>
      <c r="C55" s="20">
        <v>300</v>
      </c>
      <c r="D55" s="15">
        <v>300</v>
      </c>
      <c r="E55" s="15">
        <v>300</v>
      </c>
      <c r="F55" s="15">
        <v>27.74</v>
      </c>
      <c r="G55" s="15">
        <v>27.74</v>
      </c>
      <c r="H55" s="15">
        <v>16.059999999999999</v>
      </c>
      <c r="I55" s="15">
        <v>0</v>
      </c>
      <c r="J55" s="15">
        <v>0</v>
      </c>
      <c r="K55" s="15">
        <v>4244.8955153798543</v>
      </c>
      <c r="L55" s="15">
        <v>21016.495599999995</v>
      </c>
      <c r="M55" s="15"/>
      <c r="N55" s="15"/>
      <c r="O55" s="15"/>
      <c r="P55" s="15">
        <v>335445691.77599716</v>
      </c>
      <c r="Q55" s="15"/>
      <c r="R55" s="15"/>
      <c r="S55" s="15">
        <v>2279.1240257105128</v>
      </c>
      <c r="T55" s="15">
        <v>460</v>
      </c>
      <c r="U55" s="15">
        <v>210000</v>
      </c>
      <c r="V55" s="15">
        <f t="shared" si="12"/>
        <v>4.2417998612366627</v>
      </c>
      <c r="W55" s="15">
        <v>3.8073199999999998</v>
      </c>
      <c r="X55" s="15"/>
      <c r="Y55" s="15">
        <f t="shared" si="13"/>
        <v>0.89757181492528182</v>
      </c>
      <c r="Z55" s="15"/>
      <c r="AA55" s="16"/>
      <c r="AB55" s="15">
        <v>0.35499999999999998</v>
      </c>
      <c r="AC55" s="17">
        <v>0.5</v>
      </c>
      <c r="AD55" s="15"/>
      <c r="AE55" s="15" t="s">
        <v>372</v>
      </c>
      <c r="AF55" s="22" t="s">
        <v>5</v>
      </c>
      <c r="AG55" s="17">
        <f t="shared" si="14"/>
        <v>8677.3544855681484</v>
      </c>
      <c r="AH55" s="17">
        <v>7976.9340899867948</v>
      </c>
      <c r="AI55" s="15">
        <v>15.558999999999999</v>
      </c>
      <c r="AJ55" s="17">
        <f t="shared" si="15"/>
        <v>0.52213673169121644</v>
      </c>
      <c r="AK55" s="15">
        <f t="shared" si="16"/>
        <v>0.89757181492528182</v>
      </c>
      <c r="AL55" s="5">
        <v>29.24</v>
      </c>
      <c r="AM55" s="5">
        <f t="shared" si="5"/>
        <v>0.25472659345635684</v>
      </c>
      <c r="AN55" s="5">
        <f t="shared" si="6"/>
        <v>1.7447026949065538</v>
      </c>
      <c r="AS55"/>
      <c r="AV55" s="6"/>
    </row>
    <row r="56" spans="1:48" ht="15">
      <c r="A56" s="15">
        <v>147</v>
      </c>
      <c r="B56" s="20" t="s">
        <v>277</v>
      </c>
      <c r="C56" s="20">
        <v>300</v>
      </c>
      <c r="D56" s="15">
        <v>300</v>
      </c>
      <c r="E56" s="15">
        <v>300</v>
      </c>
      <c r="F56" s="15">
        <v>27.74</v>
      </c>
      <c r="G56" s="15">
        <v>27.74</v>
      </c>
      <c r="H56" s="15">
        <v>16.059999999999999</v>
      </c>
      <c r="I56" s="15">
        <v>0</v>
      </c>
      <c r="J56" s="15">
        <v>0</v>
      </c>
      <c r="K56" s="15">
        <v>6367.3432730697823</v>
      </c>
      <c r="L56" s="15">
        <v>21016.495599999995</v>
      </c>
      <c r="M56" s="15"/>
      <c r="N56" s="15"/>
      <c r="O56" s="15"/>
      <c r="P56" s="15">
        <v>335445691.77599716</v>
      </c>
      <c r="Q56" s="15"/>
      <c r="R56" s="15"/>
      <c r="S56" s="15">
        <v>1875.0554050826904</v>
      </c>
      <c r="T56" s="15">
        <v>460</v>
      </c>
      <c r="U56" s="15">
        <v>210000</v>
      </c>
      <c r="V56" s="15">
        <f t="shared" si="12"/>
        <v>5.1558945670587555</v>
      </c>
      <c r="W56" s="15">
        <v>3.74648</v>
      </c>
      <c r="X56" s="15"/>
      <c r="Y56" s="15">
        <f t="shared" si="13"/>
        <v>0.72664014969127388</v>
      </c>
      <c r="Z56" s="15"/>
      <c r="AA56" s="16"/>
      <c r="AB56" s="15">
        <v>0.35499999999999998</v>
      </c>
      <c r="AC56" s="17">
        <v>0.75</v>
      </c>
      <c r="AD56" s="15"/>
      <c r="AE56" s="15" t="s">
        <v>373</v>
      </c>
      <c r="AF56" s="22" t="s">
        <v>5</v>
      </c>
      <c r="AG56" s="17">
        <f t="shared" si="14"/>
        <v>7024.8575740341985</v>
      </c>
      <c r="AH56" s="17">
        <v>6562.6939177894164</v>
      </c>
      <c r="AI56" s="15">
        <v>8.8907000000000007</v>
      </c>
      <c r="AJ56" s="17">
        <f t="shared" si="15"/>
        <v>0.76152477313490263</v>
      </c>
      <c r="AK56" s="15">
        <f t="shared" si="16"/>
        <v>0.72664014969127388</v>
      </c>
      <c r="AL56" s="5">
        <v>29.24</v>
      </c>
      <c r="AM56" s="5">
        <f t="shared" si="5"/>
        <v>0.25472659345635684</v>
      </c>
      <c r="AN56" s="5">
        <f t="shared" si="6"/>
        <v>1.7447026949065538</v>
      </c>
      <c r="AS56"/>
      <c r="AV56" s="6"/>
    </row>
    <row r="57" spans="1:48" ht="15">
      <c r="A57" s="15">
        <v>148</v>
      </c>
      <c r="B57" s="20" t="s">
        <v>278</v>
      </c>
      <c r="C57" s="20">
        <v>300</v>
      </c>
      <c r="D57" s="15">
        <v>300</v>
      </c>
      <c r="E57" s="15">
        <v>300</v>
      </c>
      <c r="F57" s="15">
        <v>27.74</v>
      </c>
      <c r="G57" s="15">
        <v>27.74</v>
      </c>
      <c r="H57" s="15">
        <v>16.059999999999999</v>
      </c>
      <c r="I57" s="15">
        <v>0</v>
      </c>
      <c r="J57" s="15">
        <v>0</v>
      </c>
      <c r="K57" s="15">
        <v>8489.7910307597085</v>
      </c>
      <c r="L57" s="15">
        <v>21016.495599999998</v>
      </c>
      <c r="M57" s="15"/>
      <c r="N57" s="15"/>
      <c r="O57" s="15"/>
      <c r="P57" s="15">
        <v>335445691.77599722</v>
      </c>
      <c r="Q57" s="15"/>
      <c r="R57" s="15"/>
      <c r="S57" s="15">
        <v>1459.7877856219332</v>
      </c>
      <c r="T57" s="15">
        <v>460</v>
      </c>
      <c r="U57" s="15">
        <v>210000</v>
      </c>
      <c r="V57" s="15">
        <f t="shared" si="12"/>
        <v>6.6225982099728187</v>
      </c>
      <c r="W57" s="15">
        <v>4.2373599999999998</v>
      </c>
      <c r="X57" s="15"/>
      <c r="Y57" s="15">
        <f t="shared" si="13"/>
        <v>0.63983347104147981</v>
      </c>
      <c r="Z57" s="15"/>
      <c r="AA57" s="16"/>
      <c r="AB57" s="15">
        <v>0.35499999999999998</v>
      </c>
      <c r="AC57" s="17">
        <v>1</v>
      </c>
      <c r="AD57" s="15"/>
      <c r="AE57" s="15" t="s">
        <v>374</v>
      </c>
      <c r="AF57" s="22" t="s">
        <v>5</v>
      </c>
      <c r="AG57" s="17">
        <f t="shared" si="14"/>
        <v>6185.6463712829545</v>
      </c>
      <c r="AH57" s="17">
        <v>5109.2572496767662</v>
      </c>
      <c r="AI57" s="15">
        <v>6.5205000000000002</v>
      </c>
      <c r="AJ57" s="17">
        <f t="shared" si="15"/>
        <v>1.0077986078026393</v>
      </c>
      <c r="AK57" s="15">
        <f t="shared" si="16"/>
        <v>0.63983347104147981</v>
      </c>
      <c r="AL57" s="5">
        <v>29.24</v>
      </c>
      <c r="AM57" s="5">
        <f t="shared" si="5"/>
        <v>0.25472659345635684</v>
      </c>
      <c r="AN57" s="5">
        <f t="shared" si="6"/>
        <v>1.7447026949065538</v>
      </c>
      <c r="AS57"/>
      <c r="AV57" s="6"/>
    </row>
    <row r="58" spans="1:48" ht="15">
      <c r="A58" s="15">
        <v>149</v>
      </c>
      <c r="B58" s="20" t="s">
        <v>279</v>
      </c>
      <c r="C58" s="20">
        <v>300</v>
      </c>
      <c r="D58" s="15">
        <v>300</v>
      </c>
      <c r="E58" s="15">
        <v>300</v>
      </c>
      <c r="F58" s="15">
        <v>27.74</v>
      </c>
      <c r="G58" s="15">
        <v>27.74</v>
      </c>
      <c r="H58" s="15">
        <v>16.059999999999999</v>
      </c>
      <c r="I58" s="15">
        <v>0</v>
      </c>
      <c r="J58" s="15">
        <v>0</v>
      </c>
      <c r="K58" s="15">
        <v>11291.422070910414</v>
      </c>
      <c r="L58" s="15">
        <v>21016.495599999998</v>
      </c>
      <c r="M58" s="15"/>
      <c r="N58" s="15"/>
      <c r="O58" s="15"/>
      <c r="P58" s="15">
        <v>335445691.77599722</v>
      </c>
      <c r="Q58" s="15"/>
      <c r="R58" s="15"/>
      <c r="S58" s="15">
        <v>1017.6216857611831</v>
      </c>
      <c r="T58" s="15">
        <v>460</v>
      </c>
      <c r="U58" s="15">
        <v>210000</v>
      </c>
      <c r="V58" s="15">
        <f t="shared" si="12"/>
        <v>9.5001788103293254</v>
      </c>
      <c r="W58" s="15">
        <v>4.5139399999999998</v>
      </c>
      <c r="X58" s="15"/>
      <c r="Y58" s="15">
        <f t="shared" si="13"/>
        <v>0.47514263574619214</v>
      </c>
      <c r="Z58" s="15"/>
      <c r="AA58" s="16"/>
      <c r="AB58" s="15">
        <v>0.35499999999999998</v>
      </c>
      <c r="AC58" s="17">
        <v>1.33</v>
      </c>
      <c r="AD58" s="15"/>
      <c r="AE58" s="15" t="s">
        <v>375</v>
      </c>
      <c r="AF58" s="22" t="s">
        <v>5</v>
      </c>
      <c r="AG58" s="17">
        <f t="shared" si="14"/>
        <v>4593.4832322248349</v>
      </c>
      <c r="AH58" s="17">
        <v>3561.6759001641408</v>
      </c>
      <c r="AI58" s="15">
        <v>5.3498000000000001</v>
      </c>
      <c r="AJ58" s="17">
        <f t="shared" si="15"/>
        <v>1.3325917387352266</v>
      </c>
      <c r="AK58" s="15">
        <f t="shared" si="16"/>
        <v>0.47514263574619214</v>
      </c>
      <c r="AL58" s="5">
        <v>29.24</v>
      </c>
      <c r="AM58" s="5">
        <f t="shared" si="5"/>
        <v>0.25472659345635684</v>
      </c>
      <c r="AN58" s="5">
        <f t="shared" si="6"/>
        <v>1.7447026949065538</v>
      </c>
      <c r="AS58"/>
      <c r="AV58" s="6"/>
    </row>
    <row r="59" spans="1:48" ht="15">
      <c r="A59" s="15">
        <v>150</v>
      </c>
      <c r="B59" s="20" t="s">
        <v>280</v>
      </c>
      <c r="C59" s="20">
        <v>300</v>
      </c>
      <c r="D59" s="15">
        <v>300</v>
      </c>
      <c r="E59" s="15">
        <v>300</v>
      </c>
      <c r="F59" s="15">
        <v>27.74</v>
      </c>
      <c r="G59" s="15">
        <v>27.74</v>
      </c>
      <c r="H59" s="15">
        <v>16.059999999999999</v>
      </c>
      <c r="I59" s="15">
        <v>0</v>
      </c>
      <c r="J59" s="15">
        <v>0</v>
      </c>
      <c r="K59" s="15">
        <v>14177.951021368714</v>
      </c>
      <c r="L59" s="15">
        <v>21016.495599999998</v>
      </c>
      <c r="M59" s="15"/>
      <c r="N59" s="15"/>
      <c r="O59" s="15"/>
      <c r="P59" s="15">
        <v>335445691.77599722</v>
      </c>
      <c r="Q59" s="15"/>
      <c r="R59" s="15"/>
      <c r="S59" s="15">
        <v>717.27238104163268</v>
      </c>
      <c r="T59" s="15">
        <v>460</v>
      </c>
      <c r="U59" s="15">
        <v>210000</v>
      </c>
      <c r="V59" s="15">
        <f t="shared" si="12"/>
        <v>13.478266041640412</v>
      </c>
      <c r="W59" s="15">
        <v>4.3333000000000004</v>
      </c>
      <c r="X59" s="15"/>
      <c r="Y59" s="15">
        <f t="shared" si="13"/>
        <v>0.32150277985406228</v>
      </c>
      <c r="Z59" s="15"/>
      <c r="AA59" s="16"/>
      <c r="AB59" s="15">
        <v>0.35499999999999998</v>
      </c>
      <c r="AC59" s="17">
        <v>1.67</v>
      </c>
      <c r="AD59" s="15"/>
      <c r="AE59" s="15" t="s">
        <v>376</v>
      </c>
      <c r="AF59" s="22" t="s">
        <v>5</v>
      </c>
      <c r="AG59" s="17">
        <f t="shared" si="14"/>
        <v>3108.156408767707</v>
      </c>
      <c r="AH59" s="17">
        <v>2510.4533336457143</v>
      </c>
      <c r="AI59" s="15">
        <v>4.8411</v>
      </c>
      <c r="AJ59" s="17">
        <f t="shared" si="15"/>
        <v>1.6685721301739631</v>
      </c>
      <c r="AK59" s="15">
        <f t="shared" si="16"/>
        <v>0.32150277985406228</v>
      </c>
      <c r="AL59" s="5">
        <v>29.24</v>
      </c>
      <c r="AM59" s="5">
        <f t="shared" si="5"/>
        <v>0.25472659345635684</v>
      </c>
      <c r="AN59" s="5">
        <f t="shared" si="6"/>
        <v>1.7447026949065538</v>
      </c>
      <c r="AS59"/>
      <c r="AV59" s="6"/>
    </row>
    <row r="60" spans="1:48" ht="15">
      <c r="A60" s="15">
        <v>151</v>
      </c>
      <c r="B60" s="20" t="s">
        <v>281</v>
      </c>
      <c r="C60" s="20">
        <v>300</v>
      </c>
      <c r="D60" s="15">
        <v>300</v>
      </c>
      <c r="E60" s="15">
        <v>300</v>
      </c>
      <c r="F60" s="15">
        <v>27.74</v>
      </c>
      <c r="G60" s="15">
        <v>27.74</v>
      </c>
      <c r="H60" s="15">
        <v>16.059999999999999</v>
      </c>
      <c r="I60" s="15">
        <v>0</v>
      </c>
      <c r="J60" s="15">
        <v>0</v>
      </c>
      <c r="K60" s="15">
        <v>16979.582061519417</v>
      </c>
      <c r="L60" s="15">
        <v>21016.495599999998</v>
      </c>
      <c r="M60" s="15"/>
      <c r="N60" s="15"/>
      <c r="O60" s="15"/>
      <c r="P60" s="15">
        <v>335445691.77599722</v>
      </c>
      <c r="Q60" s="15"/>
      <c r="R60" s="15"/>
      <c r="S60" s="15">
        <v>530.40517014167608</v>
      </c>
      <c r="T60" s="15">
        <v>460</v>
      </c>
      <c r="U60" s="15">
        <v>210000</v>
      </c>
      <c r="V60" s="15">
        <f t="shared" si="12"/>
        <v>18.226798153980472</v>
      </c>
      <c r="W60" s="15">
        <v>4.0460700000000003</v>
      </c>
      <c r="X60" s="15"/>
      <c r="Y60" s="15">
        <f t="shared" si="13"/>
        <v>0.22198468243400152</v>
      </c>
      <c r="Z60" s="15"/>
      <c r="AA60" s="16"/>
      <c r="AB60" s="15">
        <v>0.35499999999999998</v>
      </c>
      <c r="AC60" s="17">
        <v>2</v>
      </c>
      <c r="AD60" s="15"/>
      <c r="AE60" s="15" t="s">
        <v>377</v>
      </c>
      <c r="AF60" s="22" t="s">
        <v>5</v>
      </c>
      <c r="AG60" s="17">
        <f t="shared" si="14"/>
        <v>2146.0564467551317</v>
      </c>
      <c r="AH60" s="17">
        <v>1856.4180954958663</v>
      </c>
      <c r="AI60" s="15">
        <v>4.5781999999999998</v>
      </c>
      <c r="AJ60" s="17">
        <f t="shared" si="15"/>
        <v>1.995298203672984</v>
      </c>
      <c r="AK60" s="15">
        <f t="shared" si="16"/>
        <v>0.22198468243400152</v>
      </c>
      <c r="AL60" s="5">
        <v>29.24</v>
      </c>
      <c r="AM60" s="5">
        <f t="shared" si="5"/>
        <v>0.25472659345635684</v>
      </c>
      <c r="AN60" s="5">
        <f t="shared" si="6"/>
        <v>1.7447026949065538</v>
      </c>
      <c r="AS60"/>
      <c r="AV60" s="6"/>
    </row>
    <row r="61" spans="1:48" ht="15">
      <c r="A61" s="15">
        <v>152</v>
      </c>
      <c r="B61" s="20" t="s">
        <v>282</v>
      </c>
      <c r="C61" s="20">
        <v>300</v>
      </c>
      <c r="D61" s="15">
        <v>300</v>
      </c>
      <c r="E61" s="15">
        <v>300</v>
      </c>
      <c r="F61" s="15">
        <v>27.74</v>
      </c>
      <c r="G61" s="15">
        <v>27.74</v>
      </c>
      <c r="H61" s="15">
        <v>16.059999999999999</v>
      </c>
      <c r="I61" s="15">
        <v>0</v>
      </c>
      <c r="J61" s="15">
        <v>0</v>
      </c>
      <c r="K61" s="15">
        <v>21224.477576899273</v>
      </c>
      <c r="L61" s="15">
        <v>21016.495599999998</v>
      </c>
      <c r="M61" s="15"/>
      <c r="N61" s="15"/>
      <c r="O61" s="15"/>
      <c r="P61" s="15">
        <v>335445691.77599722</v>
      </c>
      <c r="Q61" s="15"/>
      <c r="R61" s="15"/>
      <c r="S61" s="15">
        <v>358.1382311328918</v>
      </c>
      <c r="T61" s="15">
        <v>460</v>
      </c>
      <c r="U61" s="15">
        <v>210000</v>
      </c>
      <c r="V61" s="15">
        <f t="shared" si="12"/>
        <v>26.994012745912951</v>
      </c>
      <c r="W61" s="15">
        <v>3.78403</v>
      </c>
      <c r="X61" s="15"/>
      <c r="Y61" s="15">
        <f t="shared" si="13"/>
        <v>0.14018034427182094</v>
      </c>
      <c r="Z61" s="15"/>
      <c r="AA61" s="16"/>
      <c r="AB61" s="15">
        <v>0.35499999999999998</v>
      </c>
      <c r="AC61" s="17">
        <v>2.5</v>
      </c>
      <c r="AD61" s="15"/>
      <c r="AE61" s="15" t="s">
        <v>378</v>
      </c>
      <c r="AF61" s="22" t="s">
        <v>5</v>
      </c>
      <c r="AG61" s="17">
        <f t="shared" si="14"/>
        <v>1355.2058107537966</v>
      </c>
      <c r="AH61" s="17">
        <v>1253.4838089651214</v>
      </c>
      <c r="AI61" s="15">
        <v>4.3501000000000003</v>
      </c>
      <c r="AJ61" s="17">
        <f t="shared" si="15"/>
        <v>2.4910595173775918</v>
      </c>
      <c r="AK61" s="15">
        <f t="shared" si="16"/>
        <v>0.14018034427182094</v>
      </c>
      <c r="AL61" s="5">
        <v>29.24</v>
      </c>
      <c r="AM61" s="5">
        <f t="shared" si="5"/>
        <v>0.25472659345635684</v>
      </c>
      <c r="AN61" s="5">
        <f t="shared" si="6"/>
        <v>1.7447026949065538</v>
      </c>
      <c r="AS61"/>
      <c r="AV61" s="6"/>
    </row>
    <row r="62" spans="1:48" ht="15">
      <c r="A62" s="15">
        <v>153</v>
      </c>
      <c r="B62" s="20" t="s">
        <v>283</v>
      </c>
      <c r="C62" s="20">
        <v>300</v>
      </c>
      <c r="D62" s="15">
        <v>300</v>
      </c>
      <c r="E62" s="15">
        <v>300</v>
      </c>
      <c r="F62" s="15">
        <v>19</v>
      </c>
      <c r="G62" s="15">
        <v>19</v>
      </c>
      <c r="H62" s="15">
        <v>11</v>
      </c>
      <c r="I62" s="15">
        <v>0</v>
      </c>
      <c r="J62" s="15">
        <v>0</v>
      </c>
      <c r="K62" s="15">
        <v>2620.5736649801097</v>
      </c>
      <c r="L62" s="15">
        <v>14491</v>
      </c>
      <c r="M62" s="15"/>
      <c r="N62" s="15"/>
      <c r="O62" s="15"/>
      <c r="P62" s="15">
        <v>245377887.58333337</v>
      </c>
      <c r="Q62" s="15"/>
      <c r="R62" s="15"/>
      <c r="S62" s="15">
        <v>1781.6100715512148</v>
      </c>
      <c r="T62" s="15">
        <v>460</v>
      </c>
      <c r="U62" s="15">
        <v>210000</v>
      </c>
      <c r="V62" s="15">
        <f t="shared" si="12"/>
        <v>3.7414808697147515</v>
      </c>
      <c r="W62" s="15">
        <v>3.9386299999999999</v>
      </c>
      <c r="X62" s="15"/>
      <c r="Y62" s="15">
        <f t="shared" si="13"/>
        <v>1.052692807246741</v>
      </c>
      <c r="Z62" s="15"/>
      <c r="AA62" s="16"/>
      <c r="AB62" s="15">
        <v>0.50316512905442312</v>
      </c>
      <c r="AC62" s="17">
        <v>0.3</v>
      </c>
      <c r="AD62" s="15"/>
      <c r="AE62" s="15" t="s">
        <v>379</v>
      </c>
      <c r="AF62" s="22" t="s">
        <v>5</v>
      </c>
      <c r="AG62" s="17">
        <f t="shared" si="14"/>
        <v>7017.1028761137604</v>
      </c>
      <c r="AH62" s="17">
        <v>6235.6352504292518</v>
      </c>
      <c r="AI62" s="15">
        <v>32.750999999999998</v>
      </c>
      <c r="AJ62" s="17">
        <f t="shared" si="15"/>
        <v>0.3379943822430444</v>
      </c>
      <c r="AK62" s="15">
        <f t="shared" si="16"/>
        <v>1.052692807246741</v>
      </c>
      <c r="AL62" s="56">
        <v>14.43</v>
      </c>
      <c r="AM62" s="5">
        <f t="shared" si="5"/>
        <v>0.37190082644628097</v>
      </c>
      <c r="AN62" s="5">
        <f t="shared" si="6"/>
        <v>3.7190082644628104</v>
      </c>
      <c r="AS62"/>
      <c r="AV62" s="6"/>
    </row>
    <row r="63" spans="1:48" ht="15">
      <c r="A63" s="15">
        <v>154</v>
      </c>
      <c r="B63" s="20" t="s">
        <v>284</v>
      </c>
      <c r="C63" s="20">
        <v>300</v>
      </c>
      <c r="D63" s="15">
        <v>300</v>
      </c>
      <c r="E63" s="15">
        <v>300</v>
      </c>
      <c r="F63" s="15">
        <v>19</v>
      </c>
      <c r="G63" s="15">
        <v>19</v>
      </c>
      <c r="H63" s="15">
        <v>11</v>
      </c>
      <c r="I63" s="15">
        <v>0</v>
      </c>
      <c r="J63" s="15">
        <v>0</v>
      </c>
      <c r="K63" s="15">
        <v>4367.6227749668496</v>
      </c>
      <c r="L63" s="15">
        <v>14491</v>
      </c>
      <c r="M63" s="15"/>
      <c r="N63" s="15"/>
      <c r="O63" s="15"/>
      <c r="P63" s="15">
        <v>245377887.58333337</v>
      </c>
      <c r="Q63" s="15"/>
      <c r="R63" s="15"/>
      <c r="S63" s="15">
        <v>1582.3471518084914</v>
      </c>
      <c r="T63" s="15">
        <v>460</v>
      </c>
      <c r="U63" s="15">
        <v>210000</v>
      </c>
      <c r="V63" s="15">
        <f t="shared" si="12"/>
        <v>4.2126406916342445</v>
      </c>
      <c r="W63" s="15">
        <v>3.8375499999999998</v>
      </c>
      <c r="X63" s="15"/>
      <c r="Y63" s="15">
        <f t="shared" si="13"/>
        <v>0.91096067310484707</v>
      </c>
      <c r="Z63" s="15"/>
      <c r="AA63" s="16"/>
      <c r="AB63" s="15">
        <v>0.50316512905442312</v>
      </c>
      <c r="AC63" s="17">
        <v>0.5</v>
      </c>
      <c r="AD63" s="15"/>
      <c r="AE63" s="15" t="s">
        <v>380</v>
      </c>
      <c r="AF63" s="22" t="s">
        <v>5</v>
      </c>
      <c r="AG63" s="17">
        <f t="shared" si="14"/>
        <v>6072.3363124226762</v>
      </c>
      <c r="AH63" s="17">
        <v>5538.2150313297197</v>
      </c>
      <c r="AI63" s="15">
        <v>15.564</v>
      </c>
      <c r="AJ63" s="17">
        <f t="shared" si="15"/>
        <v>0.52025540178971752</v>
      </c>
      <c r="AK63" s="15">
        <f t="shared" si="16"/>
        <v>0.91096067310484707</v>
      </c>
      <c r="AL63" s="5">
        <v>14.43</v>
      </c>
      <c r="AM63" s="5">
        <f t="shared" si="5"/>
        <v>0.37190082644628097</v>
      </c>
      <c r="AN63" s="5">
        <f t="shared" si="6"/>
        <v>3.7190082644628104</v>
      </c>
      <c r="AS63"/>
      <c r="AV63" s="6"/>
    </row>
    <row r="64" spans="1:48" ht="15">
      <c r="A64" s="15">
        <v>155</v>
      </c>
      <c r="B64" s="20" t="s">
        <v>285</v>
      </c>
      <c r="C64" s="20">
        <v>300</v>
      </c>
      <c r="D64" s="15">
        <v>300</v>
      </c>
      <c r="E64" s="15">
        <v>300</v>
      </c>
      <c r="F64" s="15">
        <v>19</v>
      </c>
      <c r="G64" s="15">
        <v>19</v>
      </c>
      <c r="H64" s="15">
        <v>11</v>
      </c>
      <c r="I64" s="15">
        <v>0</v>
      </c>
      <c r="J64" s="15">
        <v>0</v>
      </c>
      <c r="K64" s="15">
        <v>6551.434162450274</v>
      </c>
      <c r="L64" s="15">
        <v>14491</v>
      </c>
      <c r="M64" s="15"/>
      <c r="N64" s="15"/>
      <c r="O64" s="15"/>
      <c r="P64" s="15">
        <v>245377887.58333337</v>
      </c>
      <c r="Q64" s="15"/>
      <c r="R64" s="15"/>
      <c r="S64" s="15">
        <v>1301.8109353617817</v>
      </c>
      <c r="T64" s="15">
        <v>460</v>
      </c>
      <c r="U64" s="15">
        <v>210000</v>
      </c>
      <c r="V64" s="15">
        <f t="shared" si="12"/>
        <v>5.1204516869014585</v>
      </c>
      <c r="W64" s="15">
        <v>3.7694800000000002</v>
      </c>
      <c r="X64" s="15"/>
      <c r="Y64" s="15">
        <f t="shared" si="13"/>
        <v>0.73616161824993753</v>
      </c>
      <c r="Z64" s="15"/>
      <c r="AA64" s="16"/>
      <c r="AB64" s="15">
        <v>0.50316512905442312</v>
      </c>
      <c r="AC64" s="17">
        <v>0.75</v>
      </c>
      <c r="AD64" s="15"/>
      <c r="AE64" s="15" t="s">
        <v>381</v>
      </c>
      <c r="AF64" s="22" t="s">
        <v>5</v>
      </c>
      <c r="AG64" s="17">
        <f t="shared" si="14"/>
        <v>4907.1502846275289</v>
      </c>
      <c r="AH64" s="17">
        <v>4556.3382737662359</v>
      </c>
      <c r="AI64" s="15">
        <v>8.8865999999999996</v>
      </c>
      <c r="AJ64" s="17">
        <f t="shared" si="15"/>
        <v>0.75907785244125403</v>
      </c>
      <c r="AK64" s="15">
        <f t="shared" si="16"/>
        <v>0.73616161824993753</v>
      </c>
      <c r="AL64" s="5">
        <v>14.43</v>
      </c>
      <c r="AM64" s="5">
        <f t="shared" si="5"/>
        <v>0.37190082644628097</v>
      </c>
      <c r="AN64" s="5">
        <f t="shared" si="6"/>
        <v>3.7190082644628104</v>
      </c>
      <c r="AS64"/>
      <c r="AV64" s="6"/>
    </row>
    <row r="65" spans="1:48" ht="15">
      <c r="A65" s="15">
        <v>156</v>
      </c>
      <c r="B65" s="20" t="s">
        <v>286</v>
      </c>
      <c r="C65" s="20">
        <v>300</v>
      </c>
      <c r="D65" s="15">
        <v>300</v>
      </c>
      <c r="E65" s="15">
        <v>300</v>
      </c>
      <c r="F65" s="15">
        <v>19</v>
      </c>
      <c r="G65" s="15">
        <v>19</v>
      </c>
      <c r="H65" s="15">
        <v>11</v>
      </c>
      <c r="I65" s="15">
        <v>0</v>
      </c>
      <c r="J65" s="15">
        <v>0</v>
      </c>
      <c r="K65" s="15">
        <v>8735.2455499336993</v>
      </c>
      <c r="L65" s="15">
        <v>14491</v>
      </c>
      <c r="M65" s="15"/>
      <c r="N65" s="15"/>
      <c r="O65" s="15"/>
      <c r="P65" s="15">
        <v>245377887.58333331</v>
      </c>
      <c r="Q65" s="15"/>
      <c r="R65" s="15"/>
      <c r="S65" s="15">
        <v>1013.499493123717</v>
      </c>
      <c r="T65" s="15">
        <v>460</v>
      </c>
      <c r="U65" s="15">
        <v>210000</v>
      </c>
      <c r="V65" s="15">
        <f t="shared" si="12"/>
        <v>6.5770728502834128</v>
      </c>
      <c r="W65" s="15">
        <v>4.2344200000000001</v>
      </c>
      <c r="X65" s="15"/>
      <c r="Y65" s="15">
        <f t="shared" si="13"/>
        <v>0.64381528019984369</v>
      </c>
      <c r="Z65" s="15"/>
      <c r="AA65" s="16"/>
      <c r="AB65" s="15">
        <v>0.50316512905442312</v>
      </c>
      <c r="AC65" s="17">
        <v>1</v>
      </c>
      <c r="AD65" s="15"/>
      <c r="AE65" s="15" t="s">
        <v>382</v>
      </c>
      <c r="AF65" s="22" t="s">
        <v>5</v>
      </c>
      <c r="AG65" s="17">
        <f t="shared" si="14"/>
        <v>4291.5825236729297</v>
      </c>
      <c r="AH65" s="17">
        <v>3547.2482259330095</v>
      </c>
      <c r="AI65" s="15">
        <v>6.5063000000000004</v>
      </c>
      <c r="AJ65" s="17">
        <f t="shared" si="15"/>
        <v>1.005424083618413</v>
      </c>
      <c r="AK65" s="15">
        <f t="shared" si="16"/>
        <v>0.64381528019984369</v>
      </c>
      <c r="AL65" s="5">
        <v>14.43</v>
      </c>
      <c r="AM65" s="5">
        <f t="shared" si="5"/>
        <v>0.37190082644628097</v>
      </c>
      <c r="AN65" s="5">
        <f t="shared" si="6"/>
        <v>3.7190082644628104</v>
      </c>
      <c r="AS65"/>
      <c r="AV65" s="6"/>
    </row>
    <row r="66" spans="1:48" ht="15">
      <c r="A66" s="15">
        <v>157</v>
      </c>
      <c r="B66" s="20" t="s">
        <v>287</v>
      </c>
      <c r="C66" s="20">
        <v>300</v>
      </c>
      <c r="D66" s="15">
        <v>300</v>
      </c>
      <c r="E66" s="15">
        <v>300</v>
      </c>
      <c r="F66" s="15">
        <v>19</v>
      </c>
      <c r="G66" s="15">
        <v>19</v>
      </c>
      <c r="H66" s="15">
        <v>11</v>
      </c>
      <c r="I66" s="15">
        <v>0</v>
      </c>
      <c r="J66" s="15">
        <v>0</v>
      </c>
      <c r="K66" s="15">
        <v>11617.87658141182</v>
      </c>
      <c r="L66" s="15">
        <v>14491</v>
      </c>
      <c r="M66" s="15"/>
      <c r="N66" s="15"/>
      <c r="O66" s="15"/>
      <c r="P66" s="15">
        <v>245377887.58333331</v>
      </c>
      <c r="Q66" s="15"/>
      <c r="R66" s="15"/>
      <c r="S66" s="15">
        <v>706.51301022583732</v>
      </c>
      <c r="T66" s="15">
        <v>460</v>
      </c>
      <c r="U66" s="15">
        <v>210000</v>
      </c>
      <c r="V66" s="15">
        <f t="shared" si="12"/>
        <v>9.434872257864372</v>
      </c>
      <c r="W66" s="15">
        <v>4.5104199999999999</v>
      </c>
      <c r="X66" s="15"/>
      <c r="Y66" s="15">
        <f t="shared" si="13"/>
        <v>0.47805840680464651</v>
      </c>
      <c r="Z66" s="15"/>
      <c r="AA66" s="16"/>
      <c r="AB66" s="15">
        <v>0.50316512905442312</v>
      </c>
      <c r="AC66" s="17">
        <v>1.33</v>
      </c>
      <c r="AD66" s="15"/>
      <c r="AE66" s="15" t="s">
        <v>383</v>
      </c>
      <c r="AF66" s="22" t="s">
        <v>5</v>
      </c>
      <c r="AG66" s="17">
        <f t="shared" si="14"/>
        <v>3186.6704115828211</v>
      </c>
      <c r="AH66" s="17">
        <v>2472.7955357904307</v>
      </c>
      <c r="AI66" s="15">
        <v>5.3369999999999997</v>
      </c>
      <c r="AJ66" s="17">
        <f t="shared" si="15"/>
        <v>1.3295951150332381</v>
      </c>
      <c r="AK66" s="15">
        <f t="shared" si="16"/>
        <v>0.47805840680464651</v>
      </c>
      <c r="AL66" s="5">
        <v>14.43</v>
      </c>
      <c r="AM66" s="5">
        <f t="shared" si="5"/>
        <v>0.37190082644628097</v>
      </c>
      <c r="AN66" s="5">
        <f t="shared" si="6"/>
        <v>3.7190082644628104</v>
      </c>
      <c r="AS66"/>
      <c r="AV66" s="6"/>
    </row>
    <row r="67" spans="1:48" ht="15">
      <c r="A67" s="15">
        <v>158</v>
      </c>
      <c r="B67" s="20" t="s">
        <v>288</v>
      </c>
      <c r="C67" s="20">
        <v>300</v>
      </c>
      <c r="D67" s="15">
        <v>300</v>
      </c>
      <c r="E67" s="15">
        <v>300</v>
      </c>
      <c r="F67" s="15">
        <v>19</v>
      </c>
      <c r="G67" s="15">
        <v>19</v>
      </c>
      <c r="H67" s="15">
        <v>11</v>
      </c>
      <c r="I67" s="15">
        <v>0</v>
      </c>
      <c r="J67" s="15">
        <v>0</v>
      </c>
      <c r="K67" s="15">
        <v>14587.860068389276</v>
      </c>
      <c r="L67" s="15">
        <v>14491</v>
      </c>
      <c r="M67" s="15"/>
      <c r="N67" s="15"/>
      <c r="O67" s="15"/>
      <c r="P67" s="15">
        <v>245377887.58333331</v>
      </c>
      <c r="Q67" s="15"/>
      <c r="R67" s="15"/>
      <c r="S67" s="15">
        <v>497.98690040937828</v>
      </c>
      <c r="T67" s="15">
        <v>460</v>
      </c>
      <c r="U67" s="15">
        <v>210000</v>
      </c>
      <c r="V67" s="15">
        <f t="shared" si="12"/>
        <v>13.385613144683566</v>
      </c>
      <c r="W67" s="15">
        <v>4.3252899999999999</v>
      </c>
      <c r="X67" s="15"/>
      <c r="Y67" s="15">
        <f t="shared" si="13"/>
        <v>0.32312976277204741</v>
      </c>
      <c r="Z67" s="15"/>
      <c r="AA67" s="16"/>
      <c r="AB67" s="15">
        <v>0.50316512905442312</v>
      </c>
      <c r="AC67" s="17">
        <v>1.67</v>
      </c>
      <c r="AD67" s="15"/>
      <c r="AE67" s="15" t="s">
        <v>384</v>
      </c>
      <c r="AF67" s="22" t="s">
        <v>5</v>
      </c>
      <c r="AG67" s="17">
        <f t="shared" si="14"/>
        <v>2153.9377604716797</v>
      </c>
      <c r="AH67" s="17">
        <v>1742.9541514328239</v>
      </c>
      <c r="AI67" s="15">
        <v>4.8289999999999997</v>
      </c>
      <c r="AJ67" s="17">
        <f t="shared" si="15"/>
        <v>1.6649091188806759</v>
      </c>
      <c r="AK67" s="15">
        <f t="shared" si="16"/>
        <v>0.32312976277204741</v>
      </c>
      <c r="AL67" s="5">
        <v>14.43</v>
      </c>
      <c r="AM67" s="5">
        <f t="shared" si="5"/>
        <v>0.37190082644628097</v>
      </c>
      <c r="AN67" s="5">
        <f t="shared" si="6"/>
        <v>3.7190082644628104</v>
      </c>
      <c r="AS67"/>
      <c r="AV67" s="6"/>
    </row>
    <row r="68" spans="1:48" ht="15">
      <c r="A68" s="15">
        <v>159</v>
      </c>
      <c r="B68" s="20" t="s">
        <v>289</v>
      </c>
      <c r="C68" s="20">
        <v>300</v>
      </c>
      <c r="D68" s="15">
        <v>300</v>
      </c>
      <c r="E68" s="15">
        <v>300</v>
      </c>
      <c r="F68" s="15">
        <v>19</v>
      </c>
      <c r="G68" s="15">
        <v>19</v>
      </c>
      <c r="H68" s="15">
        <v>11</v>
      </c>
      <c r="I68" s="15">
        <v>0</v>
      </c>
      <c r="J68" s="15">
        <v>0</v>
      </c>
      <c r="K68" s="15">
        <v>17470.491099867399</v>
      </c>
      <c r="L68" s="15">
        <v>14491</v>
      </c>
      <c r="M68" s="15"/>
      <c r="N68" s="15"/>
      <c r="O68" s="15"/>
      <c r="P68" s="15">
        <v>245377887.58333331</v>
      </c>
      <c r="Q68" s="15"/>
      <c r="R68" s="15"/>
      <c r="S68" s="15">
        <v>368.2489854919296</v>
      </c>
      <c r="T68" s="15">
        <v>460</v>
      </c>
      <c r="U68" s="15">
        <v>210000</v>
      </c>
      <c r="V68" s="15">
        <f t="shared" si="12"/>
        <v>18.101502686002885</v>
      </c>
      <c r="W68" s="15">
        <v>4.0372399999999997</v>
      </c>
      <c r="X68" s="15"/>
      <c r="Y68" s="15">
        <f t="shared" si="13"/>
        <v>0.22303341717159339</v>
      </c>
      <c r="Z68" s="15"/>
      <c r="AA68" s="16"/>
      <c r="AB68" s="15">
        <v>0.50316512905442312</v>
      </c>
      <c r="AC68" s="17">
        <v>2</v>
      </c>
      <c r="AD68" s="15"/>
      <c r="AE68" s="15" t="s">
        <v>385</v>
      </c>
      <c r="AF68" s="22" t="s">
        <v>5</v>
      </c>
      <c r="AG68" s="17">
        <f t="shared" si="14"/>
        <v>1486.7095341874378</v>
      </c>
      <c r="AH68" s="17">
        <v>1288.8714492217537</v>
      </c>
      <c r="AI68" s="15">
        <v>4.5663999999999998</v>
      </c>
      <c r="AJ68" s="17">
        <f t="shared" si="15"/>
        <v>1.9909957767822142</v>
      </c>
      <c r="AK68" s="15">
        <f t="shared" si="16"/>
        <v>0.22303341717159339</v>
      </c>
      <c r="AL68" s="5">
        <v>14.43</v>
      </c>
      <c r="AM68" s="5">
        <f t="shared" si="5"/>
        <v>0.37190082644628097</v>
      </c>
      <c r="AN68" s="5">
        <f t="shared" si="6"/>
        <v>3.7190082644628104</v>
      </c>
      <c r="AS68"/>
      <c r="AV68" s="6"/>
    </row>
    <row r="69" spans="1:48" ht="15">
      <c r="A69" s="15">
        <v>160</v>
      </c>
      <c r="B69" s="20" t="s">
        <v>290</v>
      </c>
      <c r="C69" s="20">
        <v>300</v>
      </c>
      <c r="D69" s="15">
        <v>300</v>
      </c>
      <c r="E69" s="15">
        <v>300</v>
      </c>
      <c r="F69" s="15">
        <v>19</v>
      </c>
      <c r="G69" s="15">
        <v>19</v>
      </c>
      <c r="H69" s="15">
        <v>11</v>
      </c>
      <c r="I69" s="15">
        <v>0</v>
      </c>
      <c r="J69" s="15">
        <v>0</v>
      </c>
      <c r="K69" s="15">
        <v>21838.113874834246</v>
      </c>
      <c r="L69" s="15">
        <v>14491</v>
      </c>
      <c r="M69" s="15"/>
      <c r="N69" s="15"/>
      <c r="O69" s="15"/>
      <c r="P69" s="15">
        <v>245377887.58333331</v>
      </c>
      <c r="Q69" s="15"/>
      <c r="R69" s="15"/>
      <c r="S69" s="15">
        <v>248.64772763307391</v>
      </c>
      <c r="T69" s="15">
        <v>460</v>
      </c>
      <c r="U69" s="15">
        <v>210000</v>
      </c>
      <c r="V69" s="15">
        <f t="shared" si="12"/>
        <v>26.808449300758216</v>
      </c>
      <c r="W69" s="15">
        <v>3.7762199999999999</v>
      </c>
      <c r="X69" s="15"/>
      <c r="Y69" s="15">
        <f t="shared" si="13"/>
        <v>0.14085932228438136</v>
      </c>
      <c r="Z69" s="15"/>
      <c r="AA69" s="16"/>
      <c r="AB69" s="15">
        <v>0.50316512905442312</v>
      </c>
      <c r="AC69" s="17">
        <v>2.5</v>
      </c>
      <c r="AD69" s="15"/>
      <c r="AE69" s="15" t="s">
        <v>386</v>
      </c>
      <c r="AF69" s="22" t="s">
        <v>5</v>
      </c>
      <c r="AG69" s="17">
        <f t="shared" si="14"/>
        <v>938.94852204256631</v>
      </c>
      <c r="AH69" s="17">
        <v>870.26704671575874</v>
      </c>
      <c r="AI69" s="15">
        <v>4.3387000000000002</v>
      </c>
      <c r="AJ69" s="17">
        <f t="shared" si="15"/>
        <v>2.4857419168738839</v>
      </c>
      <c r="AK69" s="15">
        <f t="shared" si="16"/>
        <v>0.14085932228438136</v>
      </c>
      <c r="AL69" s="5">
        <v>14.43</v>
      </c>
      <c r="AM69" s="5">
        <f t="shared" si="5"/>
        <v>0.37190082644628097</v>
      </c>
      <c r="AN69" s="5">
        <f t="shared" si="6"/>
        <v>3.7190082644628104</v>
      </c>
      <c r="AS69"/>
      <c r="AV69" s="6"/>
    </row>
    <row r="70" spans="1:48" ht="15">
      <c r="A70" s="15">
        <v>161</v>
      </c>
      <c r="B70" s="20" t="s">
        <v>291</v>
      </c>
      <c r="C70" s="20">
        <v>300</v>
      </c>
      <c r="D70" s="15">
        <v>300</v>
      </c>
      <c r="E70" s="15">
        <v>300</v>
      </c>
      <c r="F70" s="15">
        <v>15.959999999999999</v>
      </c>
      <c r="G70" s="15">
        <v>15.959999999999999</v>
      </c>
      <c r="H70" s="15">
        <v>9.24</v>
      </c>
      <c r="I70" s="15">
        <v>0</v>
      </c>
      <c r="J70" s="15">
        <v>0</v>
      </c>
      <c r="K70" s="15">
        <v>2646.5240847703594</v>
      </c>
      <c r="L70" s="15">
        <v>12200.529599999998</v>
      </c>
      <c r="M70" s="15"/>
      <c r="N70" s="15"/>
      <c r="O70" s="15"/>
      <c r="P70" s="15">
        <v>210790167.2545132</v>
      </c>
      <c r="Q70" s="15"/>
      <c r="R70" s="15"/>
      <c r="S70" s="15">
        <v>1503.560542201584</v>
      </c>
      <c r="T70" s="15">
        <v>460</v>
      </c>
      <c r="U70" s="15">
        <v>210000</v>
      </c>
      <c r="V70" s="15">
        <f t="shared" si="12"/>
        <v>3.7326356062671668</v>
      </c>
      <c r="W70" s="15">
        <v>3.95749</v>
      </c>
      <c r="X70" s="15"/>
      <c r="Y70" s="15">
        <f t="shared" si="13"/>
        <v>1.0602401138100108</v>
      </c>
      <c r="Z70" s="15"/>
      <c r="AA70" s="16"/>
      <c r="AB70" s="15">
        <v>0.60092698120307431</v>
      </c>
      <c r="AC70" s="17">
        <v>0.3</v>
      </c>
      <c r="AD70" s="15"/>
      <c r="AE70" s="15" t="s">
        <v>387</v>
      </c>
      <c r="AF70" s="22" t="s">
        <v>5</v>
      </c>
      <c r="AG70" s="17">
        <f t="shared" si="14"/>
        <v>5950.3258101573465</v>
      </c>
      <c r="AH70" s="17">
        <v>5262.4618977055443</v>
      </c>
      <c r="AI70" s="15">
        <v>32.808</v>
      </c>
      <c r="AJ70" s="17">
        <f t="shared" si="15"/>
        <v>0.33730122553581526</v>
      </c>
      <c r="AK70" s="15">
        <f t="shared" si="16"/>
        <v>1.0602401138100108</v>
      </c>
      <c r="AL70" s="56">
        <v>10.167</v>
      </c>
      <c r="AM70" s="5">
        <f t="shared" si="5"/>
        <v>0.44273907910271543</v>
      </c>
      <c r="AN70" s="5">
        <f t="shared" si="6"/>
        <v>5.2707033226513751</v>
      </c>
      <c r="AS70"/>
      <c r="AV70" s="6"/>
    </row>
    <row r="71" spans="1:48" ht="15">
      <c r="A71" s="15">
        <v>162</v>
      </c>
      <c r="B71" s="20" t="s">
        <v>292</v>
      </c>
      <c r="C71" s="20">
        <v>300</v>
      </c>
      <c r="D71" s="15">
        <v>300</v>
      </c>
      <c r="E71" s="15">
        <v>300</v>
      </c>
      <c r="F71" s="15">
        <v>15.959999999999999</v>
      </c>
      <c r="G71" s="15">
        <v>15.959999999999999</v>
      </c>
      <c r="H71" s="15">
        <v>9.24</v>
      </c>
      <c r="I71" s="15">
        <v>0</v>
      </c>
      <c r="J71" s="15">
        <v>0</v>
      </c>
      <c r="K71" s="15">
        <v>4410.8734746172659</v>
      </c>
      <c r="L71" s="15">
        <v>12200.529599999998</v>
      </c>
      <c r="M71" s="15"/>
      <c r="N71" s="15"/>
      <c r="O71" s="15"/>
      <c r="P71" s="15">
        <v>210790167.2545132</v>
      </c>
      <c r="Q71" s="15"/>
      <c r="R71" s="15"/>
      <c r="S71" s="15">
        <v>1335.3958756266022</v>
      </c>
      <c r="T71" s="15">
        <v>460</v>
      </c>
      <c r="U71" s="15">
        <v>210000</v>
      </c>
      <c r="V71" s="15">
        <f t="shared" si="12"/>
        <v>4.2026815556597326</v>
      </c>
      <c r="W71" s="15">
        <v>3.85737</v>
      </c>
      <c r="X71" s="15"/>
      <c r="Y71" s="15">
        <f t="shared" si="13"/>
        <v>0.91783542219735803</v>
      </c>
      <c r="Z71" s="15"/>
      <c r="AA71" s="16"/>
      <c r="AB71" s="15">
        <v>0.60092698120307431</v>
      </c>
      <c r="AC71" s="17">
        <v>0.5</v>
      </c>
      <c r="AD71" s="15"/>
      <c r="AE71" s="15" t="s">
        <v>388</v>
      </c>
      <c r="AF71" s="22" t="s">
        <v>5</v>
      </c>
      <c r="AG71" s="17">
        <f t="shared" si="14"/>
        <v>5151.1159887657868</v>
      </c>
      <c r="AH71" s="17">
        <v>4673.8855646931079</v>
      </c>
      <c r="AI71" s="15">
        <v>15.58</v>
      </c>
      <c r="AJ71" s="17">
        <f t="shared" si="15"/>
        <v>0.519373175307005</v>
      </c>
      <c r="AK71" s="15">
        <f t="shared" si="16"/>
        <v>0.91783542219735803</v>
      </c>
      <c r="AL71" s="5">
        <v>10.167</v>
      </c>
      <c r="AM71" s="5">
        <f t="shared" ref="AM71:AM134" si="17">0.5*(E71/H71 + C71/F71)*(F71/H71)*0.01</f>
        <v>0.44273907910271543</v>
      </c>
      <c r="AN71" s="5">
        <f t="shared" ref="AN71:AN134" si="18">0.5*(E71/H71)*(C71/F71)*(F71/H71)*0.01</f>
        <v>5.2707033226513751</v>
      </c>
      <c r="AS71"/>
      <c r="AV71" s="6"/>
    </row>
    <row r="72" spans="1:48" ht="15">
      <c r="A72" s="15">
        <v>163</v>
      </c>
      <c r="B72" s="20" t="s">
        <v>293</v>
      </c>
      <c r="C72" s="20">
        <v>300</v>
      </c>
      <c r="D72" s="15">
        <v>300</v>
      </c>
      <c r="E72" s="15">
        <v>300</v>
      </c>
      <c r="F72" s="15">
        <v>15.959999999999999</v>
      </c>
      <c r="G72" s="15">
        <v>15.959999999999999</v>
      </c>
      <c r="H72" s="15">
        <v>9.24</v>
      </c>
      <c r="I72" s="15">
        <v>0</v>
      </c>
      <c r="J72" s="15">
        <v>0</v>
      </c>
      <c r="K72" s="15">
        <v>6616.3102119258992</v>
      </c>
      <c r="L72" s="15">
        <v>12200.529599999998</v>
      </c>
      <c r="M72" s="15"/>
      <c r="N72" s="15"/>
      <c r="O72" s="15"/>
      <c r="P72" s="15">
        <v>210790167.2545132</v>
      </c>
      <c r="Q72" s="15"/>
      <c r="R72" s="15"/>
      <c r="S72" s="15">
        <v>1098.6419458845348</v>
      </c>
      <c r="T72" s="15">
        <v>460</v>
      </c>
      <c r="U72" s="15">
        <v>210000</v>
      </c>
      <c r="V72" s="15">
        <f t="shared" si="12"/>
        <v>5.1083463880322624</v>
      </c>
      <c r="W72" s="15">
        <v>3.7757499999999999</v>
      </c>
      <c r="X72" s="15"/>
      <c r="Y72" s="15">
        <f t="shared" si="13"/>
        <v>0.73913351076695888</v>
      </c>
      <c r="Z72" s="15"/>
      <c r="AA72" s="16"/>
      <c r="AB72" s="15">
        <v>0.60092698120307431</v>
      </c>
      <c r="AC72" s="17">
        <v>0.75</v>
      </c>
      <c r="AD72" s="15"/>
      <c r="AE72" s="15" t="s">
        <v>389</v>
      </c>
      <c r="AF72" s="22" t="s">
        <v>5</v>
      </c>
      <c r="AG72" s="17">
        <f t="shared" si="14"/>
        <v>4148.1973271735324</v>
      </c>
      <c r="AH72" s="17">
        <v>3845.2468105958719</v>
      </c>
      <c r="AI72" s="15">
        <v>8.8933</v>
      </c>
      <c r="AJ72" s="17">
        <f t="shared" si="15"/>
        <v>0.75789439944360204</v>
      </c>
      <c r="AK72" s="15">
        <f t="shared" si="16"/>
        <v>0.73913351076695888</v>
      </c>
      <c r="AL72" s="5">
        <v>10.167</v>
      </c>
      <c r="AM72" s="5">
        <f t="shared" si="17"/>
        <v>0.44273907910271543</v>
      </c>
      <c r="AN72" s="5">
        <f t="shared" si="18"/>
        <v>5.2707033226513751</v>
      </c>
      <c r="AS72"/>
      <c r="AV72" s="6"/>
    </row>
    <row r="73" spans="1:48" ht="15">
      <c r="A73" s="15">
        <v>164</v>
      </c>
      <c r="B73" s="20" t="s">
        <v>294</v>
      </c>
      <c r="C73" s="20">
        <v>300</v>
      </c>
      <c r="D73" s="15">
        <v>300</v>
      </c>
      <c r="E73" s="15">
        <v>300</v>
      </c>
      <c r="F73" s="15">
        <v>15.959999999999999</v>
      </c>
      <c r="G73" s="15">
        <v>15.959999999999999</v>
      </c>
      <c r="H73" s="15">
        <v>9.24</v>
      </c>
      <c r="I73" s="15">
        <v>0</v>
      </c>
      <c r="J73" s="15">
        <v>0</v>
      </c>
      <c r="K73" s="15">
        <v>8821.7469492345317</v>
      </c>
      <c r="L73" s="15">
        <v>12200.529599999998</v>
      </c>
      <c r="M73" s="15"/>
      <c r="N73" s="15"/>
      <c r="O73" s="15"/>
      <c r="P73" s="15">
        <v>210790167.2545132</v>
      </c>
      <c r="Q73" s="15"/>
      <c r="R73" s="15"/>
      <c r="S73" s="15">
        <v>855.32624210825838</v>
      </c>
      <c r="T73" s="15">
        <v>460</v>
      </c>
      <c r="U73" s="15">
        <v>210000</v>
      </c>
      <c r="V73" s="15">
        <f t="shared" si="12"/>
        <v>6.561523942217196</v>
      </c>
      <c r="W73" s="15">
        <v>4.2385599999999997</v>
      </c>
      <c r="X73" s="15"/>
      <c r="Y73" s="15">
        <f t="shared" si="13"/>
        <v>0.64597188661141325</v>
      </c>
      <c r="Z73" s="15"/>
      <c r="AA73" s="16"/>
      <c r="AB73" s="15">
        <v>0.60092698120307431</v>
      </c>
      <c r="AC73" s="17">
        <v>1</v>
      </c>
      <c r="AD73" s="15"/>
      <c r="AE73" s="15" t="s">
        <v>390</v>
      </c>
      <c r="AF73" s="22" t="s">
        <v>5</v>
      </c>
      <c r="AG73" s="17">
        <f t="shared" si="14"/>
        <v>3625.3515967503795</v>
      </c>
      <c r="AH73" s="17">
        <v>2993.6418473789045</v>
      </c>
      <c r="AI73" s="15">
        <v>6.5060000000000002</v>
      </c>
      <c r="AJ73" s="17">
        <f t="shared" si="15"/>
        <v>1.0042580680140989</v>
      </c>
      <c r="AK73" s="15">
        <f t="shared" si="16"/>
        <v>0.64597188661141325</v>
      </c>
      <c r="AL73" s="5">
        <v>10.167</v>
      </c>
      <c r="AM73" s="5">
        <f t="shared" si="17"/>
        <v>0.44273907910271543</v>
      </c>
      <c r="AN73" s="5">
        <f t="shared" si="18"/>
        <v>5.2707033226513751</v>
      </c>
      <c r="AS73"/>
      <c r="AV73" s="6"/>
    </row>
    <row r="74" spans="1:48" ht="15">
      <c r="A74" s="15">
        <v>165</v>
      </c>
      <c r="B74" s="20" t="s">
        <v>295</v>
      </c>
      <c r="C74" s="20">
        <v>300</v>
      </c>
      <c r="D74" s="15">
        <v>300</v>
      </c>
      <c r="E74" s="15">
        <v>300</v>
      </c>
      <c r="F74" s="15">
        <v>15.959999999999999</v>
      </c>
      <c r="G74" s="15">
        <v>15.959999999999999</v>
      </c>
      <c r="H74" s="15">
        <v>9.24</v>
      </c>
      <c r="I74" s="15">
        <v>0</v>
      </c>
      <c r="J74" s="15">
        <v>0</v>
      </c>
      <c r="K74" s="15">
        <v>11732.923442481928</v>
      </c>
      <c r="L74" s="15">
        <v>12200.529599999998</v>
      </c>
      <c r="M74" s="15"/>
      <c r="N74" s="15"/>
      <c r="O74" s="15"/>
      <c r="P74" s="15">
        <v>210790167.2545132</v>
      </c>
      <c r="Q74" s="15"/>
      <c r="R74" s="15"/>
      <c r="S74" s="15">
        <v>596.25004465916663</v>
      </c>
      <c r="T74" s="15">
        <v>460</v>
      </c>
      <c r="U74" s="15">
        <v>210000</v>
      </c>
      <c r="V74" s="15">
        <f t="shared" si="12"/>
        <v>9.4125672044320208</v>
      </c>
      <c r="W74" s="15">
        <v>4.5130100000000004</v>
      </c>
      <c r="X74" s="15"/>
      <c r="Y74" s="15">
        <f t="shared" si="13"/>
        <v>0.47946643056901578</v>
      </c>
      <c r="Z74" s="15"/>
      <c r="AA74" s="16"/>
      <c r="AB74" s="15">
        <v>0.60092698120307431</v>
      </c>
      <c r="AC74" s="17">
        <v>1.33</v>
      </c>
      <c r="AD74" s="15"/>
      <c r="AE74" s="15" t="s">
        <v>391</v>
      </c>
      <c r="AF74" s="22" t="s">
        <v>5</v>
      </c>
      <c r="AG74" s="17">
        <f t="shared" si="14"/>
        <v>2690.8824140472657</v>
      </c>
      <c r="AH74" s="17">
        <v>2086.8751563070832</v>
      </c>
      <c r="AI74" s="15">
        <v>5.3364000000000003</v>
      </c>
      <c r="AJ74" s="17">
        <f t="shared" si="15"/>
        <v>1.328097188311</v>
      </c>
      <c r="AK74" s="15">
        <f t="shared" si="16"/>
        <v>0.47946643056901578</v>
      </c>
      <c r="AL74" s="5">
        <v>10.167</v>
      </c>
      <c r="AM74" s="5">
        <f t="shared" si="17"/>
        <v>0.44273907910271543</v>
      </c>
      <c r="AN74" s="5">
        <f t="shared" si="18"/>
        <v>5.2707033226513751</v>
      </c>
      <c r="AS74"/>
      <c r="AV74" s="6"/>
    </row>
    <row r="75" spans="1:48" ht="15">
      <c r="A75" s="15">
        <v>166</v>
      </c>
      <c r="B75" s="20" t="s">
        <v>296</v>
      </c>
      <c r="C75" s="20">
        <v>300</v>
      </c>
      <c r="D75" s="15">
        <v>300</v>
      </c>
      <c r="E75" s="15">
        <v>300</v>
      </c>
      <c r="F75" s="15">
        <v>15.959999999999999</v>
      </c>
      <c r="G75" s="15">
        <v>15.959999999999999</v>
      </c>
      <c r="H75" s="15">
        <v>9.24</v>
      </c>
      <c r="I75" s="15">
        <v>0</v>
      </c>
      <c r="J75" s="15">
        <v>0</v>
      </c>
      <c r="K75" s="15">
        <v>14732.317405221667</v>
      </c>
      <c r="L75" s="15">
        <v>12200.529599999998</v>
      </c>
      <c r="M75" s="15"/>
      <c r="N75" s="15"/>
      <c r="O75" s="15"/>
      <c r="P75" s="15">
        <v>210790167.2545132</v>
      </c>
      <c r="Q75" s="15"/>
      <c r="R75" s="15"/>
      <c r="S75" s="15">
        <v>420.26786104598352</v>
      </c>
      <c r="T75" s="15">
        <v>460</v>
      </c>
      <c r="U75" s="15">
        <v>210000</v>
      </c>
      <c r="V75" s="15">
        <f t="shared" si="12"/>
        <v>13.353968114601885</v>
      </c>
      <c r="W75" s="15">
        <v>4.3257500000000002</v>
      </c>
      <c r="X75" s="15"/>
      <c r="Y75" s="15">
        <f t="shared" si="13"/>
        <v>0.32392993325107705</v>
      </c>
      <c r="Z75" s="15"/>
      <c r="AA75" s="16"/>
      <c r="AB75" s="15">
        <v>0.60092698120307431</v>
      </c>
      <c r="AC75" s="17">
        <v>1.67</v>
      </c>
      <c r="AD75" s="15"/>
      <c r="AE75" s="15" t="s">
        <v>392</v>
      </c>
      <c r="AF75" s="22" t="s">
        <v>5</v>
      </c>
      <c r="AG75" s="17">
        <f t="shared" si="14"/>
        <v>1817.9736999196632</v>
      </c>
      <c r="AH75" s="17">
        <v>1470.9375136609424</v>
      </c>
      <c r="AI75" s="15">
        <v>4.8281999999999998</v>
      </c>
      <c r="AJ75" s="17">
        <f t="shared" si="15"/>
        <v>1.6630777054149786</v>
      </c>
      <c r="AK75" s="15">
        <f t="shared" si="16"/>
        <v>0.32392993325107705</v>
      </c>
      <c r="AL75" s="5">
        <v>10.167</v>
      </c>
      <c r="AM75" s="5">
        <f t="shared" si="17"/>
        <v>0.44273907910271543</v>
      </c>
      <c r="AN75" s="5">
        <f t="shared" si="18"/>
        <v>5.2707033226513751</v>
      </c>
      <c r="AS75"/>
      <c r="AV75" s="6"/>
    </row>
    <row r="76" spans="1:48" ht="15">
      <c r="A76" s="15">
        <v>167</v>
      </c>
      <c r="B76" s="20" t="s">
        <v>297</v>
      </c>
      <c r="C76" s="20">
        <v>300</v>
      </c>
      <c r="D76" s="15">
        <v>300</v>
      </c>
      <c r="E76" s="15">
        <v>300</v>
      </c>
      <c r="F76" s="15">
        <v>15.959999999999999</v>
      </c>
      <c r="G76" s="15">
        <v>15.959999999999999</v>
      </c>
      <c r="H76" s="15">
        <v>9.24</v>
      </c>
      <c r="I76" s="15">
        <v>0</v>
      </c>
      <c r="J76" s="15">
        <v>0</v>
      </c>
      <c r="K76" s="15">
        <v>17643.493898469063</v>
      </c>
      <c r="L76" s="15">
        <v>12200.529599999998</v>
      </c>
      <c r="M76" s="15"/>
      <c r="N76" s="15"/>
      <c r="O76" s="15"/>
      <c r="P76" s="15">
        <v>210790167.2545132</v>
      </c>
      <c r="Q76" s="15"/>
      <c r="R76" s="15"/>
      <c r="S76" s="15">
        <v>310.77767976993192</v>
      </c>
      <c r="T76" s="15">
        <v>460</v>
      </c>
      <c r="U76" s="15">
        <v>210000</v>
      </c>
      <c r="V76" s="15">
        <f t="shared" si="12"/>
        <v>18.058708785504582</v>
      </c>
      <c r="W76" s="15">
        <v>4.0373299999999999</v>
      </c>
      <c r="X76" s="15"/>
      <c r="Y76" s="15">
        <f t="shared" si="13"/>
        <v>0.22356692540724152</v>
      </c>
      <c r="Z76" s="15"/>
      <c r="AA76" s="16"/>
      <c r="AB76" s="15">
        <v>0.60092698120307431</v>
      </c>
      <c r="AC76" s="17">
        <v>2</v>
      </c>
      <c r="AD76" s="15"/>
      <c r="AE76" s="15" t="s">
        <v>393</v>
      </c>
      <c r="AF76" s="22" t="s">
        <v>5</v>
      </c>
      <c r="AG76" s="17">
        <f t="shared" si="14"/>
        <v>1254.7120498655393</v>
      </c>
      <c r="AH76" s="17">
        <v>1087.7218791947616</v>
      </c>
      <c r="AI76" s="15">
        <v>4.5655000000000001</v>
      </c>
      <c r="AJ76" s="17">
        <f t="shared" si="15"/>
        <v>1.9888369214111419</v>
      </c>
      <c r="AK76" s="15">
        <f t="shared" si="16"/>
        <v>0.22356692540724152</v>
      </c>
      <c r="AL76" s="5">
        <v>10.167</v>
      </c>
      <c r="AM76" s="5">
        <f t="shared" si="17"/>
        <v>0.44273907910271543</v>
      </c>
      <c r="AN76" s="5">
        <f t="shared" si="18"/>
        <v>5.2707033226513751</v>
      </c>
      <c r="AS76"/>
      <c r="AV76" s="6"/>
    </row>
    <row r="77" spans="1:48" ht="15">
      <c r="A77" s="15">
        <v>168</v>
      </c>
      <c r="B77" s="20" t="s">
        <v>298</v>
      </c>
      <c r="C77" s="20">
        <v>300</v>
      </c>
      <c r="D77" s="15">
        <v>300</v>
      </c>
      <c r="E77" s="15">
        <v>300</v>
      </c>
      <c r="F77" s="15">
        <v>15.959999999999999</v>
      </c>
      <c r="G77" s="15">
        <v>15.959999999999999</v>
      </c>
      <c r="H77" s="15">
        <v>9.24</v>
      </c>
      <c r="I77" s="15">
        <v>0</v>
      </c>
      <c r="J77" s="15">
        <v>0</v>
      </c>
      <c r="K77" s="15">
        <v>22054.36737308633</v>
      </c>
      <c r="L77" s="15">
        <v>12200.529599999998</v>
      </c>
      <c r="M77" s="15"/>
      <c r="N77" s="15"/>
      <c r="O77" s="15"/>
      <c r="P77" s="15">
        <v>210790167.2545132</v>
      </c>
      <c r="Q77" s="15"/>
      <c r="R77" s="15"/>
      <c r="S77" s="15">
        <v>209.84216364003035</v>
      </c>
      <c r="T77" s="15">
        <v>460</v>
      </c>
      <c r="U77" s="15">
        <v>210000</v>
      </c>
      <c r="V77" s="15">
        <f t="shared" si="12"/>
        <v>26.745071241389855</v>
      </c>
      <c r="W77" s="15">
        <v>3.7766299999999999</v>
      </c>
      <c r="X77" s="15"/>
      <c r="Y77" s="15">
        <f t="shared" si="13"/>
        <v>0.14120844793845241</v>
      </c>
      <c r="Z77" s="15"/>
      <c r="AA77" s="16"/>
      <c r="AB77" s="15">
        <v>0.60092698120307431</v>
      </c>
      <c r="AC77" s="17">
        <v>2.5</v>
      </c>
      <c r="AD77" s="15"/>
      <c r="AE77" s="15" t="s">
        <v>394</v>
      </c>
      <c r="AF77" s="22" t="s">
        <v>5</v>
      </c>
      <c r="AG77" s="17">
        <f t="shared" si="14"/>
        <v>792.49621046784785</v>
      </c>
      <c r="AH77" s="17">
        <v>734.44757274010624</v>
      </c>
      <c r="AI77" s="15">
        <v>4.3377999999999997</v>
      </c>
      <c r="AJ77" s="17">
        <f t="shared" si="15"/>
        <v>2.4830594480876407</v>
      </c>
      <c r="AK77" s="15">
        <f t="shared" si="16"/>
        <v>0.14120844793845241</v>
      </c>
      <c r="AL77" s="5">
        <v>10.167</v>
      </c>
      <c r="AM77" s="5">
        <f t="shared" si="17"/>
        <v>0.44273907910271543</v>
      </c>
      <c r="AN77" s="5">
        <f t="shared" si="18"/>
        <v>5.2707033226513751</v>
      </c>
      <c r="AS77"/>
      <c r="AV77" s="6"/>
    </row>
    <row r="78" spans="1:48" ht="15">
      <c r="A78" s="15">
        <v>169</v>
      </c>
      <c r="B78" s="20" t="s">
        <v>299</v>
      </c>
      <c r="C78" s="20">
        <v>300</v>
      </c>
      <c r="D78" s="15">
        <v>300</v>
      </c>
      <c r="E78" s="15">
        <v>300</v>
      </c>
      <c r="F78" s="15">
        <v>12.16</v>
      </c>
      <c r="G78" s="15">
        <v>12.16</v>
      </c>
      <c r="H78" s="15">
        <v>7.04</v>
      </c>
      <c r="I78" s="15">
        <v>0</v>
      </c>
      <c r="J78" s="15">
        <v>0</v>
      </c>
      <c r="K78" s="15">
        <v>2679.1967751365369</v>
      </c>
      <c r="L78" s="15">
        <v>9322.3935999999994</v>
      </c>
      <c r="M78" s="15"/>
      <c r="N78" s="15"/>
      <c r="O78" s="15"/>
      <c r="P78" s="15">
        <v>165112677.03772506</v>
      </c>
      <c r="Q78" s="15"/>
      <c r="R78" s="15"/>
      <c r="S78" s="15">
        <v>1168.0537439020568</v>
      </c>
      <c r="T78" s="15">
        <v>460</v>
      </c>
      <c r="U78" s="15">
        <v>210000</v>
      </c>
      <c r="V78" s="15">
        <f t="shared" si="12"/>
        <v>3.6713216993545985</v>
      </c>
      <c r="W78" s="15">
        <v>3.9316399999999998</v>
      </c>
      <c r="X78" s="15"/>
      <c r="Y78" s="15">
        <f t="shared" si="13"/>
        <v>1.0709058813045895</v>
      </c>
      <c r="Z78" s="15"/>
      <c r="AA78" s="16"/>
      <c r="AB78" s="15">
        <v>0.80062012685654171</v>
      </c>
      <c r="AC78" s="17">
        <v>0.3</v>
      </c>
      <c r="AD78" s="15"/>
      <c r="AE78" s="15" t="s">
        <v>395</v>
      </c>
      <c r="AF78" s="22" t="s">
        <v>5</v>
      </c>
      <c r="AG78" s="17">
        <f t="shared" si="14"/>
        <v>4592.3668216750821</v>
      </c>
      <c r="AH78" s="17">
        <v>4088.1881036571986</v>
      </c>
      <c r="AI78" s="15">
        <v>32.468000000000004</v>
      </c>
      <c r="AJ78" s="17">
        <f t="shared" si="15"/>
        <v>0.33626638258822239</v>
      </c>
      <c r="AK78" s="15">
        <f t="shared" si="16"/>
        <v>1.0709058813045895</v>
      </c>
      <c r="AL78" s="56">
        <v>5.66</v>
      </c>
      <c r="AM78" s="5">
        <f t="shared" si="17"/>
        <v>0.58109504132231415</v>
      </c>
      <c r="AN78" s="5">
        <f t="shared" si="18"/>
        <v>9.079610020661157</v>
      </c>
      <c r="AS78"/>
      <c r="AV78" s="6"/>
    </row>
    <row r="79" spans="1:48" ht="15">
      <c r="A79" s="15">
        <v>170</v>
      </c>
      <c r="B79" s="20" t="s">
        <v>300</v>
      </c>
      <c r="C79" s="20">
        <v>300</v>
      </c>
      <c r="D79" s="15">
        <v>300</v>
      </c>
      <c r="E79" s="15">
        <v>300</v>
      </c>
      <c r="F79" s="15">
        <v>12.16</v>
      </c>
      <c r="G79" s="15">
        <v>12.16</v>
      </c>
      <c r="H79" s="15">
        <v>7.04</v>
      </c>
      <c r="I79" s="15">
        <v>0</v>
      </c>
      <c r="J79" s="15">
        <v>0</v>
      </c>
      <c r="K79" s="15">
        <v>4465.3279585608943</v>
      </c>
      <c r="L79" s="15">
        <v>9322.3935999999994</v>
      </c>
      <c r="M79" s="15"/>
      <c r="N79" s="15"/>
      <c r="O79" s="15"/>
      <c r="P79" s="15">
        <v>165112677.03772506</v>
      </c>
      <c r="Q79" s="15"/>
      <c r="R79" s="15"/>
      <c r="S79" s="15">
        <v>1051.9421443928736</v>
      </c>
      <c r="T79" s="15">
        <v>460</v>
      </c>
      <c r="U79" s="15">
        <v>210000</v>
      </c>
      <c r="V79" s="15">
        <f t="shared" si="12"/>
        <v>4.0765559958385209</v>
      </c>
      <c r="W79" s="15">
        <v>3.7821799999999999</v>
      </c>
      <c r="X79" s="15"/>
      <c r="Y79" s="15">
        <f t="shared" si="13"/>
        <v>0.92778806518565438</v>
      </c>
      <c r="Z79" s="15"/>
      <c r="AA79" s="16"/>
      <c r="AB79" s="15">
        <v>0.80062012685654171</v>
      </c>
      <c r="AC79" s="17">
        <v>0.5</v>
      </c>
      <c r="AD79" s="15"/>
      <c r="AE79" s="15" t="s">
        <v>396</v>
      </c>
      <c r="AF79" s="22" t="s">
        <v>5</v>
      </c>
      <c r="AG79" s="17">
        <f t="shared" si="14"/>
        <v>3978.6345396798388</v>
      </c>
      <c r="AH79" s="17">
        <v>3681.7975053750579</v>
      </c>
      <c r="AI79" s="15">
        <v>15.195</v>
      </c>
      <c r="AJ79" s="17">
        <f t="shared" si="15"/>
        <v>0.51796015706479059</v>
      </c>
      <c r="AK79" s="15">
        <f t="shared" si="16"/>
        <v>0.92778806518565438</v>
      </c>
      <c r="AL79" s="5">
        <v>5.66</v>
      </c>
      <c r="AM79" s="5">
        <f t="shared" si="17"/>
        <v>0.58109504132231415</v>
      </c>
      <c r="AN79" s="5">
        <f t="shared" si="18"/>
        <v>9.079610020661157</v>
      </c>
      <c r="AS79"/>
      <c r="AV79" s="6"/>
    </row>
    <row r="80" spans="1:48" ht="15">
      <c r="A80" s="15">
        <v>171</v>
      </c>
      <c r="B80" s="20" t="s">
        <v>301</v>
      </c>
      <c r="C80" s="20">
        <v>300</v>
      </c>
      <c r="D80" s="15">
        <v>300</v>
      </c>
      <c r="E80" s="15">
        <v>300</v>
      </c>
      <c r="F80" s="15">
        <v>12.16</v>
      </c>
      <c r="G80" s="15">
        <v>12.16</v>
      </c>
      <c r="H80" s="15">
        <v>7.04</v>
      </c>
      <c r="I80" s="15">
        <v>0</v>
      </c>
      <c r="J80" s="15">
        <v>0</v>
      </c>
      <c r="K80" s="15">
        <v>6697.9919378413415</v>
      </c>
      <c r="L80" s="15">
        <v>9322.3935999999994</v>
      </c>
      <c r="M80" s="15"/>
      <c r="N80" s="15"/>
      <c r="O80" s="15"/>
      <c r="P80" s="15">
        <v>165112677.03772506</v>
      </c>
      <c r="Q80" s="15"/>
      <c r="R80" s="15"/>
      <c r="S80" s="15">
        <v>890.20885113444717</v>
      </c>
      <c r="T80" s="15">
        <v>460</v>
      </c>
      <c r="U80" s="15">
        <v>210000</v>
      </c>
      <c r="V80" s="15">
        <f t="shared" si="12"/>
        <v>4.8171853723260085</v>
      </c>
      <c r="W80" s="15">
        <v>3.60751</v>
      </c>
      <c r="X80" s="15"/>
      <c r="Y80" s="15">
        <f t="shared" si="13"/>
        <v>0.74888336677359191</v>
      </c>
      <c r="Z80" s="15"/>
      <c r="AA80" s="16"/>
      <c r="AB80" s="15">
        <v>0.80062012685654171</v>
      </c>
      <c r="AC80" s="17">
        <v>0.75</v>
      </c>
      <c r="AD80" s="15"/>
      <c r="AE80" s="15" t="s">
        <v>397</v>
      </c>
      <c r="AF80" s="22" t="s">
        <v>5</v>
      </c>
      <c r="AG80" s="17">
        <f t="shared" si="14"/>
        <v>3211.4373325560296</v>
      </c>
      <c r="AH80" s="17">
        <v>3115.730978970565</v>
      </c>
      <c r="AI80" s="15">
        <v>8.4298999999999999</v>
      </c>
      <c r="AJ80" s="17">
        <f t="shared" si="15"/>
        <v>0.75593676547737587</v>
      </c>
      <c r="AK80" s="15">
        <f t="shared" si="16"/>
        <v>0.74888336677359191</v>
      </c>
      <c r="AL80" s="5">
        <v>5.66</v>
      </c>
      <c r="AM80" s="5">
        <f t="shared" si="17"/>
        <v>0.58109504132231415</v>
      </c>
      <c r="AN80" s="5">
        <f t="shared" si="18"/>
        <v>9.079610020661157</v>
      </c>
      <c r="AS80"/>
      <c r="AV80" s="6"/>
    </row>
    <row r="81" spans="1:48" ht="15">
      <c r="A81" s="15">
        <v>172</v>
      </c>
      <c r="B81" s="20" t="s">
        <v>302</v>
      </c>
      <c r="C81" s="20">
        <v>300</v>
      </c>
      <c r="D81" s="15">
        <v>300</v>
      </c>
      <c r="E81" s="15">
        <v>300</v>
      </c>
      <c r="F81" s="15">
        <v>12.16</v>
      </c>
      <c r="G81" s="15">
        <v>12.16</v>
      </c>
      <c r="H81" s="15">
        <v>7.04</v>
      </c>
      <c r="I81" s="15">
        <v>0</v>
      </c>
      <c r="J81" s="15">
        <v>0</v>
      </c>
      <c r="K81" s="15">
        <v>8930.6559171217887</v>
      </c>
      <c r="L81" s="15">
        <v>9322.3935999999994</v>
      </c>
      <c r="M81" s="15"/>
      <c r="N81" s="15"/>
      <c r="O81" s="15"/>
      <c r="P81" s="15">
        <v>165112677.03772506</v>
      </c>
      <c r="Q81" s="15"/>
      <c r="R81" s="15"/>
      <c r="S81" s="15">
        <v>717.21272200354599</v>
      </c>
      <c r="T81" s="15">
        <v>460</v>
      </c>
      <c r="U81" s="15">
        <v>210000</v>
      </c>
      <c r="V81" s="15">
        <f t="shared" si="12"/>
        <v>5.9791201751421221</v>
      </c>
      <c r="W81" s="15">
        <v>3.8846799999999999</v>
      </c>
      <c r="X81" s="15"/>
      <c r="Y81" s="15">
        <f t="shared" si="13"/>
        <v>0.64970763025475764</v>
      </c>
      <c r="Z81" s="15"/>
      <c r="AA81" s="16"/>
      <c r="AB81" s="15">
        <v>0.80062012685654171</v>
      </c>
      <c r="AC81" s="17">
        <v>1</v>
      </c>
      <c r="AD81" s="15"/>
      <c r="AE81" s="15" t="s">
        <v>398</v>
      </c>
      <c r="AF81" s="22" t="s">
        <v>5</v>
      </c>
      <c r="AG81" s="17">
        <f t="shared" si="14"/>
        <v>2786.1419169127348</v>
      </c>
      <c r="AH81" s="17">
        <v>2510.2445270124108</v>
      </c>
      <c r="AI81" s="15">
        <v>5.9522000000000004</v>
      </c>
      <c r="AJ81" s="17">
        <f t="shared" si="15"/>
        <v>1.0022588123407918</v>
      </c>
      <c r="AK81" s="15">
        <f t="shared" si="16"/>
        <v>0.64970763025475764</v>
      </c>
      <c r="AL81" s="5">
        <v>5.66</v>
      </c>
      <c r="AM81" s="5">
        <f t="shared" si="17"/>
        <v>0.58109504132231415</v>
      </c>
      <c r="AN81" s="5">
        <f t="shared" si="18"/>
        <v>9.079610020661157</v>
      </c>
      <c r="AS81"/>
      <c r="AV81" s="6"/>
    </row>
    <row r="82" spans="1:48" ht="15">
      <c r="A82" s="15">
        <v>173</v>
      </c>
      <c r="B82" s="20" t="s">
        <v>303</v>
      </c>
      <c r="C82" s="20">
        <v>300</v>
      </c>
      <c r="D82" s="15">
        <v>300</v>
      </c>
      <c r="E82" s="15">
        <v>300</v>
      </c>
      <c r="F82" s="15">
        <v>12.16</v>
      </c>
      <c r="G82" s="15">
        <v>12.16</v>
      </c>
      <c r="H82" s="15">
        <v>7.04</v>
      </c>
      <c r="I82" s="15">
        <v>0</v>
      </c>
      <c r="J82" s="15">
        <v>0</v>
      </c>
      <c r="K82" s="15">
        <v>11877.772369771981</v>
      </c>
      <c r="L82" s="15">
        <v>9322.3935999999994</v>
      </c>
      <c r="M82" s="15"/>
      <c r="N82" s="15"/>
      <c r="O82" s="15"/>
      <c r="P82" s="15">
        <v>165112677.03772506</v>
      </c>
      <c r="Q82" s="15"/>
      <c r="R82" s="15"/>
      <c r="S82" s="15">
        <v>517.05574527510373</v>
      </c>
      <c r="T82" s="15">
        <v>460</v>
      </c>
      <c r="U82" s="15">
        <v>210000</v>
      </c>
      <c r="V82" s="15">
        <f t="shared" si="12"/>
        <v>8.2936919184958953</v>
      </c>
      <c r="W82" s="15">
        <v>3.9965700000000002</v>
      </c>
      <c r="X82" s="15"/>
      <c r="Y82" s="15">
        <f t="shared" si="13"/>
        <v>0.48188069188911942</v>
      </c>
      <c r="Z82" s="15"/>
      <c r="AA82" s="16"/>
      <c r="AB82" s="15">
        <v>0.80062012685654171</v>
      </c>
      <c r="AC82" s="17">
        <v>1.33</v>
      </c>
      <c r="AD82" s="15"/>
      <c r="AE82" s="15" t="s">
        <v>399</v>
      </c>
      <c r="AF82" s="22" t="s">
        <v>5</v>
      </c>
      <c r="AG82" s="17">
        <f t="shared" si="14"/>
        <v>2066.4494798941214</v>
      </c>
      <c r="AH82" s="17">
        <v>1809.6951084628629</v>
      </c>
      <c r="AI82" s="15">
        <v>4.7203999999999997</v>
      </c>
      <c r="AJ82" s="17">
        <f t="shared" si="15"/>
        <v>1.3255147003838914</v>
      </c>
      <c r="AK82" s="15">
        <f t="shared" si="16"/>
        <v>0.48188069188911942</v>
      </c>
      <c r="AL82" s="5">
        <v>5.66</v>
      </c>
      <c r="AM82" s="5">
        <f t="shared" si="17"/>
        <v>0.58109504132231415</v>
      </c>
      <c r="AN82" s="5">
        <f t="shared" si="18"/>
        <v>9.079610020661157</v>
      </c>
      <c r="AS82"/>
      <c r="AV82" s="6"/>
    </row>
    <row r="83" spans="1:48" ht="15">
      <c r="A83" s="15">
        <v>174</v>
      </c>
      <c r="B83" s="20" t="s">
        <v>304</v>
      </c>
      <c r="C83" s="20">
        <v>300</v>
      </c>
      <c r="D83" s="15">
        <v>300</v>
      </c>
      <c r="E83" s="15">
        <v>300</v>
      </c>
      <c r="F83" s="15">
        <v>12.16</v>
      </c>
      <c r="G83" s="15">
        <v>12.16</v>
      </c>
      <c r="H83" s="15">
        <v>7.04</v>
      </c>
      <c r="I83" s="15">
        <v>0</v>
      </c>
      <c r="J83" s="15">
        <v>0</v>
      </c>
      <c r="K83" s="15">
        <v>14914.195381593387</v>
      </c>
      <c r="L83" s="15">
        <v>9322.3935999999994</v>
      </c>
      <c r="M83" s="15"/>
      <c r="N83" s="15"/>
      <c r="O83" s="15"/>
      <c r="P83" s="15">
        <v>165112677.03772506</v>
      </c>
      <c r="Q83" s="15"/>
      <c r="R83" s="15"/>
      <c r="S83" s="15">
        <v>371.17005011692078</v>
      </c>
      <c r="T83" s="15">
        <v>460</v>
      </c>
      <c r="U83" s="15">
        <v>210000</v>
      </c>
      <c r="V83" s="15">
        <f t="shared" si="12"/>
        <v>11.553467351822054</v>
      </c>
      <c r="W83" s="15">
        <v>3.7583700000000002</v>
      </c>
      <c r="X83" s="15"/>
      <c r="Y83" s="15">
        <f t="shared" si="13"/>
        <v>0.32530234305870798</v>
      </c>
      <c r="Z83" s="15"/>
      <c r="AA83" s="16"/>
      <c r="AB83" s="15">
        <v>0.80062012685654171</v>
      </c>
      <c r="AC83" s="17">
        <v>1.67</v>
      </c>
      <c r="AD83" s="15"/>
      <c r="AE83" s="15" t="s">
        <v>400</v>
      </c>
      <c r="AF83" s="22" t="s">
        <v>5</v>
      </c>
      <c r="AG83" s="17">
        <f t="shared" si="14"/>
        <v>1394.9943812579315</v>
      </c>
      <c r="AH83" s="17">
        <v>1299.0951754092227</v>
      </c>
      <c r="AI83" s="15">
        <v>4.1933999999999996</v>
      </c>
      <c r="AJ83" s="17">
        <f t="shared" si="15"/>
        <v>1.6598659853686402</v>
      </c>
      <c r="AK83" s="15">
        <f t="shared" si="16"/>
        <v>0.32530234305870798</v>
      </c>
      <c r="AL83" s="5">
        <v>5.66</v>
      </c>
      <c r="AM83" s="5">
        <f t="shared" si="17"/>
        <v>0.58109504132231415</v>
      </c>
      <c r="AN83" s="5">
        <f t="shared" si="18"/>
        <v>9.079610020661157</v>
      </c>
      <c r="AS83"/>
      <c r="AV83" s="6"/>
    </row>
    <row r="84" spans="1:48" ht="15">
      <c r="A84" s="15">
        <v>175</v>
      </c>
      <c r="B84" s="20" t="s">
        <v>305</v>
      </c>
      <c r="C84" s="20">
        <v>300</v>
      </c>
      <c r="D84" s="15">
        <v>300</v>
      </c>
      <c r="E84" s="15">
        <v>300</v>
      </c>
      <c r="F84" s="15">
        <v>12.16</v>
      </c>
      <c r="G84" s="15">
        <v>12.16</v>
      </c>
      <c r="H84" s="15">
        <v>7.04</v>
      </c>
      <c r="I84" s="15">
        <v>0</v>
      </c>
      <c r="J84" s="15">
        <v>0</v>
      </c>
      <c r="K84" s="15">
        <v>17861.311834243577</v>
      </c>
      <c r="L84" s="15">
        <v>9322.3935999999994</v>
      </c>
      <c r="M84" s="15"/>
      <c r="N84" s="15"/>
      <c r="O84" s="15"/>
      <c r="P84" s="15">
        <v>165112677.03772506</v>
      </c>
      <c r="Q84" s="15"/>
      <c r="R84" s="15"/>
      <c r="S84" s="15">
        <v>277.06164924787112</v>
      </c>
      <c r="T84" s="15">
        <v>460</v>
      </c>
      <c r="U84" s="15">
        <v>210000</v>
      </c>
      <c r="V84" s="15">
        <f t="shared" si="12"/>
        <v>15.477786505787755</v>
      </c>
      <c r="W84" s="15">
        <v>3.4788299999999999</v>
      </c>
      <c r="X84" s="15"/>
      <c r="Y84" s="15">
        <f t="shared" si="13"/>
        <v>0.22476275911281812</v>
      </c>
      <c r="Z84" s="15"/>
      <c r="AA84" s="16"/>
      <c r="AB84" s="15">
        <v>0.80062012685654171</v>
      </c>
      <c r="AC84" s="17">
        <v>2</v>
      </c>
      <c r="AD84" s="15"/>
      <c r="AE84" s="15" t="s">
        <v>401</v>
      </c>
      <c r="AF84" s="22" t="s">
        <v>5</v>
      </c>
      <c r="AG84" s="17">
        <f t="shared" si="14"/>
        <v>963.85037725297138</v>
      </c>
      <c r="AH84" s="17">
        <v>969.71577236754888</v>
      </c>
      <c r="AI84" s="15">
        <v>3.9281000000000001</v>
      </c>
      <c r="AJ84" s="17">
        <f t="shared" si="15"/>
        <v>1.9850120992672451</v>
      </c>
      <c r="AK84" s="15">
        <f t="shared" si="16"/>
        <v>0.22476275911281812</v>
      </c>
      <c r="AL84" s="5">
        <v>5.66</v>
      </c>
      <c r="AM84" s="5">
        <f t="shared" si="17"/>
        <v>0.58109504132231415</v>
      </c>
      <c r="AN84" s="5">
        <f t="shared" si="18"/>
        <v>9.079610020661157</v>
      </c>
      <c r="AS84"/>
      <c r="AV84" s="6"/>
    </row>
    <row r="85" spans="1:48" ht="15">
      <c r="A85" s="15">
        <v>176</v>
      </c>
      <c r="B85" s="20" t="s">
        <v>306</v>
      </c>
      <c r="C85" s="20">
        <v>300</v>
      </c>
      <c r="D85" s="15">
        <v>300</v>
      </c>
      <c r="E85" s="15">
        <v>300</v>
      </c>
      <c r="F85" s="15">
        <v>12.16</v>
      </c>
      <c r="G85" s="15">
        <v>12.16</v>
      </c>
      <c r="H85" s="15">
        <v>7.04</v>
      </c>
      <c r="I85" s="15">
        <v>0</v>
      </c>
      <c r="J85" s="15">
        <v>0</v>
      </c>
      <c r="K85" s="15">
        <v>22326.639792804472</v>
      </c>
      <c r="L85" s="15">
        <v>9322.3935999999994</v>
      </c>
      <c r="M85" s="15"/>
      <c r="N85" s="15"/>
      <c r="O85" s="15"/>
      <c r="P85" s="15">
        <v>165112677.03772506</v>
      </c>
      <c r="Q85" s="15"/>
      <c r="R85" s="15"/>
      <c r="S85" s="15">
        <v>188.49738275896217</v>
      </c>
      <c r="T85" s="15">
        <v>460</v>
      </c>
      <c r="U85" s="15">
        <v>210000</v>
      </c>
      <c r="V85" s="15">
        <f t="shared" si="12"/>
        <v>22.749923596995465</v>
      </c>
      <c r="W85" s="15">
        <v>3.2355100000000001</v>
      </c>
      <c r="X85" s="15"/>
      <c r="Y85" s="15">
        <f t="shared" si="13"/>
        <v>0.14222069741048743</v>
      </c>
      <c r="Z85" s="15"/>
      <c r="AA85" s="16"/>
      <c r="AB85" s="15">
        <v>0.80062012685654171</v>
      </c>
      <c r="AC85" s="17">
        <v>2.5</v>
      </c>
      <c r="AD85" s="15"/>
      <c r="AE85" s="15" t="s">
        <v>402</v>
      </c>
      <c r="AF85" s="22" t="s">
        <v>5</v>
      </c>
      <c r="AG85" s="17">
        <f t="shared" si="14"/>
        <v>609.88516689044968</v>
      </c>
      <c r="AH85" s="17">
        <v>659.7408396563676</v>
      </c>
      <c r="AI85" s="15">
        <v>3.7039</v>
      </c>
      <c r="AJ85" s="17">
        <f t="shared" si="15"/>
        <v>2.4783369095091596</v>
      </c>
      <c r="AK85" s="15">
        <f t="shared" si="16"/>
        <v>0.14222069741048743</v>
      </c>
      <c r="AL85" s="5">
        <v>5.66</v>
      </c>
      <c r="AM85" s="5">
        <f t="shared" si="17"/>
        <v>0.58109504132231415</v>
      </c>
      <c r="AN85" s="5">
        <f t="shared" si="18"/>
        <v>9.079610020661157</v>
      </c>
      <c r="AS85"/>
      <c r="AV85" s="6"/>
    </row>
    <row r="86" spans="1:48" ht="15">
      <c r="A86" s="15">
        <v>177</v>
      </c>
      <c r="B86" s="20" t="s">
        <v>307</v>
      </c>
      <c r="C86" s="20">
        <v>300</v>
      </c>
      <c r="D86" s="15">
        <v>300</v>
      </c>
      <c r="E86" s="15">
        <v>300</v>
      </c>
      <c r="F86" s="15">
        <v>8.74</v>
      </c>
      <c r="G86" s="15">
        <v>8.74</v>
      </c>
      <c r="H86" s="15">
        <v>5.0600000000000005</v>
      </c>
      <c r="I86" s="15">
        <v>0</v>
      </c>
      <c r="J86" s="15">
        <v>0</v>
      </c>
      <c r="K86" s="15">
        <v>2708.8188548432568</v>
      </c>
      <c r="L86" s="15">
        <v>6717.7755999999999</v>
      </c>
      <c r="M86" s="15"/>
      <c r="N86" s="15"/>
      <c r="O86" s="15"/>
      <c r="P86" s="15">
        <v>121633918.72148521</v>
      </c>
      <c r="Q86" s="15"/>
      <c r="R86" s="15"/>
      <c r="S86" s="15">
        <v>858.22294564395941</v>
      </c>
      <c r="T86" s="15">
        <v>460</v>
      </c>
      <c r="U86" s="15">
        <v>210000</v>
      </c>
      <c r="V86" s="15">
        <f t="shared" si="12"/>
        <v>3.6006690239228165</v>
      </c>
      <c r="W86" s="15">
        <v>3.89873</v>
      </c>
      <c r="X86" s="15"/>
      <c r="Y86" s="15">
        <f t="shared" si="13"/>
        <v>1.0827793318677359</v>
      </c>
      <c r="Z86" s="15"/>
      <c r="AA86" s="16"/>
      <c r="AB86" s="15">
        <v>1.1026699208821982</v>
      </c>
      <c r="AC86" s="17">
        <v>0.3</v>
      </c>
      <c r="AD86" s="15"/>
      <c r="AE86" s="15" t="s">
        <v>403</v>
      </c>
      <c r="AF86" s="22" t="s">
        <v>5</v>
      </c>
      <c r="AG86" s="17">
        <f t="shared" si="14"/>
        <v>3345.979544870474</v>
      </c>
      <c r="AH86" s="17">
        <v>3003.7803097538581</v>
      </c>
      <c r="AI86" s="100">
        <v>39</v>
      </c>
      <c r="AJ86" s="17">
        <f t="shared" si="15"/>
        <v>0.30385003993294407</v>
      </c>
      <c r="AK86" s="15">
        <f t="shared" si="16"/>
        <v>1.0827793318677359</v>
      </c>
      <c r="AL86" s="56">
        <v>2.8845000000000001</v>
      </c>
      <c r="AM86" s="5">
        <f t="shared" si="17"/>
        <v>0.80848005749191498</v>
      </c>
      <c r="AN86" s="5">
        <f t="shared" si="18"/>
        <v>17.575653423737283</v>
      </c>
      <c r="AS86"/>
      <c r="AV86" s="6"/>
    </row>
    <row r="87" spans="1:48" ht="15">
      <c r="A87" s="15">
        <v>178</v>
      </c>
      <c r="B87" s="20" t="s">
        <v>308</v>
      </c>
      <c r="C87" s="20">
        <v>300</v>
      </c>
      <c r="D87" s="15">
        <v>300</v>
      </c>
      <c r="E87" s="15">
        <v>300</v>
      </c>
      <c r="F87" s="15">
        <v>8.74</v>
      </c>
      <c r="G87" s="15">
        <v>8.74</v>
      </c>
      <c r="H87" s="15">
        <v>5.0600000000000005</v>
      </c>
      <c r="I87" s="15">
        <v>0</v>
      </c>
      <c r="J87" s="15">
        <v>0</v>
      </c>
      <c r="K87" s="15">
        <v>4514.6980914054284</v>
      </c>
      <c r="L87" s="15">
        <v>6717.7755999999999</v>
      </c>
      <c r="M87" s="15"/>
      <c r="N87" s="15"/>
      <c r="O87" s="15"/>
      <c r="P87" s="15">
        <v>121633918.72148521</v>
      </c>
      <c r="Q87" s="15"/>
      <c r="R87" s="15"/>
      <c r="S87" s="15">
        <v>785.25653026154237</v>
      </c>
      <c r="T87" s="15">
        <v>460</v>
      </c>
      <c r="U87" s="15">
        <v>210000</v>
      </c>
      <c r="V87" s="15">
        <f t="shared" si="12"/>
        <v>3.9352449255923623</v>
      </c>
      <c r="W87" s="15">
        <v>3.6991200000000002</v>
      </c>
      <c r="X87" s="15"/>
      <c r="Y87" s="15">
        <f t="shared" si="13"/>
        <v>0.93999740040149626</v>
      </c>
      <c r="Z87" s="15"/>
      <c r="AA87" s="16"/>
      <c r="AB87" s="15">
        <v>1.1026699208821982</v>
      </c>
      <c r="AC87" s="17">
        <v>0.5</v>
      </c>
      <c r="AD87" s="15"/>
      <c r="AE87" s="15" t="s">
        <v>404</v>
      </c>
      <c r="AF87" s="22" t="s">
        <v>5</v>
      </c>
      <c r="AG87" s="17">
        <f t="shared" si="14"/>
        <v>2904.7581362210767</v>
      </c>
      <c r="AH87" s="17">
        <v>2748.3978559153984</v>
      </c>
      <c r="AI87" s="15">
        <v>14.771000000000001</v>
      </c>
      <c r="AJ87" s="17">
        <f t="shared" si="15"/>
        <v>0.51615594604593384</v>
      </c>
      <c r="AK87" s="15">
        <f t="shared" si="16"/>
        <v>0.93999740040149626</v>
      </c>
      <c r="AL87" s="5">
        <v>2.8845000000000001</v>
      </c>
      <c r="AM87" s="5">
        <f t="shared" si="17"/>
        <v>0.80848005749191498</v>
      </c>
      <c r="AN87" s="5">
        <f t="shared" si="18"/>
        <v>17.575653423737283</v>
      </c>
      <c r="AS87"/>
      <c r="AV87" s="6"/>
    </row>
    <row r="88" spans="1:48" ht="15">
      <c r="A88" s="15">
        <v>179</v>
      </c>
      <c r="B88" s="20" t="s">
        <v>309</v>
      </c>
      <c r="C88" s="20">
        <v>300</v>
      </c>
      <c r="D88" s="15">
        <v>300</v>
      </c>
      <c r="E88" s="15">
        <v>300</v>
      </c>
      <c r="F88" s="15">
        <v>8.74</v>
      </c>
      <c r="G88" s="15">
        <v>8.74</v>
      </c>
      <c r="H88" s="15">
        <v>5.0600000000000005</v>
      </c>
      <c r="I88" s="15">
        <v>0</v>
      </c>
      <c r="J88" s="15">
        <v>0</v>
      </c>
      <c r="K88" s="15">
        <v>6772.0471371081421</v>
      </c>
      <c r="L88" s="15">
        <v>6717.7755999999999</v>
      </c>
      <c r="M88" s="15"/>
      <c r="N88" s="15"/>
      <c r="O88" s="15"/>
      <c r="P88" s="15">
        <v>121633918.72148521</v>
      </c>
      <c r="Q88" s="15"/>
      <c r="R88" s="15"/>
      <c r="S88" s="15">
        <v>685.86379405756531</v>
      </c>
      <c r="T88" s="15">
        <v>460</v>
      </c>
      <c r="U88" s="15">
        <v>210000</v>
      </c>
      <c r="V88" s="15">
        <f t="shared" si="12"/>
        <v>4.5055254451011866</v>
      </c>
      <c r="W88" s="15">
        <v>3.4173100000000001</v>
      </c>
      <c r="X88" s="15"/>
      <c r="Y88" s="15">
        <f t="shared" si="13"/>
        <v>0.75847091346817441</v>
      </c>
      <c r="Z88" s="15"/>
      <c r="AA88" s="16"/>
      <c r="AB88" s="15">
        <v>1.1026699208821982</v>
      </c>
      <c r="AC88" s="17">
        <v>0.75</v>
      </c>
      <c r="AD88" s="15"/>
      <c r="AE88" s="15" t="s">
        <v>405</v>
      </c>
      <c r="AF88" s="22" t="s">
        <v>5</v>
      </c>
      <c r="AG88" s="17">
        <f t="shared" si="14"/>
        <v>2343.8092020708586</v>
      </c>
      <c r="AH88" s="17">
        <v>2400.5232792014785</v>
      </c>
      <c r="AI88" s="15">
        <v>7.9382999999999999</v>
      </c>
      <c r="AJ88" s="17">
        <f t="shared" si="15"/>
        <v>0.75337112316390009</v>
      </c>
      <c r="AK88" s="15">
        <f t="shared" si="16"/>
        <v>0.75847091346817441</v>
      </c>
      <c r="AL88" s="5">
        <v>2.8845000000000001</v>
      </c>
      <c r="AM88" s="5">
        <f t="shared" si="17"/>
        <v>0.80848005749191498</v>
      </c>
      <c r="AN88" s="5">
        <f t="shared" si="18"/>
        <v>17.575653423737283</v>
      </c>
      <c r="AS88"/>
      <c r="AV88" s="6"/>
    </row>
    <row r="89" spans="1:48" ht="15">
      <c r="A89" s="15">
        <v>180</v>
      </c>
      <c r="B89" s="20" t="s">
        <v>310</v>
      </c>
      <c r="C89" s="20">
        <v>300</v>
      </c>
      <c r="D89" s="15">
        <v>300</v>
      </c>
      <c r="E89" s="15">
        <v>300</v>
      </c>
      <c r="F89" s="15">
        <v>8.74</v>
      </c>
      <c r="G89" s="15">
        <v>8.74</v>
      </c>
      <c r="H89" s="15">
        <v>5.0600000000000005</v>
      </c>
      <c r="I89" s="15">
        <v>0</v>
      </c>
      <c r="J89" s="15">
        <v>0</v>
      </c>
      <c r="K89" s="15">
        <v>9029.3961828108568</v>
      </c>
      <c r="L89" s="15">
        <v>6717.7755999999999</v>
      </c>
      <c r="M89" s="15"/>
      <c r="N89" s="15"/>
      <c r="O89" s="15"/>
      <c r="P89" s="15">
        <v>121633918.7214852</v>
      </c>
      <c r="Q89" s="15"/>
      <c r="R89" s="15"/>
      <c r="S89" s="15">
        <v>576.55069765384644</v>
      </c>
      <c r="T89" s="15">
        <v>460</v>
      </c>
      <c r="U89" s="15">
        <v>210000</v>
      </c>
      <c r="V89" s="15">
        <f t="shared" si="12"/>
        <v>5.3597659123036951</v>
      </c>
      <c r="W89" s="15">
        <v>3.5109400000000002</v>
      </c>
      <c r="X89" s="15"/>
      <c r="Y89" s="15">
        <f t="shared" si="13"/>
        <v>0.65505472765898354</v>
      </c>
      <c r="Z89" s="15"/>
      <c r="AA89" s="16"/>
      <c r="AB89" s="15">
        <v>1.1026699208821982</v>
      </c>
      <c r="AC89" s="17">
        <v>1</v>
      </c>
      <c r="AD89" s="15"/>
      <c r="AE89" s="15" t="s">
        <v>406</v>
      </c>
      <c r="AF89" s="22" t="s">
        <v>5</v>
      </c>
      <c r="AG89" s="17">
        <f t="shared" si="14"/>
        <v>2024.2349064207958</v>
      </c>
      <c r="AH89" s="17">
        <v>2017.9274417884624</v>
      </c>
      <c r="AI89" s="15">
        <v>5.3654999999999999</v>
      </c>
      <c r="AJ89" s="17">
        <f t="shared" si="15"/>
        <v>0.99946550922426292</v>
      </c>
      <c r="AK89" s="15">
        <f t="shared" si="16"/>
        <v>0.65505472765898354</v>
      </c>
      <c r="AL89" s="5">
        <v>2.8845000000000001</v>
      </c>
      <c r="AM89" s="5">
        <f t="shared" si="17"/>
        <v>0.80848005749191498</v>
      </c>
      <c r="AN89" s="5">
        <f t="shared" si="18"/>
        <v>17.575653423737283</v>
      </c>
      <c r="AS89"/>
      <c r="AV89" s="6"/>
    </row>
    <row r="90" spans="1:48" ht="15">
      <c r="A90" s="15">
        <v>181</v>
      </c>
      <c r="B90" s="20" t="s">
        <v>311</v>
      </c>
      <c r="C90" s="20">
        <v>300</v>
      </c>
      <c r="D90" s="15">
        <v>300</v>
      </c>
      <c r="E90" s="15">
        <v>300</v>
      </c>
      <c r="F90" s="15">
        <v>8.74</v>
      </c>
      <c r="G90" s="15">
        <v>8.74</v>
      </c>
      <c r="H90" s="15">
        <v>5.0600000000000005</v>
      </c>
      <c r="I90" s="15">
        <v>0</v>
      </c>
      <c r="J90" s="15">
        <v>0</v>
      </c>
      <c r="K90" s="15">
        <v>12009.096923138441</v>
      </c>
      <c r="L90" s="15">
        <v>6717.7755999999999</v>
      </c>
      <c r="M90" s="15"/>
      <c r="N90" s="15"/>
      <c r="O90" s="15"/>
      <c r="P90" s="15">
        <v>121633918.7214852</v>
      </c>
      <c r="Q90" s="15"/>
      <c r="R90" s="15"/>
      <c r="S90" s="15">
        <v>436.9219695735452</v>
      </c>
      <c r="T90" s="15">
        <v>460</v>
      </c>
      <c r="U90" s="15">
        <v>210000</v>
      </c>
      <c r="V90" s="15">
        <f t="shared" si="12"/>
        <v>7.0726056165501285</v>
      </c>
      <c r="W90" s="15">
        <v>3.43011</v>
      </c>
      <c r="X90" s="15"/>
      <c r="Y90" s="15">
        <f t="shared" si="13"/>
        <v>0.48498533439690605</v>
      </c>
      <c r="Z90" s="15"/>
      <c r="AA90" s="16"/>
      <c r="AB90" s="15">
        <v>1.1026699208821982</v>
      </c>
      <c r="AC90" s="17">
        <v>1.33</v>
      </c>
      <c r="AD90" s="15"/>
      <c r="AE90" s="15" t="s">
        <v>407</v>
      </c>
      <c r="AF90" s="22" t="s">
        <v>5</v>
      </c>
      <c r="AG90" s="17">
        <f t="shared" si="14"/>
        <v>1498.6904170539131</v>
      </c>
      <c r="AH90" s="17">
        <v>1529.2268935074082</v>
      </c>
      <c r="AI90" s="15">
        <v>4.0476999999999999</v>
      </c>
      <c r="AJ90" s="17">
        <f t="shared" si="15"/>
        <v>1.3218603090413346</v>
      </c>
      <c r="AK90" s="15">
        <f t="shared" si="16"/>
        <v>0.48498533439690605</v>
      </c>
      <c r="AL90" s="5">
        <v>2.8845000000000001</v>
      </c>
      <c r="AM90" s="5">
        <f t="shared" si="17"/>
        <v>0.80848005749191498</v>
      </c>
      <c r="AN90" s="5">
        <f t="shared" si="18"/>
        <v>17.575653423737283</v>
      </c>
      <c r="AS90"/>
      <c r="AV90" s="6"/>
    </row>
    <row r="91" spans="1:48" ht="15">
      <c r="A91" s="15">
        <v>182</v>
      </c>
      <c r="B91" s="20" t="s">
        <v>312</v>
      </c>
      <c r="C91" s="20">
        <v>300</v>
      </c>
      <c r="D91" s="15">
        <v>300</v>
      </c>
      <c r="E91" s="15">
        <v>300</v>
      </c>
      <c r="F91" s="15">
        <v>8.74</v>
      </c>
      <c r="G91" s="15">
        <v>8.74</v>
      </c>
      <c r="H91" s="15">
        <v>5.0600000000000005</v>
      </c>
      <c r="I91" s="15">
        <v>0</v>
      </c>
      <c r="J91" s="15">
        <v>0</v>
      </c>
      <c r="K91" s="15">
        <v>15079.09162529413</v>
      </c>
      <c r="L91" s="15">
        <v>6717.7755999999999</v>
      </c>
      <c r="M91" s="15"/>
      <c r="N91" s="15"/>
      <c r="O91" s="15"/>
      <c r="P91" s="15">
        <v>121633918.7214852</v>
      </c>
      <c r="Q91" s="15"/>
      <c r="R91" s="15"/>
      <c r="S91" s="15">
        <v>323.51469426901514</v>
      </c>
      <c r="T91" s="15">
        <v>460</v>
      </c>
      <c r="U91" s="15">
        <v>210000</v>
      </c>
      <c r="V91" s="15">
        <f t="shared" si="12"/>
        <v>9.5518900091456018</v>
      </c>
      <c r="W91" s="15">
        <v>3.1259399999999999</v>
      </c>
      <c r="X91" s="15"/>
      <c r="Y91" s="15">
        <f t="shared" si="13"/>
        <v>0.3272587934960538</v>
      </c>
      <c r="Z91" s="15"/>
      <c r="AA91" s="16"/>
      <c r="AB91" s="15">
        <v>1.1026699208821982</v>
      </c>
      <c r="AC91" s="17">
        <v>1.67</v>
      </c>
      <c r="AD91" s="15"/>
      <c r="AE91" s="15" t="s">
        <v>408</v>
      </c>
      <c r="AF91" s="22" t="s">
        <v>5</v>
      </c>
      <c r="AG91" s="17">
        <f t="shared" si="14"/>
        <v>1011.2875234032851</v>
      </c>
      <c r="AH91" s="17">
        <v>1132.3014299415529</v>
      </c>
      <c r="AI91" s="15">
        <v>3.4861</v>
      </c>
      <c r="AJ91" s="17">
        <f t="shared" si="15"/>
        <v>1.6552924569813499</v>
      </c>
      <c r="AK91" s="15">
        <f t="shared" si="16"/>
        <v>0.3272587934960538</v>
      </c>
      <c r="AL91" s="5">
        <v>2.8845000000000001</v>
      </c>
      <c r="AM91" s="5">
        <f t="shared" si="17"/>
        <v>0.80848005749191498</v>
      </c>
      <c r="AN91" s="5">
        <f t="shared" si="18"/>
        <v>17.575653423737283</v>
      </c>
      <c r="AS91"/>
      <c r="AV91" s="6"/>
    </row>
    <row r="92" spans="1:48" ht="15">
      <c r="A92" s="15">
        <v>183</v>
      </c>
      <c r="B92" s="20" t="s">
        <v>313</v>
      </c>
      <c r="C92" s="20">
        <v>300</v>
      </c>
      <c r="D92" s="15">
        <v>300</v>
      </c>
      <c r="E92" s="15">
        <v>300</v>
      </c>
      <c r="F92" s="15">
        <v>8.74</v>
      </c>
      <c r="G92" s="15">
        <v>8.74</v>
      </c>
      <c r="H92" s="15">
        <v>5.0600000000000005</v>
      </c>
      <c r="I92" s="15">
        <v>0</v>
      </c>
      <c r="J92" s="15">
        <v>0</v>
      </c>
      <c r="K92" s="15">
        <v>18058.792365621714</v>
      </c>
      <c r="L92" s="15">
        <v>6717.7755999999999</v>
      </c>
      <c r="M92" s="15"/>
      <c r="N92" s="15"/>
      <c r="O92" s="15"/>
      <c r="P92" s="15">
        <v>121633918.7214852</v>
      </c>
      <c r="Q92" s="15"/>
      <c r="R92" s="15"/>
      <c r="S92" s="15">
        <v>245.51975899515787</v>
      </c>
      <c r="T92" s="15">
        <v>460</v>
      </c>
      <c r="U92" s="15">
        <v>210000</v>
      </c>
      <c r="V92" s="15">
        <f t="shared" si="12"/>
        <v>12.586265108141232</v>
      </c>
      <c r="W92" s="15">
        <v>2.8481399999999999</v>
      </c>
      <c r="X92" s="15"/>
      <c r="Y92" s="15">
        <f t="shared" si="13"/>
        <v>0.22628952874651626</v>
      </c>
      <c r="Z92" s="15"/>
      <c r="AA92" s="16"/>
      <c r="AB92" s="15">
        <v>1.1026699208821982</v>
      </c>
      <c r="AC92" s="17">
        <v>2</v>
      </c>
      <c r="AD92" s="15"/>
      <c r="AE92" s="15" t="s">
        <v>409</v>
      </c>
      <c r="AF92" s="22" t="s">
        <v>5</v>
      </c>
      <c r="AG92" s="17">
        <f t="shared" si="14"/>
        <v>699.27464638446895</v>
      </c>
      <c r="AH92" s="17">
        <v>859.31915648305255</v>
      </c>
      <c r="AI92" s="15">
        <v>3.2118000000000002</v>
      </c>
      <c r="AJ92" s="17">
        <f t="shared" si="15"/>
        <v>1.9795851657045125</v>
      </c>
      <c r="AK92" s="15">
        <f t="shared" si="16"/>
        <v>0.22628952874651626</v>
      </c>
      <c r="AL92" s="5">
        <v>2.8845000000000001</v>
      </c>
      <c r="AM92" s="5">
        <f t="shared" si="17"/>
        <v>0.80848005749191498</v>
      </c>
      <c r="AN92" s="5">
        <f t="shared" si="18"/>
        <v>17.575653423737283</v>
      </c>
      <c r="AS92"/>
      <c r="AV92" s="6"/>
    </row>
    <row r="93" spans="1:48" ht="15">
      <c r="A93" s="15">
        <v>184</v>
      </c>
      <c r="B93" s="20" t="s">
        <v>314</v>
      </c>
      <c r="C93" s="20">
        <v>300</v>
      </c>
      <c r="D93" s="15">
        <v>300</v>
      </c>
      <c r="E93" s="15">
        <v>300</v>
      </c>
      <c r="F93" s="15">
        <v>8.74</v>
      </c>
      <c r="G93" s="15">
        <v>8.74</v>
      </c>
      <c r="H93" s="15">
        <v>5.0600000000000005</v>
      </c>
      <c r="I93" s="15">
        <v>0</v>
      </c>
      <c r="J93" s="15">
        <v>0</v>
      </c>
      <c r="K93" s="15">
        <v>22573.490457027143</v>
      </c>
      <c r="L93" s="15">
        <v>6717.7755999999999</v>
      </c>
      <c r="M93" s="15"/>
      <c r="N93" s="15"/>
      <c r="O93" s="15"/>
      <c r="P93" s="15">
        <v>121633918.7214852</v>
      </c>
      <c r="Q93" s="15"/>
      <c r="R93" s="15"/>
      <c r="S93" s="15">
        <v>169.27175479537897</v>
      </c>
      <c r="T93" s="15">
        <v>460</v>
      </c>
      <c r="U93" s="15">
        <v>210000</v>
      </c>
      <c r="V93" s="15">
        <f t="shared" si="12"/>
        <v>18.25571419009334</v>
      </c>
      <c r="W93" s="15">
        <v>2.6207600000000002</v>
      </c>
      <c r="X93" s="15"/>
      <c r="Y93" s="15">
        <f t="shared" si="13"/>
        <v>0.14355833865005313</v>
      </c>
      <c r="Z93" s="15"/>
      <c r="AA93" s="16"/>
      <c r="AB93" s="15">
        <v>1.1026699208821982</v>
      </c>
      <c r="AC93" s="17">
        <v>2.5</v>
      </c>
      <c r="AD93" s="15"/>
      <c r="AE93" s="15" t="s">
        <v>410</v>
      </c>
      <c r="AF93" s="22" t="s">
        <v>5</v>
      </c>
      <c r="AG93" s="17">
        <f t="shared" si="14"/>
        <v>443.62064409753742</v>
      </c>
      <c r="AH93" s="17">
        <v>592.45114178382642</v>
      </c>
      <c r="AI93" s="15">
        <v>2.9883999999999999</v>
      </c>
      <c r="AJ93" s="17">
        <f t="shared" si="15"/>
        <v>2.4716106054094023</v>
      </c>
      <c r="AK93" s="15">
        <f t="shared" si="16"/>
        <v>0.14355833865005313</v>
      </c>
      <c r="AL93" s="5">
        <v>2.8845000000000001</v>
      </c>
      <c r="AM93" s="5">
        <f t="shared" si="17"/>
        <v>0.80848005749191498</v>
      </c>
      <c r="AN93" s="5">
        <f t="shared" si="18"/>
        <v>17.575653423737283</v>
      </c>
      <c r="AS93"/>
      <c r="AV93" s="6"/>
    </row>
    <row r="94" spans="1:48" ht="15">
      <c r="A94" s="15">
        <v>185</v>
      </c>
      <c r="B94" s="20" t="s">
        <v>315</v>
      </c>
      <c r="C94" s="20">
        <v>300</v>
      </c>
      <c r="D94" s="15">
        <v>300</v>
      </c>
      <c r="E94" s="15">
        <v>300</v>
      </c>
      <c r="F94" s="15">
        <v>6.4600000000000009</v>
      </c>
      <c r="G94" s="15">
        <v>6.4600000000000009</v>
      </c>
      <c r="H94" s="15">
        <v>3.74</v>
      </c>
      <c r="I94" s="15">
        <v>0</v>
      </c>
      <c r="J94" s="15">
        <v>0</v>
      </c>
      <c r="K94" s="15">
        <v>2728.6779714565437</v>
      </c>
      <c r="L94" s="15">
        <v>4973.8396000000002</v>
      </c>
      <c r="M94" s="15"/>
      <c r="N94" s="15"/>
      <c r="O94" s="15"/>
      <c r="P94" s="15">
        <v>91377606.613187566</v>
      </c>
      <c r="Q94" s="15"/>
      <c r="R94" s="15"/>
      <c r="S94" s="15">
        <v>646.04012362800654</v>
      </c>
      <c r="T94" s="15">
        <v>460</v>
      </c>
      <c r="U94" s="15">
        <v>210000</v>
      </c>
      <c r="V94" s="15">
        <f t="shared" si="12"/>
        <v>3.5415234012886536</v>
      </c>
      <c r="W94" s="15">
        <v>3.8762400000000001</v>
      </c>
      <c r="X94" s="15"/>
      <c r="Y94" s="15">
        <f t="shared" si="13"/>
        <v>1.0945120392511181</v>
      </c>
      <c r="Z94" s="15"/>
      <c r="AA94" s="16"/>
      <c r="AB94" s="15">
        <v>1.5093980321271014</v>
      </c>
      <c r="AC94" s="17">
        <v>0.3</v>
      </c>
      <c r="AD94" s="15"/>
      <c r="AE94" s="15" t="s">
        <v>411</v>
      </c>
      <c r="AF94" s="22" t="s">
        <v>5</v>
      </c>
      <c r="AG94" s="17">
        <f t="shared" si="14"/>
        <v>2504.2065688118241</v>
      </c>
      <c r="AH94" s="17">
        <v>2261.1404326980228</v>
      </c>
      <c r="AI94" s="100">
        <v>39</v>
      </c>
      <c r="AJ94" s="17">
        <f t="shared" si="15"/>
        <v>0.30134414270188614</v>
      </c>
      <c r="AK94" s="15">
        <f t="shared" si="16"/>
        <v>1.0945120392511181</v>
      </c>
      <c r="AL94" s="56">
        <v>1.5359</v>
      </c>
      <c r="AM94" s="5">
        <f t="shared" si="17"/>
        <v>1.0938259601361207</v>
      </c>
      <c r="AN94" s="5">
        <f t="shared" si="18"/>
        <v>32.171351768709421</v>
      </c>
      <c r="AS94"/>
      <c r="AV94" s="6"/>
    </row>
    <row r="95" spans="1:48" ht="15">
      <c r="A95" s="15">
        <v>186</v>
      </c>
      <c r="B95" s="20" t="s">
        <v>316</v>
      </c>
      <c r="C95" s="20">
        <v>300</v>
      </c>
      <c r="D95" s="15">
        <v>300</v>
      </c>
      <c r="E95" s="15">
        <v>300</v>
      </c>
      <c r="F95" s="15">
        <v>6.4600000000000009</v>
      </c>
      <c r="G95" s="15">
        <v>6.4600000000000009</v>
      </c>
      <c r="H95" s="15">
        <v>3.74</v>
      </c>
      <c r="I95" s="15">
        <v>0</v>
      </c>
      <c r="J95" s="15">
        <v>0</v>
      </c>
      <c r="K95" s="15">
        <v>4547.7966190942398</v>
      </c>
      <c r="L95" s="15">
        <v>4973.8396000000002</v>
      </c>
      <c r="M95" s="15"/>
      <c r="N95" s="15"/>
      <c r="O95" s="15"/>
      <c r="P95" s="15">
        <v>91377606.613187566</v>
      </c>
      <c r="Q95" s="15"/>
      <c r="R95" s="15"/>
      <c r="S95" s="15">
        <v>598.75433551249728</v>
      </c>
      <c r="T95" s="15">
        <v>460</v>
      </c>
      <c r="U95" s="15">
        <v>210000</v>
      </c>
      <c r="V95" s="15">
        <f t="shared" si="12"/>
        <v>3.8212102698874664</v>
      </c>
      <c r="W95" s="15">
        <v>3.6306699999999998</v>
      </c>
      <c r="X95" s="15"/>
      <c r="Y95" s="15">
        <f t="shared" si="13"/>
        <v>0.95013614629140053</v>
      </c>
      <c r="Z95" s="15"/>
      <c r="AA95" s="16"/>
      <c r="AB95" s="15">
        <v>1.5093980321271014</v>
      </c>
      <c r="AC95" s="17">
        <v>0.5</v>
      </c>
      <c r="AD95" s="15"/>
      <c r="AE95" s="15" t="s">
        <v>412</v>
      </c>
      <c r="AF95" s="22" t="s">
        <v>5</v>
      </c>
      <c r="AG95" s="17">
        <f t="shared" si="14"/>
        <v>2173.8794033151585</v>
      </c>
      <c r="AH95" s="17">
        <v>2095.6401742937405</v>
      </c>
      <c r="AI95" s="15">
        <v>14.439</v>
      </c>
      <c r="AJ95" s="17">
        <f t="shared" si="15"/>
        <v>0.51443666005993438</v>
      </c>
      <c r="AK95" s="15">
        <f t="shared" si="16"/>
        <v>0.95013614629140053</v>
      </c>
      <c r="AL95" s="5">
        <v>1.5359</v>
      </c>
      <c r="AM95" s="5">
        <f t="shared" si="17"/>
        <v>1.0938259601361207</v>
      </c>
      <c r="AN95" s="5">
        <f t="shared" si="18"/>
        <v>32.171351768709421</v>
      </c>
      <c r="AS95"/>
      <c r="AV95" s="6"/>
    </row>
    <row r="96" spans="1:48" ht="15">
      <c r="A96" s="15">
        <v>187</v>
      </c>
      <c r="B96" s="20" t="s">
        <v>317</v>
      </c>
      <c r="C96" s="20">
        <v>300</v>
      </c>
      <c r="D96" s="15">
        <v>300</v>
      </c>
      <c r="E96" s="15">
        <v>300</v>
      </c>
      <c r="F96" s="15">
        <v>6.4600000000000009</v>
      </c>
      <c r="G96" s="15">
        <v>6.4600000000000009</v>
      </c>
      <c r="H96" s="15">
        <v>3.74</v>
      </c>
      <c r="I96" s="15">
        <v>0</v>
      </c>
      <c r="J96" s="15">
        <v>0</v>
      </c>
      <c r="K96" s="15">
        <v>6821.6949286413592</v>
      </c>
      <c r="L96" s="15">
        <v>4973.8396000000002</v>
      </c>
      <c r="M96" s="15"/>
      <c r="N96" s="15"/>
      <c r="O96" s="15"/>
      <c r="P96" s="15">
        <v>91377606.613187566</v>
      </c>
      <c r="Q96" s="15"/>
      <c r="R96" s="15"/>
      <c r="S96" s="15">
        <v>535.95310891012809</v>
      </c>
      <c r="T96" s="15">
        <v>460</v>
      </c>
      <c r="U96" s="15">
        <v>210000</v>
      </c>
      <c r="V96" s="15">
        <f t="shared" si="12"/>
        <v>4.2689671502281747</v>
      </c>
      <c r="W96" s="15">
        <v>3.2729900000000001</v>
      </c>
      <c r="X96" s="15"/>
      <c r="Y96" s="15">
        <f t="shared" si="13"/>
        <v>0.76669364856205557</v>
      </c>
      <c r="Z96" s="15"/>
      <c r="AA96" s="16"/>
      <c r="AB96" s="15">
        <v>1.5093980321271014</v>
      </c>
      <c r="AC96" s="17">
        <v>0.75</v>
      </c>
      <c r="AD96" s="15"/>
      <c r="AE96" s="15" t="s">
        <v>413</v>
      </c>
      <c r="AF96" s="22" t="s">
        <v>5</v>
      </c>
      <c r="AG96" s="17">
        <f t="shared" si="14"/>
        <v>1754.1691659317603</v>
      </c>
      <c r="AH96" s="17">
        <v>1875.8358811854484</v>
      </c>
      <c r="AI96" s="15">
        <v>7.5705999999999998</v>
      </c>
      <c r="AJ96" s="17">
        <f t="shared" si="15"/>
        <v>0.75092446922439027</v>
      </c>
      <c r="AK96" s="15">
        <f t="shared" si="16"/>
        <v>0.76669364856205557</v>
      </c>
      <c r="AL96" s="5">
        <v>1.5359</v>
      </c>
      <c r="AM96" s="5">
        <f t="shared" si="17"/>
        <v>1.0938259601361207</v>
      </c>
      <c r="AN96" s="5">
        <f t="shared" si="18"/>
        <v>32.171351768709421</v>
      </c>
      <c r="AS96"/>
      <c r="AV96" s="6"/>
    </row>
    <row r="97" spans="1:48" ht="15">
      <c r="A97" s="15">
        <v>188</v>
      </c>
      <c r="B97" s="20" t="s">
        <v>318</v>
      </c>
      <c r="C97" s="20">
        <v>300</v>
      </c>
      <c r="D97" s="15">
        <v>300</v>
      </c>
      <c r="E97" s="15">
        <v>300</v>
      </c>
      <c r="F97" s="15">
        <v>6.4600000000000009</v>
      </c>
      <c r="G97" s="15">
        <v>6.4600000000000009</v>
      </c>
      <c r="H97" s="15">
        <v>3.74</v>
      </c>
      <c r="I97" s="15">
        <v>0</v>
      </c>
      <c r="J97" s="15">
        <v>0</v>
      </c>
      <c r="K97" s="15">
        <v>9095.5932381884795</v>
      </c>
      <c r="L97" s="15">
        <v>4973.8396000000002</v>
      </c>
      <c r="M97" s="15"/>
      <c r="N97" s="15"/>
      <c r="O97" s="15"/>
      <c r="P97" s="15">
        <v>91377606.613187581</v>
      </c>
      <c r="Q97" s="15"/>
      <c r="R97" s="15"/>
      <c r="S97" s="15">
        <v>466.67248657932623</v>
      </c>
      <c r="T97" s="15">
        <v>460</v>
      </c>
      <c r="U97" s="15">
        <v>210000</v>
      </c>
      <c r="V97" s="15">
        <f t="shared" si="12"/>
        <v>4.9027236055217616</v>
      </c>
      <c r="W97" s="15">
        <v>3.2385799999999998</v>
      </c>
      <c r="X97" s="15"/>
      <c r="Y97" s="15">
        <f t="shared" si="13"/>
        <v>0.66056752543678032</v>
      </c>
      <c r="Z97" s="15"/>
      <c r="AA97" s="16"/>
      <c r="AB97" s="15">
        <v>1.5093980321271014</v>
      </c>
      <c r="AC97" s="17">
        <v>1</v>
      </c>
      <c r="AD97" s="15"/>
      <c r="AE97" s="15" t="s">
        <v>414</v>
      </c>
      <c r="AF97" s="22" t="s">
        <v>5</v>
      </c>
      <c r="AG97" s="17">
        <f t="shared" si="14"/>
        <v>1511.3561815860742</v>
      </c>
      <c r="AH97" s="17">
        <v>1633.3537030276418</v>
      </c>
      <c r="AI97" s="15">
        <v>4.9366000000000003</v>
      </c>
      <c r="AJ97" s="17">
        <f t="shared" si="15"/>
        <v>0.99656294694919034</v>
      </c>
      <c r="AK97" s="15">
        <f t="shared" si="16"/>
        <v>0.66056752543678032</v>
      </c>
      <c r="AL97" s="5">
        <v>1.5359</v>
      </c>
      <c r="AM97" s="5">
        <f t="shared" si="17"/>
        <v>1.0938259601361207</v>
      </c>
      <c r="AN97" s="5">
        <f t="shared" si="18"/>
        <v>32.171351768709421</v>
      </c>
      <c r="AS97"/>
      <c r="AV97" s="6"/>
    </row>
    <row r="98" spans="1:48" ht="15">
      <c r="A98" s="15">
        <v>189</v>
      </c>
      <c r="B98" s="20" t="s">
        <v>319</v>
      </c>
      <c r="C98" s="20">
        <v>300</v>
      </c>
      <c r="D98" s="15">
        <v>300</v>
      </c>
      <c r="E98" s="15">
        <v>300</v>
      </c>
      <c r="F98" s="15">
        <v>6.4600000000000009</v>
      </c>
      <c r="G98" s="15">
        <v>6.4600000000000009</v>
      </c>
      <c r="H98" s="15">
        <v>3.74</v>
      </c>
      <c r="I98" s="15">
        <v>0</v>
      </c>
      <c r="J98" s="15">
        <v>0</v>
      </c>
      <c r="K98" s="15">
        <v>12097.139006790678</v>
      </c>
      <c r="L98" s="15">
        <v>4973.8396000000002</v>
      </c>
      <c r="M98" s="15"/>
      <c r="N98" s="15"/>
      <c r="O98" s="15"/>
      <c r="P98" s="15">
        <v>91377606.613187581</v>
      </c>
      <c r="Q98" s="15"/>
      <c r="R98" s="15"/>
      <c r="S98" s="15">
        <v>371.73946991173574</v>
      </c>
      <c r="T98" s="15">
        <v>460</v>
      </c>
      <c r="U98" s="15">
        <v>210000</v>
      </c>
      <c r="V98" s="15">
        <f t="shared" si="12"/>
        <v>6.1547572996304245</v>
      </c>
      <c r="W98" s="15">
        <v>3.0058699999999998</v>
      </c>
      <c r="X98" s="15"/>
      <c r="Y98" s="15">
        <f t="shared" si="13"/>
        <v>0.48838156464439203</v>
      </c>
      <c r="Z98" s="15"/>
      <c r="AA98" s="16"/>
      <c r="AB98" s="15">
        <v>1.5093980321271014</v>
      </c>
      <c r="AC98" s="17">
        <v>1.33</v>
      </c>
      <c r="AD98" s="15"/>
      <c r="AE98" s="15" t="s">
        <v>415</v>
      </c>
      <c r="AF98" s="22" t="s">
        <v>5</v>
      </c>
      <c r="AG98" s="17">
        <f t="shared" si="14"/>
        <v>1117.4005204235891</v>
      </c>
      <c r="AH98" s="17">
        <v>1301.0881446910751</v>
      </c>
      <c r="AI98" s="15">
        <v>3.5430000000000001</v>
      </c>
      <c r="AJ98" s="17">
        <f t="shared" si="15"/>
        <v>1.3180135948436238</v>
      </c>
      <c r="AK98" s="15">
        <f t="shared" si="16"/>
        <v>0.48838156464439203</v>
      </c>
      <c r="AL98" s="5">
        <v>1.5359</v>
      </c>
      <c r="AM98" s="5">
        <f t="shared" si="17"/>
        <v>1.0938259601361207</v>
      </c>
      <c r="AN98" s="5">
        <f t="shared" si="18"/>
        <v>32.171351768709421</v>
      </c>
      <c r="AS98"/>
      <c r="AV98" s="6"/>
    </row>
    <row r="99" spans="1:48" ht="15">
      <c r="A99" s="15">
        <v>190</v>
      </c>
      <c r="B99" s="20" t="s">
        <v>320</v>
      </c>
      <c r="C99" s="20">
        <v>300</v>
      </c>
      <c r="D99" s="15">
        <v>300</v>
      </c>
      <c r="E99" s="15">
        <v>300</v>
      </c>
      <c r="F99" s="15">
        <v>6.4600000000000009</v>
      </c>
      <c r="G99" s="15">
        <v>6.4600000000000009</v>
      </c>
      <c r="H99" s="15">
        <v>3.74</v>
      </c>
      <c r="I99" s="15">
        <v>0</v>
      </c>
      <c r="J99" s="15">
        <v>0</v>
      </c>
      <c r="K99" s="15">
        <v>15189.640707774759</v>
      </c>
      <c r="L99" s="15">
        <v>4973.8396000000002</v>
      </c>
      <c r="M99" s="15"/>
      <c r="N99" s="15"/>
      <c r="O99" s="15"/>
      <c r="P99" s="15">
        <v>91377606.613187581</v>
      </c>
      <c r="Q99" s="15"/>
      <c r="R99" s="15"/>
      <c r="S99" s="15">
        <v>285.7107277071874</v>
      </c>
      <c r="T99" s="15">
        <v>460</v>
      </c>
      <c r="U99" s="15">
        <v>210000</v>
      </c>
      <c r="V99" s="15">
        <f t="shared" si="12"/>
        <v>8.007981479592317</v>
      </c>
      <c r="W99" s="15">
        <v>2.6370300000000002</v>
      </c>
      <c r="X99" s="15"/>
      <c r="Y99" s="15">
        <f t="shared" si="13"/>
        <v>0.32930021213463773</v>
      </c>
      <c r="Z99" s="15"/>
      <c r="AA99" s="16"/>
      <c r="AB99" s="15">
        <v>1.5093980321271014</v>
      </c>
      <c r="AC99" s="17">
        <v>1.67</v>
      </c>
      <c r="AD99" s="15"/>
      <c r="AE99" s="15" t="s">
        <v>416</v>
      </c>
      <c r="AF99" s="22" t="s">
        <v>5</v>
      </c>
      <c r="AG99" s="17">
        <f t="shared" si="14"/>
        <v>753.42776028568449</v>
      </c>
      <c r="AH99" s="17">
        <v>999.98754697515585</v>
      </c>
      <c r="AI99" s="15">
        <v>2.9394</v>
      </c>
      <c r="AJ99" s="17">
        <f t="shared" si="15"/>
        <v>1.6505633026418189</v>
      </c>
      <c r="AK99" s="15">
        <f t="shared" si="16"/>
        <v>0.32930021213463773</v>
      </c>
      <c r="AL99" s="5">
        <v>1.5359</v>
      </c>
      <c r="AM99" s="5">
        <f t="shared" si="17"/>
        <v>1.0938259601361207</v>
      </c>
      <c r="AN99" s="5">
        <f t="shared" si="18"/>
        <v>32.171351768709421</v>
      </c>
      <c r="AS99"/>
      <c r="AV99" s="6"/>
    </row>
    <row r="100" spans="1:48" ht="15">
      <c r="A100" s="15">
        <v>191</v>
      </c>
      <c r="B100" s="20" t="s">
        <v>321</v>
      </c>
      <c r="C100" s="20">
        <v>300</v>
      </c>
      <c r="D100" s="15">
        <v>300</v>
      </c>
      <c r="E100" s="15">
        <v>300</v>
      </c>
      <c r="F100" s="15">
        <v>6.4600000000000009</v>
      </c>
      <c r="G100" s="15">
        <v>6.4600000000000009</v>
      </c>
      <c r="H100" s="15">
        <v>3.74</v>
      </c>
      <c r="I100" s="15">
        <v>0</v>
      </c>
      <c r="J100" s="15">
        <v>0</v>
      </c>
      <c r="K100" s="15">
        <v>18191.186476376959</v>
      </c>
      <c r="L100" s="15">
        <v>4973.8396000000002</v>
      </c>
      <c r="M100" s="15"/>
      <c r="N100" s="15"/>
      <c r="O100" s="15"/>
      <c r="P100" s="15">
        <v>91377606.613187581</v>
      </c>
      <c r="Q100" s="15"/>
      <c r="R100" s="15"/>
      <c r="S100" s="15">
        <v>221.57865023639263</v>
      </c>
      <c r="T100" s="15">
        <v>460</v>
      </c>
      <c r="U100" s="15">
        <v>210000</v>
      </c>
      <c r="V100" s="15">
        <f t="shared" si="12"/>
        <v>10.325752113568109</v>
      </c>
      <c r="W100" s="15">
        <v>2.3524400000000001</v>
      </c>
      <c r="X100" s="15"/>
      <c r="Y100" s="15">
        <f t="shared" si="13"/>
        <v>0.2278226296861105</v>
      </c>
      <c r="Z100" s="15"/>
      <c r="AA100" s="16"/>
      <c r="AB100" s="15">
        <v>1.5093980321271014</v>
      </c>
      <c r="AC100" s="17">
        <v>2</v>
      </c>
      <c r="AD100" s="15"/>
      <c r="AE100" s="15" t="s">
        <v>417</v>
      </c>
      <c r="AF100" s="22" t="s">
        <v>5</v>
      </c>
      <c r="AG100" s="17">
        <f t="shared" si="14"/>
        <v>521.25047996209946</v>
      </c>
      <c r="AH100" s="17">
        <v>775.52527582737423</v>
      </c>
      <c r="AI100" s="15">
        <v>2.6501999999999999</v>
      </c>
      <c r="AJ100" s="17">
        <f t="shared" si="15"/>
        <v>1.9738835268282688</v>
      </c>
      <c r="AK100" s="15">
        <f t="shared" si="16"/>
        <v>0.2278226296861105</v>
      </c>
      <c r="AL100" s="5">
        <v>1.5359</v>
      </c>
      <c r="AM100" s="5">
        <f t="shared" si="17"/>
        <v>1.0938259601361207</v>
      </c>
      <c r="AN100" s="5">
        <f t="shared" si="18"/>
        <v>32.171351768709421</v>
      </c>
      <c r="AS100"/>
      <c r="AV100" s="6"/>
    </row>
    <row r="101" spans="1:48" ht="15.75" thickBot="1">
      <c r="A101" s="42">
        <v>192</v>
      </c>
      <c r="B101" s="45" t="s">
        <v>322</v>
      </c>
      <c r="C101" s="45">
        <v>300</v>
      </c>
      <c r="D101" s="42">
        <v>300</v>
      </c>
      <c r="E101" s="42">
        <v>300</v>
      </c>
      <c r="F101" s="42">
        <v>6.4600000000000009</v>
      </c>
      <c r="G101" s="42">
        <v>6.4600000000000009</v>
      </c>
      <c r="H101" s="42">
        <v>3.74</v>
      </c>
      <c r="I101" s="42">
        <v>0</v>
      </c>
      <c r="J101" s="42">
        <v>0</v>
      </c>
      <c r="K101" s="42">
        <v>22738.983095471198</v>
      </c>
      <c r="L101" s="42">
        <v>4973.8396000000002</v>
      </c>
      <c r="M101" s="42"/>
      <c r="N101" s="42"/>
      <c r="O101" s="42"/>
      <c r="P101" s="42">
        <v>91377606.613187581</v>
      </c>
      <c r="Q101" s="42"/>
      <c r="R101" s="42"/>
      <c r="S101" s="42">
        <v>155.49364060021188</v>
      </c>
      <c r="T101" s="42">
        <v>460</v>
      </c>
      <c r="U101" s="42">
        <v>210000</v>
      </c>
      <c r="V101" s="42">
        <f t="shared" si="12"/>
        <v>14.714210865269832</v>
      </c>
      <c r="W101" s="42">
        <v>2.1318000000000001</v>
      </c>
      <c r="X101" s="42"/>
      <c r="Y101" s="42">
        <f t="shared" si="13"/>
        <v>0.14488034863165641</v>
      </c>
      <c r="Z101" s="42"/>
      <c r="AA101" s="41"/>
      <c r="AB101" s="42">
        <v>1.5093980321271014</v>
      </c>
      <c r="AC101" s="43">
        <v>2.5</v>
      </c>
      <c r="AD101" s="42"/>
      <c r="AE101" s="42" t="s">
        <v>418</v>
      </c>
      <c r="AF101" s="44" t="s">
        <v>5</v>
      </c>
      <c r="AG101" s="43">
        <f t="shared" si="14"/>
        <v>331.48134303153171</v>
      </c>
      <c r="AH101" s="43">
        <v>544.22774210074158</v>
      </c>
      <c r="AI101" s="42">
        <v>2.4226999999999999</v>
      </c>
      <c r="AJ101" s="43">
        <f t="shared" si="15"/>
        <v>2.4644423773291781</v>
      </c>
      <c r="AK101" s="42">
        <f t="shared" si="16"/>
        <v>0.14488034863165641</v>
      </c>
      <c r="AL101" s="5">
        <v>1.5359</v>
      </c>
      <c r="AM101" s="5">
        <f t="shared" si="17"/>
        <v>1.0938259601361207</v>
      </c>
      <c r="AN101" s="5">
        <f t="shared" si="18"/>
        <v>32.171351768709421</v>
      </c>
      <c r="AS101"/>
      <c r="AV101" s="6"/>
    </row>
    <row r="102" spans="1:48">
      <c r="A102" s="15">
        <v>241</v>
      </c>
      <c r="B102" s="20" t="s">
        <v>467</v>
      </c>
      <c r="C102" s="20">
        <v>300</v>
      </c>
      <c r="D102" s="15">
        <v>300</v>
      </c>
      <c r="E102" s="15">
        <v>300</v>
      </c>
      <c r="F102" s="15">
        <v>24.32</v>
      </c>
      <c r="G102" s="15">
        <v>24.32</v>
      </c>
      <c r="H102" s="15">
        <v>14.08</v>
      </c>
      <c r="I102" s="15">
        <v>0</v>
      </c>
      <c r="J102" s="15">
        <v>0</v>
      </c>
      <c r="K102" s="15">
        <v>2931.8320402448121</v>
      </c>
      <c r="L102" s="15">
        <v>18473.574399999998</v>
      </c>
      <c r="M102" s="15"/>
      <c r="N102" s="15"/>
      <c r="O102" s="15"/>
      <c r="P102" s="15">
        <v>301829169.47400016</v>
      </c>
      <c r="Q102" s="15"/>
      <c r="R102" s="15"/>
      <c r="S102" s="15">
        <v>1745.4984756367351</v>
      </c>
      <c r="T102" s="15">
        <v>355</v>
      </c>
      <c r="U102" s="15">
        <v>210000</v>
      </c>
      <c r="V102" s="15">
        <f t="shared" ref="V102:V118" si="19">L102*T102/(S102*1000)</f>
        <v>3.7571610651837912</v>
      </c>
      <c r="W102" s="15">
        <v>3.8725000000000001</v>
      </c>
      <c r="X102" s="15"/>
      <c r="Y102" s="15">
        <f t="shared" ref="Y102:Y118" si="20">AK102</f>
        <v>1.0306984270344468</v>
      </c>
      <c r="Z102" s="15"/>
      <c r="AA102" s="16"/>
      <c r="AB102" s="15">
        <v>0.35499999999999998</v>
      </c>
      <c r="AC102" s="17">
        <v>0.3</v>
      </c>
      <c r="AD102" s="15"/>
      <c r="AE102" s="15" t="s">
        <v>576</v>
      </c>
      <c r="AF102" s="22" t="s">
        <v>5</v>
      </c>
      <c r="AG102" s="17">
        <f t="shared" ref="AG102:AG118" si="21">W102*S102</f>
        <v>6759.4428469032564</v>
      </c>
      <c r="AH102" s="17">
        <v>6109.2446647285724</v>
      </c>
      <c r="AI102" s="15">
        <v>34.444000000000003</v>
      </c>
      <c r="AJ102" s="17">
        <f t="shared" ref="AJ102:AJ118" si="22">(V102/AI102)^0.5</f>
        <v>0.3302730342032405</v>
      </c>
      <c r="AK102" s="15">
        <f t="shared" ref="AK102:AK118" si="23">W102/V102</f>
        <v>1.0306984270344468</v>
      </c>
      <c r="AL102" s="56">
        <v>29.24</v>
      </c>
      <c r="AM102" s="5">
        <f t="shared" si="17"/>
        <v>0.29054752066115708</v>
      </c>
      <c r="AN102" s="5">
        <f t="shared" si="18"/>
        <v>2.2699025051652892</v>
      </c>
    </row>
    <row r="103" spans="1:48">
      <c r="A103" s="15">
        <v>242</v>
      </c>
      <c r="B103" s="20" t="s">
        <v>468</v>
      </c>
      <c r="C103" s="20">
        <v>300</v>
      </c>
      <c r="D103" s="15">
        <v>300</v>
      </c>
      <c r="E103" s="15">
        <v>300</v>
      </c>
      <c r="F103" s="15">
        <v>24.32</v>
      </c>
      <c r="G103" s="15">
        <v>24.32</v>
      </c>
      <c r="H103" s="15">
        <v>14.08</v>
      </c>
      <c r="I103" s="15">
        <v>0</v>
      </c>
      <c r="J103" s="15">
        <v>0</v>
      </c>
      <c r="K103" s="15">
        <v>4886.3867337413531</v>
      </c>
      <c r="L103" s="15">
        <v>18473.574399999998</v>
      </c>
      <c r="M103" s="15"/>
      <c r="N103" s="15"/>
      <c r="O103" s="15"/>
      <c r="P103" s="15">
        <v>301829169.47400016</v>
      </c>
      <c r="Q103" s="15"/>
      <c r="R103" s="15"/>
      <c r="S103" s="15">
        <v>1550.2744318261753</v>
      </c>
      <c r="T103" s="15">
        <v>355</v>
      </c>
      <c r="U103" s="15">
        <v>210000</v>
      </c>
      <c r="V103" s="15">
        <f t="shared" si="19"/>
        <v>4.2302954737341176</v>
      </c>
      <c r="W103" s="15">
        <v>3.77596</v>
      </c>
      <c r="X103" s="15"/>
      <c r="Y103" s="15">
        <f t="shared" si="20"/>
        <v>0.89259958871547285</v>
      </c>
      <c r="Z103" s="15"/>
      <c r="AA103" s="16"/>
      <c r="AB103" s="15">
        <v>0.35499999999999998</v>
      </c>
      <c r="AC103" s="17">
        <v>0.5</v>
      </c>
      <c r="AD103" s="15"/>
      <c r="AE103" s="15" t="s">
        <v>577</v>
      </c>
      <c r="AF103" s="22" t="s">
        <v>5</v>
      </c>
      <c r="AG103" s="17">
        <f t="shared" si="21"/>
        <v>5853.7742435983646</v>
      </c>
      <c r="AH103" s="17">
        <v>5425.9605113916132</v>
      </c>
      <c r="AI103" s="15">
        <v>15.881</v>
      </c>
      <c r="AJ103" s="17">
        <f t="shared" si="22"/>
        <v>0.51611493720600699</v>
      </c>
      <c r="AK103" s="15">
        <f t="shared" si="23"/>
        <v>0.89259958871547285</v>
      </c>
      <c r="AL103" s="5">
        <v>29.24</v>
      </c>
      <c r="AM103" s="5">
        <f t="shared" si="17"/>
        <v>0.29054752066115708</v>
      </c>
      <c r="AN103" s="5">
        <f t="shared" si="18"/>
        <v>2.2699025051652892</v>
      </c>
    </row>
    <row r="104" spans="1:48">
      <c r="A104" s="15">
        <v>243</v>
      </c>
      <c r="B104" s="20" t="s">
        <v>469</v>
      </c>
      <c r="C104" s="20">
        <v>300</v>
      </c>
      <c r="D104" s="15">
        <v>300</v>
      </c>
      <c r="E104" s="15">
        <v>300</v>
      </c>
      <c r="F104" s="15">
        <v>24.32</v>
      </c>
      <c r="G104" s="15">
        <v>24.32</v>
      </c>
      <c r="H104" s="15">
        <v>14.08</v>
      </c>
      <c r="I104" s="15">
        <v>0</v>
      </c>
      <c r="J104" s="15">
        <v>0</v>
      </c>
      <c r="K104" s="15">
        <v>7329.58010061203</v>
      </c>
      <c r="L104" s="15">
        <v>18473.574399999998</v>
      </c>
      <c r="M104" s="15"/>
      <c r="N104" s="15"/>
      <c r="O104" s="15"/>
      <c r="P104" s="15">
        <v>301829169.4740001</v>
      </c>
      <c r="Q104" s="15"/>
      <c r="R104" s="15"/>
      <c r="S104" s="15">
        <v>1275.4244262117159</v>
      </c>
      <c r="T104" s="15">
        <v>355</v>
      </c>
      <c r="U104" s="15">
        <v>210000</v>
      </c>
      <c r="V104" s="15">
        <f t="shared" si="19"/>
        <v>5.1419110197528672</v>
      </c>
      <c r="W104" s="15">
        <v>3.6626400000000001</v>
      </c>
      <c r="X104" s="15"/>
      <c r="Y104" s="15">
        <f t="shared" si="20"/>
        <v>0.71231104270957135</v>
      </c>
      <c r="Z104" s="15"/>
      <c r="AA104" s="16"/>
      <c r="AB104" s="15">
        <v>0.35499999999999998</v>
      </c>
      <c r="AC104" s="17">
        <v>0.75</v>
      </c>
      <c r="AD104" s="15"/>
      <c r="AE104" s="15" t="s">
        <v>578</v>
      </c>
      <c r="AF104" s="22" t="s">
        <v>5</v>
      </c>
      <c r="AG104" s="17">
        <f t="shared" si="21"/>
        <v>4671.4205204200789</v>
      </c>
      <c r="AH104" s="17">
        <v>4463.9854917410057</v>
      </c>
      <c r="AI104" s="15">
        <v>8.9154</v>
      </c>
      <c r="AJ104" s="17">
        <f t="shared" si="22"/>
        <v>0.75943719174952451</v>
      </c>
      <c r="AK104" s="15">
        <f t="shared" si="23"/>
        <v>0.71231104270957135</v>
      </c>
      <c r="AL104" s="5">
        <v>29.24</v>
      </c>
      <c r="AM104" s="5">
        <f t="shared" si="17"/>
        <v>0.29054752066115708</v>
      </c>
      <c r="AN104" s="5">
        <f t="shared" si="18"/>
        <v>2.2699025051652892</v>
      </c>
    </row>
    <row r="105" spans="1:48">
      <c r="A105" s="15">
        <v>244</v>
      </c>
      <c r="B105" s="20" t="s">
        <v>470</v>
      </c>
      <c r="C105" s="20">
        <v>300</v>
      </c>
      <c r="D105" s="15">
        <v>300</v>
      </c>
      <c r="E105" s="15">
        <v>300</v>
      </c>
      <c r="F105" s="15">
        <v>24.32</v>
      </c>
      <c r="G105" s="15">
        <v>24.32</v>
      </c>
      <c r="H105" s="15">
        <v>14.08</v>
      </c>
      <c r="I105" s="15">
        <v>0</v>
      </c>
      <c r="J105" s="15">
        <v>0</v>
      </c>
      <c r="K105" s="15">
        <v>9772.7734674827061</v>
      </c>
      <c r="L105" s="15">
        <v>18473.574399999998</v>
      </c>
      <c r="M105" s="15"/>
      <c r="N105" s="15"/>
      <c r="O105" s="15"/>
      <c r="P105" s="15">
        <v>301829169.4740001</v>
      </c>
      <c r="Q105" s="15"/>
      <c r="R105" s="15"/>
      <c r="S105" s="15">
        <v>992.95679147444571</v>
      </c>
      <c r="T105" s="15">
        <v>355</v>
      </c>
      <c r="U105" s="15">
        <v>210000</v>
      </c>
      <c r="V105" s="15">
        <f t="shared" si="19"/>
        <v>6.6046367458364639</v>
      </c>
      <c r="W105" s="15">
        <v>4.1579899999999999</v>
      </c>
      <c r="X105" s="15"/>
      <c r="Y105" s="15">
        <f t="shared" si="20"/>
        <v>0.62955619816959352</v>
      </c>
      <c r="Z105" s="15"/>
      <c r="AA105" s="16"/>
      <c r="AB105" s="15">
        <v>0.35499999999999998</v>
      </c>
      <c r="AC105" s="17">
        <v>1</v>
      </c>
      <c r="AD105" s="15"/>
      <c r="AE105" s="15" t="s">
        <v>579</v>
      </c>
      <c r="AF105" s="22" t="s">
        <v>5</v>
      </c>
      <c r="AG105" s="17">
        <f t="shared" si="21"/>
        <v>4128.7044093828308</v>
      </c>
      <c r="AH105" s="17">
        <v>3475.34877016056</v>
      </c>
      <c r="AI105" s="15">
        <v>6.5446</v>
      </c>
      <c r="AJ105" s="17">
        <f t="shared" si="22"/>
        <v>1.0045762680167469</v>
      </c>
      <c r="AK105" s="15">
        <f t="shared" si="23"/>
        <v>0.62955619816959352</v>
      </c>
      <c r="AL105" s="5">
        <v>29.24</v>
      </c>
      <c r="AM105" s="5">
        <f t="shared" si="17"/>
        <v>0.29054752066115708</v>
      </c>
      <c r="AN105" s="5">
        <f t="shared" si="18"/>
        <v>2.2699025051652892</v>
      </c>
    </row>
    <row r="106" spans="1:48">
      <c r="A106" s="15">
        <v>245</v>
      </c>
      <c r="B106" s="20" t="s">
        <v>471</v>
      </c>
      <c r="C106" s="20">
        <v>300</v>
      </c>
      <c r="D106" s="15">
        <v>300</v>
      </c>
      <c r="E106" s="15">
        <v>300</v>
      </c>
      <c r="F106" s="15">
        <v>24.32</v>
      </c>
      <c r="G106" s="15">
        <v>24.32</v>
      </c>
      <c r="H106" s="15">
        <v>14.08</v>
      </c>
      <c r="I106" s="15">
        <v>0</v>
      </c>
      <c r="J106" s="15">
        <v>0</v>
      </c>
      <c r="K106" s="15">
        <v>12997.788711752</v>
      </c>
      <c r="L106" s="15">
        <v>18473.574399999998</v>
      </c>
      <c r="M106" s="15"/>
      <c r="N106" s="15"/>
      <c r="O106" s="15"/>
      <c r="P106" s="15">
        <v>301829169.4740001</v>
      </c>
      <c r="Q106" s="15"/>
      <c r="R106" s="15"/>
      <c r="S106" s="15">
        <v>692.1926419583948</v>
      </c>
      <c r="T106" s="15">
        <v>355</v>
      </c>
      <c r="U106" s="15">
        <v>210000</v>
      </c>
      <c r="V106" s="15">
        <f t="shared" si="19"/>
        <v>9.4744129227455502</v>
      </c>
      <c r="W106" s="15">
        <v>4.4354100000000001</v>
      </c>
      <c r="X106" s="15"/>
      <c r="Y106" s="15">
        <f t="shared" si="20"/>
        <v>0.46814615704069201</v>
      </c>
      <c r="Z106" s="15"/>
      <c r="AA106" s="16"/>
      <c r="AB106" s="15">
        <v>0.35499999999999998</v>
      </c>
      <c r="AC106" s="17">
        <v>1.33</v>
      </c>
      <c r="AD106" s="15"/>
      <c r="AE106" s="15" t="s">
        <v>580</v>
      </c>
      <c r="AF106" s="22" t="s">
        <v>5</v>
      </c>
      <c r="AG106" s="17">
        <f t="shared" si="21"/>
        <v>3070.1581660686838</v>
      </c>
      <c r="AH106" s="17">
        <v>2422.6742468543816</v>
      </c>
      <c r="AI106" s="15">
        <v>5.3552999999999997</v>
      </c>
      <c r="AJ106" s="17">
        <f t="shared" si="22"/>
        <v>1.3300998729056543</v>
      </c>
      <c r="AK106" s="15">
        <f t="shared" si="23"/>
        <v>0.46814615704069201</v>
      </c>
      <c r="AL106" s="5">
        <v>29.24</v>
      </c>
      <c r="AM106" s="5">
        <f t="shared" si="17"/>
        <v>0.29054752066115708</v>
      </c>
      <c r="AN106" s="5">
        <f t="shared" si="18"/>
        <v>2.2699025051652892</v>
      </c>
    </row>
    <row r="107" spans="1:48">
      <c r="A107" s="15">
        <v>246</v>
      </c>
      <c r="B107" s="20" t="s">
        <v>472</v>
      </c>
      <c r="C107" s="20">
        <v>300</v>
      </c>
      <c r="D107" s="15">
        <v>300</v>
      </c>
      <c r="E107" s="15">
        <v>300</v>
      </c>
      <c r="F107" s="15">
        <v>24.32</v>
      </c>
      <c r="G107" s="15">
        <v>24.32</v>
      </c>
      <c r="H107" s="15">
        <v>14.08</v>
      </c>
      <c r="I107" s="15">
        <v>0</v>
      </c>
      <c r="J107" s="15">
        <v>0</v>
      </c>
      <c r="K107" s="15">
        <v>16320.531690696118</v>
      </c>
      <c r="L107" s="15">
        <v>18473.574399999998</v>
      </c>
      <c r="M107" s="15"/>
      <c r="N107" s="15"/>
      <c r="O107" s="15"/>
      <c r="P107" s="15">
        <v>301829169.4740001</v>
      </c>
      <c r="Q107" s="15"/>
      <c r="R107" s="15"/>
      <c r="S107" s="15">
        <v>487.89316440875604</v>
      </c>
      <c r="T107" s="15">
        <v>355</v>
      </c>
      <c r="U107" s="15">
        <v>210000</v>
      </c>
      <c r="V107" s="15">
        <f t="shared" si="19"/>
        <v>13.441710994142191</v>
      </c>
      <c r="W107" s="15">
        <v>4.27149</v>
      </c>
      <c r="X107" s="15"/>
      <c r="Y107" s="15">
        <f t="shared" si="20"/>
        <v>0.31777874125261935</v>
      </c>
      <c r="Z107" s="15"/>
      <c r="AA107" s="16"/>
      <c r="AB107" s="15">
        <v>0.35499999999999998</v>
      </c>
      <c r="AC107" s="17">
        <v>1.67</v>
      </c>
      <c r="AD107" s="15"/>
      <c r="AE107" s="15" t="s">
        <v>581</v>
      </c>
      <c r="AF107" s="22" t="s">
        <v>5</v>
      </c>
      <c r="AG107" s="17">
        <f t="shared" si="21"/>
        <v>2084.0307728403573</v>
      </c>
      <c r="AH107" s="17">
        <v>1707.6260754306461</v>
      </c>
      <c r="AI107" s="15">
        <v>4.8396999999999997</v>
      </c>
      <c r="AJ107" s="17">
        <f t="shared" si="22"/>
        <v>1.6665488793587226</v>
      </c>
      <c r="AK107" s="15">
        <f t="shared" si="23"/>
        <v>0.31777874125261935</v>
      </c>
      <c r="AL107" s="5">
        <v>29.24</v>
      </c>
      <c r="AM107" s="5">
        <f t="shared" si="17"/>
        <v>0.29054752066115708</v>
      </c>
      <c r="AN107" s="5">
        <f t="shared" si="18"/>
        <v>2.2699025051652892</v>
      </c>
    </row>
    <row r="108" spans="1:48">
      <c r="A108" s="15">
        <v>247</v>
      </c>
      <c r="B108" s="20" t="s">
        <v>473</v>
      </c>
      <c r="C108" s="20">
        <v>300</v>
      </c>
      <c r="D108" s="15">
        <v>300</v>
      </c>
      <c r="E108" s="15">
        <v>300</v>
      </c>
      <c r="F108" s="15">
        <v>24.32</v>
      </c>
      <c r="G108" s="15">
        <v>24.32</v>
      </c>
      <c r="H108" s="15">
        <v>14.08</v>
      </c>
      <c r="I108" s="15">
        <v>0</v>
      </c>
      <c r="J108" s="15">
        <v>0</v>
      </c>
      <c r="K108" s="15">
        <v>19545.546934965412</v>
      </c>
      <c r="L108" s="15">
        <v>18473.574399999998</v>
      </c>
      <c r="M108" s="15"/>
      <c r="N108" s="15"/>
      <c r="O108" s="15"/>
      <c r="P108" s="15">
        <v>301829169.4740001</v>
      </c>
      <c r="Q108" s="15"/>
      <c r="R108" s="15"/>
      <c r="S108" s="15">
        <v>360.784917583724</v>
      </c>
      <c r="T108" s="15">
        <v>355</v>
      </c>
      <c r="U108" s="15">
        <v>210000</v>
      </c>
      <c r="V108" s="15">
        <f t="shared" si="19"/>
        <v>18.177364386298432</v>
      </c>
      <c r="W108" s="15">
        <v>3.9995699999999998</v>
      </c>
      <c r="X108" s="15"/>
      <c r="Y108" s="15">
        <f t="shared" si="20"/>
        <v>0.22003024833538348</v>
      </c>
      <c r="Z108" s="15"/>
      <c r="AA108" s="16"/>
      <c r="AB108" s="15">
        <v>0.35499999999999998</v>
      </c>
      <c r="AC108" s="17">
        <v>2</v>
      </c>
      <c r="AD108" s="15"/>
      <c r="AE108" s="15" t="s">
        <v>582</v>
      </c>
      <c r="AF108" s="22" t="s">
        <v>5</v>
      </c>
      <c r="AG108" s="17">
        <f t="shared" si="21"/>
        <v>1442.9845328203348</v>
      </c>
      <c r="AH108" s="17">
        <v>1262.7472115430339</v>
      </c>
      <c r="AI108" s="15">
        <v>4.5735999999999999</v>
      </c>
      <c r="AJ108" s="17">
        <f t="shared" si="22"/>
        <v>1.9935923892463356</v>
      </c>
      <c r="AK108" s="15">
        <f t="shared" si="23"/>
        <v>0.22003024833538348</v>
      </c>
      <c r="AL108" s="5">
        <v>29.24</v>
      </c>
      <c r="AM108" s="5">
        <f t="shared" si="17"/>
        <v>0.29054752066115708</v>
      </c>
      <c r="AN108" s="5">
        <f t="shared" si="18"/>
        <v>2.2699025051652892</v>
      </c>
    </row>
    <row r="109" spans="1:48">
      <c r="A109" s="15">
        <v>248</v>
      </c>
      <c r="B109" s="20" t="s">
        <v>474</v>
      </c>
      <c r="C109" s="20">
        <v>300</v>
      </c>
      <c r="D109" s="15">
        <v>300</v>
      </c>
      <c r="E109" s="15">
        <v>300</v>
      </c>
      <c r="F109" s="15">
        <v>24.32</v>
      </c>
      <c r="G109" s="15">
        <v>24.32</v>
      </c>
      <c r="H109" s="15">
        <v>14.08</v>
      </c>
      <c r="I109" s="15">
        <v>0</v>
      </c>
      <c r="J109" s="15">
        <v>0</v>
      </c>
      <c r="K109" s="15">
        <v>24431.933668706766</v>
      </c>
      <c r="L109" s="15">
        <v>18473.574399999998</v>
      </c>
      <c r="M109" s="15"/>
      <c r="N109" s="15"/>
      <c r="O109" s="15"/>
      <c r="P109" s="15">
        <v>301829169.4740001</v>
      </c>
      <c r="Q109" s="15"/>
      <c r="R109" s="15"/>
      <c r="S109" s="15">
        <v>243.60786711100062</v>
      </c>
      <c r="T109" s="15">
        <v>355</v>
      </c>
      <c r="U109" s="15">
        <v>210000</v>
      </c>
      <c r="V109" s="15">
        <f t="shared" si="19"/>
        <v>26.920800997825634</v>
      </c>
      <c r="W109" s="15">
        <v>3.7446999999999999</v>
      </c>
      <c r="X109" s="15"/>
      <c r="Y109" s="15">
        <f t="shared" si="20"/>
        <v>0.13910061592530087</v>
      </c>
      <c r="Z109" s="15"/>
      <c r="AA109" s="16"/>
      <c r="AB109" s="15">
        <v>0.35499999999999998</v>
      </c>
      <c r="AC109" s="17">
        <v>2.5</v>
      </c>
      <c r="AD109" s="15"/>
      <c r="AE109" s="15" t="s">
        <v>583</v>
      </c>
      <c r="AF109" s="22" t="s">
        <v>5</v>
      </c>
      <c r="AG109" s="17">
        <f t="shared" si="21"/>
        <v>912.23837997056398</v>
      </c>
      <c r="AH109" s="17">
        <v>852.62753488850217</v>
      </c>
      <c r="AI109" s="15">
        <v>4.3433000000000002</v>
      </c>
      <c r="AJ109" s="17">
        <f t="shared" si="22"/>
        <v>2.489625793928484</v>
      </c>
      <c r="AK109" s="15">
        <f t="shared" si="23"/>
        <v>0.13910061592530087</v>
      </c>
      <c r="AL109" s="5">
        <v>29.24</v>
      </c>
      <c r="AM109" s="5">
        <f t="shared" si="17"/>
        <v>0.29054752066115708</v>
      </c>
      <c r="AN109" s="5">
        <f t="shared" si="18"/>
        <v>2.2699025051652892</v>
      </c>
    </row>
    <row r="110" spans="1:48">
      <c r="A110" s="15">
        <v>249</v>
      </c>
      <c r="B110" s="20" t="s">
        <v>475</v>
      </c>
      <c r="C110" s="20">
        <v>300</v>
      </c>
      <c r="D110" s="15">
        <v>300</v>
      </c>
      <c r="E110" s="15">
        <v>300</v>
      </c>
      <c r="F110" s="15">
        <v>17.100000000000001</v>
      </c>
      <c r="G110" s="15">
        <v>17.100000000000001</v>
      </c>
      <c r="H110" s="15">
        <v>9.9</v>
      </c>
      <c r="I110" s="15">
        <v>0</v>
      </c>
      <c r="J110" s="15">
        <v>0</v>
      </c>
      <c r="K110" s="15">
        <v>3001.4938499490954</v>
      </c>
      <c r="L110" s="15">
        <v>13060.71</v>
      </c>
      <c r="M110" s="15"/>
      <c r="N110" s="15"/>
      <c r="O110" s="15"/>
      <c r="P110" s="15">
        <v>223962095.90092501</v>
      </c>
      <c r="Q110" s="15"/>
      <c r="R110" s="15"/>
      <c r="S110" s="15">
        <v>1241.0660905718739</v>
      </c>
      <c r="T110" s="15">
        <v>355</v>
      </c>
      <c r="U110" s="15">
        <v>210000</v>
      </c>
      <c r="V110" s="15">
        <f t="shared" si="19"/>
        <v>3.7359429004006643</v>
      </c>
      <c r="W110" s="15">
        <v>3.90577</v>
      </c>
      <c r="X110" s="15"/>
      <c r="Y110" s="15">
        <f t="shared" si="20"/>
        <v>1.0454576271979752</v>
      </c>
      <c r="Z110" s="15"/>
      <c r="AA110" s="16"/>
      <c r="AB110" s="15">
        <v>0.50316512905442312</v>
      </c>
      <c r="AC110" s="17">
        <v>0.3</v>
      </c>
      <c r="AD110" s="15"/>
      <c r="AE110" s="15" t="s">
        <v>584</v>
      </c>
      <c r="AF110" s="24" t="s">
        <v>218</v>
      </c>
      <c r="AG110" s="17">
        <f t="shared" si="21"/>
        <v>4847.3187045729082</v>
      </c>
      <c r="AH110" s="17">
        <v>4343.7313170015586</v>
      </c>
      <c r="AI110" s="15">
        <v>34.508000000000003</v>
      </c>
      <c r="AJ110" s="17">
        <f t="shared" si="22"/>
        <v>0.32903357811277323</v>
      </c>
      <c r="AK110" s="15">
        <f t="shared" si="23"/>
        <v>1.0454576271979752</v>
      </c>
      <c r="AL110" s="56">
        <v>14.43</v>
      </c>
      <c r="AM110" s="5">
        <f t="shared" si="17"/>
        <v>0.41322314049586772</v>
      </c>
      <c r="AN110" s="5">
        <f t="shared" si="18"/>
        <v>4.5913682277318628</v>
      </c>
    </row>
    <row r="111" spans="1:48">
      <c r="A111" s="15">
        <v>250</v>
      </c>
      <c r="B111" s="20" t="s">
        <v>476</v>
      </c>
      <c r="C111" s="20">
        <v>300</v>
      </c>
      <c r="D111" s="15">
        <v>300</v>
      </c>
      <c r="E111" s="15">
        <v>300</v>
      </c>
      <c r="F111" s="15">
        <v>17.100000000000001</v>
      </c>
      <c r="G111" s="15">
        <v>17.100000000000001</v>
      </c>
      <c r="H111" s="15">
        <v>9.9</v>
      </c>
      <c r="I111" s="15">
        <v>0</v>
      </c>
      <c r="J111" s="15">
        <v>0</v>
      </c>
      <c r="K111" s="15">
        <v>5002.4897499151593</v>
      </c>
      <c r="L111" s="15">
        <v>13060.71</v>
      </c>
      <c r="M111" s="15"/>
      <c r="N111" s="15"/>
      <c r="O111" s="15"/>
      <c r="P111" s="15">
        <v>223962095.90092501</v>
      </c>
      <c r="Q111" s="15"/>
      <c r="R111" s="15"/>
      <c r="S111" s="15">
        <v>1102.2599304867322</v>
      </c>
      <c r="T111" s="15">
        <v>355</v>
      </c>
      <c r="U111" s="15">
        <v>210000</v>
      </c>
      <c r="V111" s="15">
        <f t="shared" si="19"/>
        <v>4.20640533304391</v>
      </c>
      <c r="W111" s="15">
        <v>3.8072900000000001</v>
      </c>
      <c r="X111" s="15"/>
      <c r="Y111" s="15">
        <f t="shared" si="20"/>
        <v>0.9051172434789837</v>
      </c>
      <c r="Z111" s="15"/>
      <c r="AA111" s="16"/>
      <c r="AB111" s="15">
        <v>0.50316512905442312</v>
      </c>
      <c r="AC111" s="17">
        <v>0.5</v>
      </c>
      <c r="AD111" s="15"/>
      <c r="AE111" s="15" t="s">
        <v>585</v>
      </c>
      <c r="AF111" s="22" t="s">
        <v>5</v>
      </c>
      <c r="AG111" s="17">
        <f t="shared" si="21"/>
        <v>4196.6232107428305</v>
      </c>
      <c r="AH111" s="17">
        <v>3857.9097567035624</v>
      </c>
      <c r="AI111" s="15">
        <v>15.89</v>
      </c>
      <c r="AJ111" s="17">
        <f t="shared" si="22"/>
        <v>0.5145097523628881</v>
      </c>
      <c r="AK111" s="15">
        <f t="shared" si="23"/>
        <v>0.9051172434789837</v>
      </c>
      <c r="AL111" s="5">
        <v>14.43</v>
      </c>
      <c r="AM111" s="5">
        <f t="shared" si="17"/>
        <v>0.41322314049586772</v>
      </c>
      <c r="AN111" s="5">
        <f t="shared" si="18"/>
        <v>4.5913682277318628</v>
      </c>
    </row>
    <row r="112" spans="1:48">
      <c r="A112" s="15">
        <v>251</v>
      </c>
      <c r="B112" s="20" t="s">
        <v>477</v>
      </c>
      <c r="C112" s="20">
        <v>300</v>
      </c>
      <c r="D112" s="15">
        <v>300</v>
      </c>
      <c r="E112" s="15">
        <v>300</v>
      </c>
      <c r="F112" s="15">
        <v>17.100000000000001</v>
      </c>
      <c r="G112" s="15">
        <v>17.100000000000001</v>
      </c>
      <c r="H112" s="15">
        <v>9.9</v>
      </c>
      <c r="I112" s="15">
        <v>0</v>
      </c>
      <c r="J112" s="15">
        <v>0</v>
      </c>
      <c r="K112" s="15">
        <v>7503.734624872739</v>
      </c>
      <c r="L112" s="15">
        <v>13060.71</v>
      </c>
      <c r="M112" s="15"/>
      <c r="N112" s="15"/>
      <c r="O112" s="15"/>
      <c r="P112" s="15">
        <v>223962095.90092498</v>
      </c>
      <c r="Q112" s="15"/>
      <c r="R112" s="15"/>
      <c r="S112" s="15">
        <v>906.83895090829787</v>
      </c>
      <c r="T112" s="15">
        <v>355</v>
      </c>
      <c r="U112" s="15">
        <v>210000</v>
      </c>
      <c r="V112" s="15">
        <f t="shared" si="19"/>
        <v>5.1128726278861185</v>
      </c>
      <c r="W112" s="15">
        <v>3.6772</v>
      </c>
      <c r="X112" s="15"/>
      <c r="Y112" s="15">
        <f t="shared" si="20"/>
        <v>0.71920430404312896</v>
      </c>
      <c r="Z112" s="15"/>
      <c r="AA112" s="16"/>
      <c r="AB112" s="15">
        <v>0.50316512905442312</v>
      </c>
      <c r="AC112" s="17">
        <v>0.75</v>
      </c>
      <c r="AD112" s="15"/>
      <c r="AE112" s="15" t="s">
        <v>586</v>
      </c>
      <c r="AF112" s="22" t="s">
        <v>5</v>
      </c>
      <c r="AG112" s="17">
        <f t="shared" si="21"/>
        <v>3334.6281902799929</v>
      </c>
      <c r="AH112" s="17">
        <v>3173.9363281790424</v>
      </c>
      <c r="AI112" s="15">
        <v>8.9036000000000008</v>
      </c>
      <c r="AJ112" s="17">
        <f t="shared" si="22"/>
        <v>0.75779138985860628</v>
      </c>
      <c r="AK112" s="15">
        <f t="shared" si="23"/>
        <v>0.71920430404312896</v>
      </c>
      <c r="AL112" s="5">
        <v>14.43</v>
      </c>
      <c r="AM112" s="5">
        <f t="shared" si="17"/>
        <v>0.41322314049586772</v>
      </c>
      <c r="AN112" s="5">
        <f t="shared" si="18"/>
        <v>4.5913682277318628</v>
      </c>
    </row>
    <row r="113" spans="1:40">
      <c r="A113" s="15">
        <v>252</v>
      </c>
      <c r="B113" s="20" t="s">
        <v>478</v>
      </c>
      <c r="C113" s="20">
        <v>300</v>
      </c>
      <c r="D113" s="15">
        <v>300</v>
      </c>
      <c r="E113" s="15">
        <v>300</v>
      </c>
      <c r="F113" s="15">
        <v>17.100000000000001</v>
      </c>
      <c r="G113" s="15">
        <v>17.100000000000001</v>
      </c>
      <c r="H113" s="15">
        <v>9.9</v>
      </c>
      <c r="I113" s="15">
        <v>0</v>
      </c>
      <c r="J113" s="15">
        <v>0</v>
      </c>
      <c r="K113" s="15">
        <v>10004.979499830319</v>
      </c>
      <c r="L113" s="15">
        <v>13060.71</v>
      </c>
      <c r="M113" s="15"/>
      <c r="N113" s="15"/>
      <c r="O113" s="15"/>
      <c r="P113" s="15">
        <v>223962095.90092498</v>
      </c>
      <c r="Q113" s="15"/>
      <c r="R113" s="15"/>
      <c r="S113" s="15">
        <v>706.00176425387349</v>
      </c>
      <c r="T113" s="15">
        <v>355</v>
      </c>
      <c r="U113" s="15">
        <v>210000</v>
      </c>
      <c r="V113" s="15">
        <f t="shared" si="19"/>
        <v>6.567337767066439</v>
      </c>
      <c r="W113" s="15">
        <v>4.1578299999999997</v>
      </c>
      <c r="X113" s="15"/>
      <c r="Y113" s="15">
        <f t="shared" si="20"/>
        <v>0.63310737889110569</v>
      </c>
      <c r="Z113" s="15"/>
      <c r="AA113" s="16"/>
      <c r="AB113" s="15">
        <v>0.50316512905442312</v>
      </c>
      <c r="AC113" s="17">
        <v>1</v>
      </c>
      <c r="AD113" s="15"/>
      <c r="AE113" s="15" t="s">
        <v>587</v>
      </c>
      <c r="AF113" s="22" t="s">
        <v>5</v>
      </c>
      <c r="AG113" s="17">
        <f t="shared" si="21"/>
        <v>2935.4353154676828</v>
      </c>
      <c r="AH113" s="17">
        <v>2471.0061748885573</v>
      </c>
      <c r="AI113" s="15">
        <v>6.5339</v>
      </c>
      <c r="AJ113" s="17">
        <f t="shared" si="22"/>
        <v>1.0025555254944793</v>
      </c>
      <c r="AK113" s="15">
        <f t="shared" si="23"/>
        <v>0.63310737889110569</v>
      </c>
      <c r="AL113" s="5">
        <v>14.43</v>
      </c>
      <c r="AM113" s="5">
        <f t="shared" si="17"/>
        <v>0.41322314049586772</v>
      </c>
      <c r="AN113" s="5">
        <f t="shared" si="18"/>
        <v>4.5913682277318628</v>
      </c>
    </row>
    <row r="114" spans="1:40">
      <c r="A114" s="15">
        <v>253</v>
      </c>
      <c r="B114" s="20" t="s">
        <v>479</v>
      </c>
      <c r="C114" s="20">
        <v>300</v>
      </c>
      <c r="D114" s="15">
        <v>300</v>
      </c>
      <c r="E114" s="15">
        <v>300</v>
      </c>
      <c r="F114" s="15">
        <v>17.100000000000001</v>
      </c>
      <c r="G114" s="15">
        <v>17.100000000000001</v>
      </c>
      <c r="H114" s="15">
        <v>9.9</v>
      </c>
      <c r="I114" s="15">
        <v>0</v>
      </c>
      <c r="J114" s="15">
        <v>0</v>
      </c>
      <c r="K114" s="15">
        <v>13306.622734774324</v>
      </c>
      <c r="L114" s="15">
        <v>13060.71</v>
      </c>
      <c r="M114" s="15"/>
      <c r="N114" s="15"/>
      <c r="O114" s="15"/>
      <c r="P114" s="15">
        <v>223962095.90092498</v>
      </c>
      <c r="Q114" s="15"/>
      <c r="R114" s="15"/>
      <c r="S114" s="15">
        <v>492.15558080882829</v>
      </c>
      <c r="T114" s="15">
        <v>355</v>
      </c>
      <c r="U114" s="15">
        <v>210000</v>
      </c>
      <c r="V114" s="15">
        <f t="shared" si="19"/>
        <v>9.4209071903240513</v>
      </c>
      <c r="W114" s="15">
        <v>4.4346899999999998</v>
      </c>
      <c r="X114" s="15"/>
      <c r="Y114" s="15">
        <f t="shared" si="20"/>
        <v>0.47072855197583785</v>
      </c>
      <c r="Z114" s="15"/>
      <c r="AA114" s="16"/>
      <c r="AB114" s="15">
        <v>0.50316512905442312</v>
      </c>
      <c r="AC114" s="17">
        <v>1.33</v>
      </c>
      <c r="AD114" s="15"/>
      <c r="AE114" s="15" t="s">
        <v>588</v>
      </c>
      <c r="AF114" s="22" t="s">
        <v>5</v>
      </c>
      <c r="AG114" s="17">
        <f t="shared" si="21"/>
        <v>2182.5574326571027</v>
      </c>
      <c r="AH114" s="17">
        <v>1722.544532830899</v>
      </c>
      <c r="AI114" s="15">
        <v>5.3457999999999997</v>
      </c>
      <c r="AJ114" s="17">
        <f t="shared" si="22"/>
        <v>1.3275167495185025</v>
      </c>
      <c r="AK114" s="15">
        <f t="shared" si="23"/>
        <v>0.47072855197583785</v>
      </c>
      <c r="AL114" s="5">
        <v>14.43</v>
      </c>
      <c r="AM114" s="5">
        <f t="shared" si="17"/>
        <v>0.41322314049586772</v>
      </c>
      <c r="AN114" s="5">
        <f t="shared" si="18"/>
        <v>4.5913682277318628</v>
      </c>
    </row>
    <row r="115" spans="1:40">
      <c r="A115" s="15">
        <v>254</v>
      </c>
      <c r="B115" s="20" t="s">
        <v>480</v>
      </c>
      <c r="C115" s="20">
        <v>300</v>
      </c>
      <c r="D115" s="15">
        <v>300</v>
      </c>
      <c r="E115" s="15">
        <v>300</v>
      </c>
      <c r="F115" s="15">
        <v>17.100000000000001</v>
      </c>
      <c r="G115" s="15">
        <v>17.100000000000001</v>
      </c>
      <c r="H115" s="15">
        <v>9.9</v>
      </c>
      <c r="I115" s="15">
        <v>0</v>
      </c>
      <c r="J115" s="15">
        <v>0</v>
      </c>
      <c r="K115" s="15">
        <v>16708.31576471663</v>
      </c>
      <c r="L115" s="15">
        <v>13060.71</v>
      </c>
      <c r="M115" s="15"/>
      <c r="N115" s="15"/>
      <c r="O115" s="15"/>
      <c r="P115" s="15">
        <v>223962095.90092498</v>
      </c>
      <c r="Q115" s="15"/>
      <c r="R115" s="15"/>
      <c r="S115" s="15">
        <v>346.89670063941713</v>
      </c>
      <c r="T115" s="15">
        <v>355</v>
      </c>
      <c r="U115" s="15">
        <v>210000</v>
      </c>
      <c r="V115" s="15">
        <f t="shared" si="19"/>
        <v>13.365800370697322</v>
      </c>
      <c r="W115" s="15">
        <v>4.2668699999999999</v>
      </c>
      <c r="X115" s="15"/>
      <c r="Y115" s="15">
        <f t="shared" si="20"/>
        <v>0.31923789684563336</v>
      </c>
      <c r="Z115" s="15"/>
      <c r="AA115" s="16"/>
      <c r="AB115" s="15">
        <v>0.50316512905442312</v>
      </c>
      <c r="AC115" s="17">
        <v>1.67</v>
      </c>
      <c r="AD115" s="15"/>
      <c r="AE115" s="15" t="s">
        <v>589</v>
      </c>
      <c r="AF115" s="22" t="s">
        <v>5</v>
      </c>
      <c r="AG115" s="17">
        <f t="shared" si="21"/>
        <v>1480.1631250573098</v>
      </c>
      <c r="AH115" s="17">
        <v>1214.1384522379599</v>
      </c>
      <c r="AI115" s="15">
        <v>4.8308</v>
      </c>
      <c r="AJ115" s="17">
        <f t="shared" si="22"/>
        <v>1.6633665219566289</v>
      </c>
      <c r="AK115" s="15">
        <f t="shared" si="23"/>
        <v>0.31923789684563336</v>
      </c>
      <c r="AL115" s="5">
        <v>14.43</v>
      </c>
      <c r="AM115" s="5">
        <f t="shared" si="17"/>
        <v>0.41322314049586772</v>
      </c>
      <c r="AN115" s="5">
        <f t="shared" si="18"/>
        <v>4.5913682277318628</v>
      </c>
    </row>
    <row r="116" spans="1:40">
      <c r="A116" s="15">
        <v>255</v>
      </c>
      <c r="B116" s="20" t="s">
        <v>481</v>
      </c>
      <c r="C116" s="20">
        <v>300</v>
      </c>
      <c r="D116" s="15">
        <v>300</v>
      </c>
      <c r="E116" s="15">
        <v>300</v>
      </c>
      <c r="F116" s="15">
        <v>17.100000000000001</v>
      </c>
      <c r="G116" s="15">
        <v>17.100000000000001</v>
      </c>
      <c r="H116" s="15">
        <v>9.9</v>
      </c>
      <c r="I116" s="15">
        <v>0</v>
      </c>
      <c r="J116" s="15">
        <v>0</v>
      </c>
      <c r="K116" s="15">
        <v>20009.958999660637</v>
      </c>
      <c r="L116" s="15">
        <v>13060.71</v>
      </c>
      <c r="M116" s="15"/>
      <c r="N116" s="15"/>
      <c r="O116" s="15"/>
      <c r="P116" s="15">
        <v>223962095.90092498</v>
      </c>
      <c r="Q116" s="15"/>
      <c r="R116" s="15"/>
      <c r="S116" s="15">
        <v>256.5215229074272</v>
      </c>
      <c r="T116" s="15">
        <v>355</v>
      </c>
      <c r="U116" s="15">
        <v>210000</v>
      </c>
      <c r="V116" s="15">
        <f t="shared" si="19"/>
        <v>18.074709667434909</v>
      </c>
      <c r="W116" s="15">
        <v>3.9937999999999998</v>
      </c>
      <c r="X116" s="15"/>
      <c r="Y116" s="15">
        <f t="shared" si="20"/>
        <v>0.22096067231417854</v>
      </c>
      <c r="Z116" s="15"/>
      <c r="AA116" s="16"/>
      <c r="AB116" s="15">
        <v>0.50316512905442312</v>
      </c>
      <c r="AC116" s="17">
        <v>2</v>
      </c>
      <c r="AD116" s="15"/>
      <c r="AE116" s="15" t="s">
        <v>590</v>
      </c>
      <c r="AF116" s="22" t="s">
        <v>5</v>
      </c>
      <c r="AG116" s="17">
        <f t="shared" si="21"/>
        <v>1024.4956581876827</v>
      </c>
      <c r="AH116" s="17">
        <v>897.82533017599519</v>
      </c>
      <c r="AI116" s="15">
        <v>4.5650000000000004</v>
      </c>
      <c r="AJ116" s="17">
        <f t="shared" si="22"/>
        <v>1.9898267917066068</v>
      </c>
      <c r="AK116" s="15">
        <f t="shared" si="23"/>
        <v>0.22096067231417854</v>
      </c>
      <c r="AL116" s="5">
        <v>14.43</v>
      </c>
      <c r="AM116" s="5">
        <f t="shared" si="17"/>
        <v>0.41322314049586772</v>
      </c>
      <c r="AN116" s="5">
        <f t="shared" si="18"/>
        <v>4.5913682277318628</v>
      </c>
    </row>
    <row r="117" spans="1:40">
      <c r="A117" s="15">
        <v>256</v>
      </c>
      <c r="B117" s="20" t="s">
        <v>482</v>
      </c>
      <c r="C117" s="20">
        <v>300</v>
      </c>
      <c r="D117" s="15">
        <v>300</v>
      </c>
      <c r="E117" s="15">
        <v>300</v>
      </c>
      <c r="F117" s="15">
        <v>17.100000000000001</v>
      </c>
      <c r="G117" s="15">
        <v>17.100000000000001</v>
      </c>
      <c r="H117" s="15">
        <v>9.9</v>
      </c>
      <c r="I117" s="15">
        <v>0</v>
      </c>
      <c r="J117" s="15">
        <v>0</v>
      </c>
      <c r="K117" s="15">
        <v>25012.448749575797</v>
      </c>
      <c r="L117" s="15">
        <v>13060.71</v>
      </c>
      <c r="M117" s="15"/>
      <c r="N117" s="15"/>
      <c r="O117" s="15"/>
      <c r="P117" s="15">
        <v>223962095.90092498</v>
      </c>
      <c r="Q117" s="15"/>
      <c r="R117" s="15"/>
      <c r="S117" s="15">
        <v>173.2075206526404</v>
      </c>
      <c r="T117" s="15">
        <v>355</v>
      </c>
      <c r="U117" s="15">
        <v>210000</v>
      </c>
      <c r="V117" s="15">
        <f t="shared" si="19"/>
        <v>26.768768656982214</v>
      </c>
      <c r="W117" s="15">
        <v>3.7397999999999998</v>
      </c>
      <c r="X117" s="15"/>
      <c r="Y117" s="15">
        <f t="shared" si="20"/>
        <v>0.13970758415981646</v>
      </c>
      <c r="Z117" s="15"/>
      <c r="AA117" s="16"/>
      <c r="AB117" s="15">
        <v>0.50316512905442312</v>
      </c>
      <c r="AC117" s="17">
        <v>2.5</v>
      </c>
      <c r="AD117" s="15"/>
      <c r="AE117" s="15" t="s">
        <v>591</v>
      </c>
      <c r="AF117" s="22" t="s">
        <v>5</v>
      </c>
      <c r="AG117" s="17">
        <f t="shared" si="21"/>
        <v>647.76148573674448</v>
      </c>
      <c r="AH117" s="17">
        <v>606.22632228424141</v>
      </c>
      <c r="AI117" s="15">
        <v>4.335</v>
      </c>
      <c r="AJ117" s="17">
        <f t="shared" si="22"/>
        <v>2.4849613958501573</v>
      </c>
      <c r="AK117" s="15">
        <f t="shared" si="23"/>
        <v>0.13970758415981646</v>
      </c>
      <c r="AL117" s="5">
        <v>14.43</v>
      </c>
      <c r="AM117" s="5">
        <f t="shared" si="17"/>
        <v>0.41322314049586772</v>
      </c>
      <c r="AN117" s="5">
        <f t="shared" si="18"/>
        <v>4.5913682277318628</v>
      </c>
    </row>
    <row r="118" spans="1:40">
      <c r="A118" s="15">
        <v>257</v>
      </c>
      <c r="B118" s="20" t="s">
        <v>483</v>
      </c>
      <c r="C118" s="20">
        <v>300</v>
      </c>
      <c r="D118" s="15">
        <v>300</v>
      </c>
      <c r="E118" s="15">
        <v>300</v>
      </c>
      <c r="F118" s="15">
        <v>14.25</v>
      </c>
      <c r="G118" s="15">
        <v>14.25</v>
      </c>
      <c r="H118" s="15">
        <v>8.25</v>
      </c>
      <c r="I118" s="15">
        <v>0</v>
      </c>
      <c r="J118" s="15">
        <v>0</v>
      </c>
      <c r="K118" s="15">
        <v>3029.2940423942819</v>
      </c>
      <c r="L118" s="15">
        <v>10907.4375</v>
      </c>
      <c r="M118" s="15"/>
      <c r="N118" s="15"/>
      <c r="O118" s="15"/>
      <c r="P118" s="15">
        <v>190574420.38769531</v>
      </c>
      <c r="Q118" s="15"/>
      <c r="R118" s="15"/>
      <c r="S118" s="15">
        <v>1038.7488720411868</v>
      </c>
      <c r="T118" s="15">
        <v>355</v>
      </c>
      <c r="U118" s="15">
        <v>210000</v>
      </c>
      <c r="V118" s="15">
        <f t="shared" si="19"/>
        <v>3.7276962861014478</v>
      </c>
      <c r="W118" s="15">
        <v>3.9263400000000002</v>
      </c>
      <c r="X118" s="15"/>
      <c r="Y118" s="15">
        <f t="shared" si="20"/>
        <v>1.053288599352685</v>
      </c>
      <c r="Z118" s="15"/>
      <c r="AA118" s="16"/>
      <c r="AB118" s="15">
        <v>0.60092698120307431</v>
      </c>
      <c r="AC118" s="17">
        <v>0.3</v>
      </c>
      <c r="AD118" s="15"/>
      <c r="AE118" s="15" t="s">
        <v>592</v>
      </c>
      <c r="AF118" s="22" t="s">
        <v>5</v>
      </c>
      <c r="AG118" s="17">
        <f t="shared" si="21"/>
        <v>4078.4812462501936</v>
      </c>
      <c r="AH118" s="17">
        <v>3635.621052144154</v>
      </c>
      <c r="AI118" s="15">
        <v>34.567999999999998</v>
      </c>
      <c r="AJ118" s="17">
        <f t="shared" si="22"/>
        <v>0.32838486593001986</v>
      </c>
      <c r="AK118" s="15">
        <f t="shared" si="23"/>
        <v>1.053288599352685</v>
      </c>
      <c r="AL118" s="56">
        <v>10.167</v>
      </c>
      <c r="AM118" s="5">
        <f t="shared" si="17"/>
        <v>0.49586776859504134</v>
      </c>
      <c r="AN118" s="5">
        <f t="shared" si="18"/>
        <v>6.6115702479338863</v>
      </c>
    </row>
    <row r="119" spans="1:40">
      <c r="A119" s="15">
        <v>258</v>
      </c>
      <c r="B119" s="20" t="s">
        <v>484</v>
      </c>
      <c r="C119" s="20">
        <v>300</v>
      </c>
      <c r="D119" s="15">
        <v>300</v>
      </c>
      <c r="E119" s="15">
        <v>300</v>
      </c>
      <c r="F119" s="15">
        <v>14.25</v>
      </c>
      <c r="G119" s="15">
        <v>14.25</v>
      </c>
      <c r="H119" s="15">
        <v>8.25</v>
      </c>
      <c r="I119" s="15">
        <v>0</v>
      </c>
      <c r="J119" s="15">
        <v>0</v>
      </c>
      <c r="K119" s="15">
        <v>5048.8234039904701</v>
      </c>
      <c r="L119" s="15">
        <v>10907.4375</v>
      </c>
      <c r="M119" s="15"/>
      <c r="N119" s="15"/>
      <c r="O119" s="15"/>
      <c r="P119" s="15">
        <v>190574420.38769531</v>
      </c>
      <c r="Q119" s="15"/>
      <c r="R119" s="15"/>
      <c r="S119" s="15">
        <v>922.57073832522133</v>
      </c>
      <c r="T119" s="15">
        <v>355</v>
      </c>
      <c r="U119" s="15">
        <v>210000</v>
      </c>
      <c r="V119" s="15">
        <f t="shared" ref="V119:V149" si="24">L119*T119/(S119*1000)</f>
        <v>4.1971202333267659</v>
      </c>
      <c r="W119" s="15">
        <v>3.8275399999999999</v>
      </c>
      <c r="X119" s="15"/>
      <c r="Y119" s="15">
        <f t="shared" ref="Y119:Y149" si="25">AK119</f>
        <v>0.91194433021190213</v>
      </c>
      <c r="Z119" s="15"/>
      <c r="AA119" s="16"/>
      <c r="AB119" s="15">
        <v>0.60092698120307431</v>
      </c>
      <c r="AC119" s="17">
        <v>0.5</v>
      </c>
      <c r="AD119" s="15"/>
      <c r="AE119" s="15" t="s">
        <v>593</v>
      </c>
      <c r="AF119" s="22" t="s">
        <v>5</v>
      </c>
      <c r="AG119" s="17">
        <f t="shared" ref="AG119:AG149" si="26">W119*S119</f>
        <v>3531.1764037693174</v>
      </c>
      <c r="AH119" s="17">
        <v>3228.9975841382748</v>
      </c>
      <c r="AI119" s="15">
        <v>15.907999999999999</v>
      </c>
      <c r="AJ119" s="17">
        <f t="shared" ref="AJ119:AJ149" si="27">(V119/AI119)^0.5</f>
        <v>0.51365073520842819</v>
      </c>
      <c r="AK119" s="15">
        <f t="shared" ref="AK119:AK149" si="28">W119/V119</f>
        <v>0.91194433021190213</v>
      </c>
      <c r="AL119" s="5">
        <v>10.167</v>
      </c>
      <c r="AM119" s="5">
        <f t="shared" si="17"/>
        <v>0.49586776859504134</v>
      </c>
      <c r="AN119" s="5">
        <f t="shared" si="18"/>
        <v>6.6115702479338863</v>
      </c>
    </row>
    <row r="120" spans="1:40">
      <c r="A120" s="15">
        <v>259</v>
      </c>
      <c r="B120" s="20" t="s">
        <v>485</v>
      </c>
      <c r="C120" s="20">
        <v>300</v>
      </c>
      <c r="D120" s="15">
        <v>300</v>
      </c>
      <c r="E120" s="15">
        <v>300</v>
      </c>
      <c r="F120" s="15">
        <v>14.25</v>
      </c>
      <c r="G120" s="15">
        <v>14.25</v>
      </c>
      <c r="H120" s="15">
        <v>8.25</v>
      </c>
      <c r="I120" s="15">
        <v>0</v>
      </c>
      <c r="J120" s="15">
        <v>0</v>
      </c>
      <c r="K120" s="15">
        <v>7573.2351059857046</v>
      </c>
      <c r="L120" s="15">
        <v>10907.4375</v>
      </c>
      <c r="M120" s="15"/>
      <c r="N120" s="15"/>
      <c r="O120" s="15"/>
      <c r="P120" s="15">
        <v>190574420.38769531</v>
      </c>
      <c r="Q120" s="15"/>
      <c r="R120" s="15"/>
      <c r="S120" s="15">
        <v>759.00707023987036</v>
      </c>
      <c r="T120" s="15">
        <v>355</v>
      </c>
      <c r="U120" s="15">
        <v>210000</v>
      </c>
      <c r="V120" s="15">
        <f t="shared" si="24"/>
        <v>5.1015866179959044</v>
      </c>
      <c r="W120" s="15">
        <v>3.6753900000000002</v>
      </c>
      <c r="X120" s="15"/>
      <c r="Y120" s="15">
        <f t="shared" si="25"/>
        <v>0.72044057568973163</v>
      </c>
      <c r="Z120" s="15"/>
      <c r="AA120" s="16"/>
      <c r="AB120" s="15">
        <v>0.60092698120307431</v>
      </c>
      <c r="AC120" s="17">
        <v>0.75</v>
      </c>
      <c r="AD120" s="15"/>
      <c r="AE120" s="15" t="s">
        <v>594</v>
      </c>
      <c r="AF120" s="22" t="s">
        <v>5</v>
      </c>
      <c r="AG120" s="17">
        <f t="shared" si="26"/>
        <v>2789.6469958889174</v>
      </c>
      <c r="AH120" s="17">
        <v>2656.5247458395461</v>
      </c>
      <c r="AI120" s="15">
        <v>8.9054000000000002</v>
      </c>
      <c r="AJ120" s="17">
        <f t="shared" si="27"/>
        <v>0.75687806078890663</v>
      </c>
      <c r="AK120" s="15">
        <f t="shared" si="28"/>
        <v>0.72044057568973163</v>
      </c>
      <c r="AL120" s="5">
        <v>10.167</v>
      </c>
      <c r="AM120" s="5">
        <f t="shared" si="17"/>
        <v>0.49586776859504134</v>
      </c>
      <c r="AN120" s="5">
        <f t="shared" si="18"/>
        <v>6.6115702479338863</v>
      </c>
    </row>
    <row r="121" spans="1:40">
      <c r="A121" s="15">
        <v>260</v>
      </c>
      <c r="B121" s="20" t="s">
        <v>486</v>
      </c>
      <c r="C121" s="20">
        <v>300</v>
      </c>
      <c r="D121" s="15">
        <v>300</v>
      </c>
      <c r="E121" s="15">
        <v>300</v>
      </c>
      <c r="F121" s="15">
        <v>14.25</v>
      </c>
      <c r="G121" s="15">
        <v>14.25</v>
      </c>
      <c r="H121" s="15">
        <v>8.25</v>
      </c>
      <c r="I121" s="15">
        <v>0</v>
      </c>
      <c r="J121" s="15">
        <v>0</v>
      </c>
      <c r="K121" s="15">
        <v>10097.64680798094</v>
      </c>
      <c r="L121" s="15">
        <v>10907.4375</v>
      </c>
      <c r="M121" s="15"/>
      <c r="N121" s="15"/>
      <c r="O121" s="15"/>
      <c r="P121" s="15">
        <v>190574420.38769531</v>
      </c>
      <c r="Q121" s="15"/>
      <c r="R121" s="15"/>
      <c r="S121" s="15">
        <v>590.91013915292194</v>
      </c>
      <c r="T121" s="15">
        <v>355</v>
      </c>
      <c r="U121" s="15">
        <v>210000</v>
      </c>
      <c r="V121" s="15">
        <f t="shared" si="24"/>
        <v>6.5528412121185937</v>
      </c>
      <c r="W121" s="15">
        <v>4.1628600000000002</v>
      </c>
      <c r="X121" s="15"/>
      <c r="Y121" s="15">
        <f t="shared" si="25"/>
        <v>0.63527557974415028</v>
      </c>
      <c r="Z121" s="15"/>
      <c r="AA121" s="16"/>
      <c r="AB121" s="15">
        <v>0.60092698120307431</v>
      </c>
      <c r="AC121" s="17">
        <v>1</v>
      </c>
      <c r="AD121" s="15"/>
      <c r="AE121" s="15" t="s">
        <v>595</v>
      </c>
      <c r="AF121" s="22" t="s">
        <v>5</v>
      </c>
      <c r="AG121" s="17">
        <f t="shared" si="26"/>
        <v>2459.8761818741327</v>
      </c>
      <c r="AH121" s="17">
        <v>2068.1854870352267</v>
      </c>
      <c r="AI121" s="15">
        <v>6.5347</v>
      </c>
      <c r="AJ121" s="17">
        <f t="shared" si="27"/>
        <v>1.001387105678117</v>
      </c>
      <c r="AK121" s="15">
        <f t="shared" si="28"/>
        <v>0.63527557974415028</v>
      </c>
      <c r="AL121" s="5">
        <v>10.167</v>
      </c>
      <c r="AM121" s="5">
        <f t="shared" si="17"/>
        <v>0.49586776859504134</v>
      </c>
      <c r="AN121" s="5">
        <f t="shared" si="18"/>
        <v>6.6115702479338863</v>
      </c>
    </row>
    <row r="122" spans="1:40">
      <c r="A122" s="15">
        <v>261</v>
      </c>
      <c r="B122" s="20" t="s">
        <v>487</v>
      </c>
      <c r="C122" s="20">
        <v>300</v>
      </c>
      <c r="D122" s="15">
        <v>300</v>
      </c>
      <c r="E122" s="15">
        <v>300</v>
      </c>
      <c r="F122" s="15">
        <v>14.25</v>
      </c>
      <c r="G122" s="15">
        <v>14.25</v>
      </c>
      <c r="H122" s="15">
        <v>8.25</v>
      </c>
      <c r="I122" s="15">
        <v>0</v>
      </c>
      <c r="J122" s="15">
        <v>0</v>
      </c>
      <c r="K122" s="15">
        <v>13429.870254614651</v>
      </c>
      <c r="L122" s="15">
        <v>10907.4375</v>
      </c>
      <c r="M122" s="15"/>
      <c r="N122" s="15"/>
      <c r="O122" s="15"/>
      <c r="P122" s="15">
        <v>190574420.38769531</v>
      </c>
      <c r="Q122" s="15"/>
      <c r="R122" s="15"/>
      <c r="S122" s="15">
        <v>411.92492351344197</v>
      </c>
      <c r="T122" s="15">
        <v>355</v>
      </c>
      <c r="U122" s="15">
        <v>210000</v>
      </c>
      <c r="V122" s="15">
        <f t="shared" si="24"/>
        <v>9.4001117472408637</v>
      </c>
      <c r="W122" s="15">
        <v>4.4378500000000001</v>
      </c>
      <c r="X122" s="15"/>
      <c r="Y122" s="15">
        <f t="shared" si="25"/>
        <v>0.47210608972841256</v>
      </c>
      <c r="Z122" s="15"/>
      <c r="AA122" s="16"/>
      <c r="AB122" s="15">
        <v>0.60092698120307431</v>
      </c>
      <c r="AC122" s="17">
        <v>1.33</v>
      </c>
      <c r="AD122" s="15"/>
      <c r="AE122" s="15" t="s">
        <v>596</v>
      </c>
      <c r="AF122" s="22" t="s">
        <v>5</v>
      </c>
      <c r="AG122" s="17">
        <f t="shared" si="26"/>
        <v>1828.0610218141285</v>
      </c>
      <c r="AH122" s="17">
        <v>1441.7372322970468</v>
      </c>
      <c r="AI122" s="15">
        <v>5.3460999999999999</v>
      </c>
      <c r="AJ122" s="17">
        <f t="shared" si="27"/>
        <v>1.3260135720548878</v>
      </c>
      <c r="AK122" s="15">
        <f t="shared" si="28"/>
        <v>0.47210608972841256</v>
      </c>
      <c r="AL122" s="5">
        <v>10.167</v>
      </c>
      <c r="AM122" s="5">
        <f t="shared" si="17"/>
        <v>0.49586776859504134</v>
      </c>
      <c r="AN122" s="5">
        <f t="shared" si="18"/>
        <v>6.6115702479338863</v>
      </c>
    </row>
    <row r="123" spans="1:40">
      <c r="A123" s="15">
        <v>262</v>
      </c>
      <c r="B123" s="20" t="s">
        <v>488</v>
      </c>
      <c r="C123" s="20">
        <v>300</v>
      </c>
      <c r="D123" s="15">
        <v>300</v>
      </c>
      <c r="E123" s="15">
        <v>300</v>
      </c>
      <c r="F123" s="15">
        <v>14.25</v>
      </c>
      <c r="G123" s="15">
        <v>14.25</v>
      </c>
      <c r="H123" s="15">
        <v>8.25</v>
      </c>
      <c r="I123" s="15">
        <v>0</v>
      </c>
      <c r="J123" s="15">
        <v>0</v>
      </c>
      <c r="K123" s="15">
        <v>16863.070169328166</v>
      </c>
      <c r="L123" s="15">
        <v>10907.4375</v>
      </c>
      <c r="M123" s="15"/>
      <c r="N123" s="15"/>
      <c r="O123" s="15"/>
      <c r="P123" s="15">
        <v>190574420.38769531</v>
      </c>
      <c r="Q123" s="15"/>
      <c r="R123" s="15"/>
      <c r="S123" s="15">
        <v>290.34598498937515</v>
      </c>
      <c r="T123" s="15">
        <v>355</v>
      </c>
      <c r="U123" s="15">
        <v>210000</v>
      </c>
      <c r="V123" s="15">
        <f t="shared" si="24"/>
        <v>13.336297082398767</v>
      </c>
      <c r="W123" s="15">
        <v>4.2684600000000001</v>
      </c>
      <c r="X123" s="15"/>
      <c r="Y123" s="15">
        <f t="shared" si="25"/>
        <v>0.32006335593959662</v>
      </c>
      <c r="Z123" s="15"/>
      <c r="AA123" s="16"/>
      <c r="AB123" s="15">
        <v>0.60092698120307431</v>
      </c>
      <c r="AC123" s="17">
        <v>1.67</v>
      </c>
      <c r="AD123" s="15"/>
      <c r="AE123" s="15" t="s">
        <v>597</v>
      </c>
      <c r="AF123" s="22" t="s">
        <v>5</v>
      </c>
      <c r="AG123" s="17">
        <f t="shared" si="26"/>
        <v>1239.3302230877482</v>
      </c>
      <c r="AH123" s="17">
        <v>1016.210947462813</v>
      </c>
      <c r="AI123" s="15">
        <v>4.8308999999999997</v>
      </c>
      <c r="AJ123" s="17">
        <f t="shared" si="27"/>
        <v>1.6615124767404768</v>
      </c>
      <c r="AK123" s="15">
        <f t="shared" si="28"/>
        <v>0.32006335593959662</v>
      </c>
      <c r="AL123" s="5">
        <v>10.167</v>
      </c>
      <c r="AM123" s="5">
        <f t="shared" si="17"/>
        <v>0.49586776859504134</v>
      </c>
      <c r="AN123" s="5">
        <f t="shared" si="18"/>
        <v>6.6115702479338863</v>
      </c>
    </row>
    <row r="124" spans="1:40">
      <c r="A124" s="15">
        <v>263</v>
      </c>
      <c r="B124" s="20" t="s">
        <v>489</v>
      </c>
      <c r="C124" s="20">
        <v>300</v>
      </c>
      <c r="D124" s="15">
        <v>300</v>
      </c>
      <c r="E124" s="15">
        <v>300</v>
      </c>
      <c r="F124" s="15">
        <v>14.25</v>
      </c>
      <c r="G124" s="15">
        <v>14.25</v>
      </c>
      <c r="H124" s="15">
        <v>8.25</v>
      </c>
      <c r="I124" s="15">
        <v>0</v>
      </c>
      <c r="J124" s="15">
        <v>0</v>
      </c>
      <c r="K124" s="15">
        <v>20195.29361596188</v>
      </c>
      <c r="L124" s="15">
        <v>10907.4375</v>
      </c>
      <c r="M124" s="15"/>
      <c r="N124" s="15"/>
      <c r="O124" s="15"/>
      <c r="P124" s="15">
        <v>190574420.38769531</v>
      </c>
      <c r="Q124" s="15"/>
      <c r="R124" s="15"/>
      <c r="S124" s="15">
        <v>214.70366856256138</v>
      </c>
      <c r="T124" s="15">
        <v>355</v>
      </c>
      <c r="U124" s="15">
        <v>210000</v>
      </c>
      <c r="V124" s="15">
        <f t="shared" si="24"/>
        <v>18.034812066435265</v>
      </c>
      <c r="W124" s="15">
        <v>3.9950100000000002</v>
      </c>
      <c r="X124" s="15"/>
      <c r="Y124" s="15">
        <f t="shared" si="25"/>
        <v>0.22151658610488908</v>
      </c>
      <c r="Z124" s="15"/>
      <c r="AA124" s="16"/>
      <c r="AB124" s="15">
        <v>0.60092698120307431</v>
      </c>
      <c r="AC124" s="17">
        <v>2</v>
      </c>
      <c r="AD124" s="15"/>
      <c r="AE124" s="15" t="s">
        <v>598</v>
      </c>
      <c r="AF124" s="22" t="s">
        <v>5</v>
      </c>
      <c r="AG124" s="17">
        <f t="shared" si="26"/>
        <v>857.74330294411834</v>
      </c>
      <c r="AH124" s="17">
        <v>751.46283996896477</v>
      </c>
      <c r="AI124" s="15">
        <v>4.5650000000000004</v>
      </c>
      <c r="AJ124" s="17">
        <f t="shared" si="27"/>
        <v>1.9876294348553638</v>
      </c>
      <c r="AK124" s="15">
        <f t="shared" si="28"/>
        <v>0.22151658610488908</v>
      </c>
      <c r="AL124" s="5">
        <v>10.167</v>
      </c>
      <c r="AM124" s="5">
        <f t="shared" si="17"/>
        <v>0.49586776859504134</v>
      </c>
      <c r="AN124" s="5">
        <f t="shared" si="18"/>
        <v>6.6115702479338863</v>
      </c>
    </row>
    <row r="125" spans="1:40">
      <c r="A125" s="15">
        <v>264</v>
      </c>
      <c r="B125" s="20" t="s">
        <v>490</v>
      </c>
      <c r="C125" s="20">
        <v>300</v>
      </c>
      <c r="D125" s="15">
        <v>300</v>
      </c>
      <c r="E125" s="15">
        <v>300</v>
      </c>
      <c r="F125" s="15">
        <v>14.25</v>
      </c>
      <c r="G125" s="15">
        <v>14.25</v>
      </c>
      <c r="H125" s="15">
        <v>8.25</v>
      </c>
      <c r="I125" s="15">
        <v>0</v>
      </c>
      <c r="J125" s="15">
        <v>0</v>
      </c>
      <c r="K125" s="15">
        <v>25244.117019952348</v>
      </c>
      <c r="L125" s="15">
        <v>10907.4375</v>
      </c>
      <c r="M125" s="15"/>
      <c r="N125" s="15"/>
      <c r="O125" s="15"/>
      <c r="P125" s="15">
        <v>190574420.38769531</v>
      </c>
      <c r="Q125" s="15"/>
      <c r="R125" s="15"/>
      <c r="S125" s="15">
        <v>144.97142261301767</v>
      </c>
      <c r="T125" s="15">
        <v>355</v>
      </c>
      <c r="U125" s="15">
        <v>210000</v>
      </c>
      <c r="V125" s="15">
        <f t="shared" si="24"/>
        <v>26.709680036983386</v>
      </c>
      <c r="W125" s="15">
        <v>3.7411500000000002</v>
      </c>
      <c r="X125" s="15"/>
      <c r="Y125" s="15">
        <f t="shared" si="25"/>
        <v>0.14006719641792192</v>
      </c>
      <c r="Z125" s="15"/>
      <c r="AA125" s="16"/>
      <c r="AB125" s="15">
        <v>0.60092698120307431</v>
      </c>
      <c r="AC125" s="17">
        <v>2.5</v>
      </c>
      <c r="AD125" s="15"/>
      <c r="AE125" s="15" t="s">
        <v>599</v>
      </c>
      <c r="AF125" s="22" t="s">
        <v>5</v>
      </c>
      <c r="AG125" s="17">
        <f t="shared" si="26"/>
        <v>542.35983770869109</v>
      </c>
      <c r="AH125" s="17">
        <v>507.39997914556182</v>
      </c>
      <c r="AI125" s="15">
        <v>4.3349000000000002</v>
      </c>
      <c r="AJ125" s="17">
        <f t="shared" si="27"/>
        <v>2.4822458945161583</v>
      </c>
      <c r="AK125" s="15">
        <f t="shared" si="28"/>
        <v>0.14006719641792192</v>
      </c>
      <c r="AL125" s="5">
        <v>10.167</v>
      </c>
      <c r="AM125" s="5">
        <f t="shared" si="17"/>
        <v>0.49586776859504134</v>
      </c>
      <c r="AN125" s="5">
        <f t="shared" si="18"/>
        <v>6.6115702479338863</v>
      </c>
    </row>
    <row r="126" spans="1:40">
      <c r="A126" s="15">
        <v>265</v>
      </c>
      <c r="B126" s="20" t="s">
        <v>491</v>
      </c>
      <c r="C126" s="20">
        <v>300</v>
      </c>
      <c r="D126" s="15">
        <v>300</v>
      </c>
      <c r="E126" s="15">
        <v>300</v>
      </c>
      <c r="F126" s="15">
        <v>10.792</v>
      </c>
      <c r="G126" s="15">
        <v>10.792</v>
      </c>
      <c r="H126" s="15">
        <v>6.2479999999999993</v>
      </c>
      <c r="I126" s="15">
        <v>0</v>
      </c>
      <c r="J126" s="15">
        <v>0</v>
      </c>
      <c r="K126" s="15">
        <v>3063.2460293956092</v>
      </c>
      <c r="L126" s="15">
        <v>8282.1715839999997</v>
      </c>
      <c r="M126" s="15"/>
      <c r="N126" s="15"/>
      <c r="O126" s="15"/>
      <c r="P126" s="15">
        <v>147993266.21327963</v>
      </c>
      <c r="Q126" s="15"/>
      <c r="R126" s="15"/>
      <c r="S126" s="15">
        <v>801.39415543090115</v>
      </c>
      <c r="T126" s="15">
        <v>355</v>
      </c>
      <c r="U126" s="15">
        <v>210000</v>
      </c>
      <c r="V126" s="15">
        <f t="shared" si="24"/>
        <v>3.6688200087247971</v>
      </c>
      <c r="W126" s="15">
        <v>3.9069699999999998</v>
      </c>
      <c r="X126" s="15"/>
      <c r="Y126" s="15">
        <f t="shared" si="25"/>
        <v>1.0649118764913132</v>
      </c>
      <c r="Z126" s="15"/>
      <c r="AA126" s="16"/>
      <c r="AB126" s="15">
        <v>0.80062012685654171</v>
      </c>
      <c r="AC126" s="17">
        <v>0.3</v>
      </c>
      <c r="AD126" s="15"/>
      <c r="AE126" s="15" t="s">
        <v>600</v>
      </c>
      <c r="AF126" s="22" t="s">
        <v>5</v>
      </c>
      <c r="AG126" s="17">
        <f t="shared" si="26"/>
        <v>3131.0229234438675</v>
      </c>
      <c r="AH126" s="17">
        <v>2804.879544008154</v>
      </c>
      <c r="AI126" s="15">
        <v>34.228000000000002</v>
      </c>
      <c r="AJ126" s="47">
        <f t="shared" si="27"/>
        <v>0.3273953005984418</v>
      </c>
      <c r="AK126" s="15">
        <f t="shared" si="28"/>
        <v>1.0649118764913132</v>
      </c>
      <c r="AL126" s="56">
        <v>5.66</v>
      </c>
      <c r="AM126" s="5">
        <f t="shared" si="17"/>
        <v>0.65475497613781886</v>
      </c>
      <c r="AN126" s="5">
        <f t="shared" si="18"/>
        <v>11.527376340454556</v>
      </c>
    </row>
    <row r="127" spans="1:40">
      <c r="A127" s="15">
        <v>266</v>
      </c>
      <c r="B127" s="20" t="s">
        <v>492</v>
      </c>
      <c r="C127" s="20">
        <v>300</v>
      </c>
      <c r="D127" s="15">
        <v>300</v>
      </c>
      <c r="E127" s="15">
        <v>300</v>
      </c>
      <c r="F127" s="15">
        <v>10.792</v>
      </c>
      <c r="G127" s="15">
        <v>10.792</v>
      </c>
      <c r="H127" s="15">
        <v>6.2479999999999993</v>
      </c>
      <c r="I127" s="15">
        <v>0</v>
      </c>
      <c r="J127" s="15">
        <v>0</v>
      </c>
      <c r="K127" s="15">
        <v>5105.4100489926814</v>
      </c>
      <c r="L127" s="15">
        <v>8282.1715839999997</v>
      </c>
      <c r="M127" s="15"/>
      <c r="N127" s="15"/>
      <c r="O127" s="15"/>
      <c r="P127" s="15">
        <v>147993266.21327963</v>
      </c>
      <c r="Q127" s="15"/>
      <c r="R127" s="15"/>
      <c r="S127" s="15">
        <v>721.46819736506006</v>
      </c>
      <c r="T127" s="15">
        <v>355</v>
      </c>
      <c r="U127" s="15">
        <v>210000</v>
      </c>
      <c r="V127" s="15">
        <f t="shared" si="24"/>
        <v>4.0752605909145636</v>
      </c>
      <c r="W127" s="15">
        <v>3.7594400000000001</v>
      </c>
      <c r="X127" s="15"/>
      <c r="Y127" s="15">
        <f t="shared" si="25"/>
        <v>0.92250297033307327</v>
      </c>
      <c r="Z127" s="15"/>
      <c r="AA127" s="16"/>
      <c r="AB127" s="15">
        <v>0.80062012685654171</v>
      </c>
      <c r="AC127" s="17">
        <v>0.5</v>
      </c>
      <c r="AD127" s="15"/>
      <c r="AE127" s="15" t="s">
        <v>601</v>
      </c>
      <c r="AF127" s="22" t="s">
        <v>5</v>
      </c>
      <c r="AG127" s="17">
        <f t="shared" si="26"/>
        <v>2712.3163999021017</v>
      </c>
      <c r="AH127" s="17">
        <v>2525.1386907777101</v>
      </c>
      <c r="AI127" s="15">
        <v>15.529</v>
      </c>
      <c r="AJ127" s="17">
        <f t="shared" si="27"/>
        <v>0.5122782855554866</v>
      </c>
      <c r="AK127" s="15">
        <f>W127/V127</f>
        <v>0.92250297033307327</v>
      </c>
      <c r="AL127" s="5">
        <v>5.66</v>
      </c>
      <c r="AM127" s="5">
        <f t="shared" si="17"/>
        <v>0.65475497613781886</v>
      </c>
      <c r="AN127" s="5">
        <f t="shared" si="18"/>
        <v>11.527376340454556</v>
      </c>
    </row>
    <row r="128" spans="1:40">
      <c r="A128" s="15">
        <v>267</v>
      </c>
      <c r="B128" s="20" t="s">
        <v>493</v>
      </c>
      <c r="C128" s="20">
        <v>300</v>
      </c>
      <c r="D128" s="15">
        <v>300</v>
      </c>
      <c r="E128" s="15">
        <v>300</v>
      </c>
      <c r="F128" s="15">
        <v>10.792</v>
      </c>
      <c r="G128" s="15">
        <v>10.792</v>
      </c>
      <c r="H128" s="15">
        <v>6.2479999999999993</v>
      </c>
      <c r="I128" s="15">
        <v>0</v>
      </c>
      <c r="J128" s="15">
        <v>0</v>
      </c>
      <c r="K128" s="15">
        <v>7658.1150734890225</v>
      </c>
      <c r="L128" s="15">
        <v>8282.1715839999997</v>
      </c>
      <c r="M128" s="15"/>
      <c r="N128" s="15"/>
      <c r="O128" s="15"/>
      <c r="P128" s="15">
        <v>147993266.21327963</v>
      </c>
      <c r="Q128" s="15"/>
      <c r="R128" s="15"/>
      <c r="S128" s="15">
        <v>610.09539686092</v>
      </c>
      <c r="T128" s="15">
        <v>355</v>
      </c>
      <c r="U128" s="15">
        <v>210000</v>
      </c>
      <c r="V128" s="15">
        <f t="shared" si="24"/>
        <v>4.8191986490110406</v>
      </c>
      <c r="W128" s="15">
        <v>3.5211399999999999</v>
      </c>
      <c r="X128" s="15"/>
      <c r="Y128" s="15">
        <f t="shared" si="25"/>
        <v>0.73064844519795458</v>
      </c>
      <c r="Z128" s="15"/>
      <c r="AA128" s="16"/>
      <c r="AB128" s="15">
        <v>0.80062012685654171</v>
      </c>
      <c r="AC128" s="17">
        <v>0.75</v>
      </c>
      <c r="AD128" s="15"/>
      <c r="AE128" s="15" t="s">
        <v>602</v>
      </c>
      <c r="AF128" s="22" t="s">
        <v>5</v>
      </c>
      <c r="AG128" s="17">
        <f t="shared" si="26"/>
        <v>2148.23130570286</v>
      </c>
      <c r="AH128" s="17">
        <v>2135.33388901322</v>
      </c>
      <c r="AI128" s="15">
        <v>8.4459999999999997</v>
      </c>
      <c r="AJ128" s="17">
        <f t="shared" si="27"/>
        <v>0.75537372754836418</v>
      </c>
      <c r="AK128" s="15">
        <f t="shared" si="28"/>
        <v>0.73064844519795458</v>
      </c>
      <c r="AL128" s="5">
        <v>5.66</v>
      </c>
      <c r="AM128" s="5">
        <f t="shared" si="17"/>
        <v>0.65475497613781886</v>
      </c>
      <c r="AN128" s="5">
        <f t="shared" si="18"/>
        <v>11.527376340454556</v>
      </c>
    </row>
    <row r="129" spans="1:40">
      <c r="A129" s="15">
        <v>268</v>
      </c>
      <c r="B129" s="20" t="s">
        <v>494</v>
      </c>
      <c r="C129" s="20">
        <v>300</v>
      </c>
      <c r="D129" s="15">
        <v>300</v>
      </c>
      <c r="E129" s="15">
        <v>300</v>
      </c>
      <c r="F129" s="15">
        <v>10.792</v>
      </c>
      <c r="G129" s="15">
        <v>10.792</v>
      </c>
      <c r="H129" s="15">
        <v>6.2479999999999993</v>
      </c>
      <c r="I129" s="15">
        <v>0</v>
      </c>
      <c r="J129" s="15">
        <v>0</v>
      </c>
      <c r="K129" s="15">
        <v>10210.820097985363</v>
      </c>
      <c r="L129" s="15">
        <v>8282.1715839999997</v>
      </c>
      <c r="M129" s="15"/>
      <c r="N129" s="15"/>
      <c r="O129" s="15"/>
      <c r="P129" s="15">
        <v>147993266.21327963</v>
      </c>
      <c r="Q129" s="15"/>
      <c r="R129" s="15"/>
      <c r="S129" s="15">
        <v>491.07295301946016</v>
      </c>
      <c r="T129" s="15">
        <v>355</v>
      </c>
      <c r="U129" s="15">
        <v>210000</v>
      </c>
      <c r="V129" s="15">
        <f t="shared" si="24"/>
        <v>5.987238544175101</v>
      </c>
      <c r="W129" s="15">
        <v>3.82646</v>
      </c>
      <c r="X129" s="15"/>
      <c r="Y129" s="15">
        <f t="shared" si="25"/>
        <v>0.63910264669890404</v>
      </c>
      <c r="Z129" s="15"/>
      <c r="AA129" s="16"/>
      <c r="AB129" s="15">
        <v>0.80062012685654171</v>
      </c>
      <c r="AC129" s="17">
        <v>1</v>
      </c>
      <c r="AD129" s="15"/>
      <c r="AE129" s="15" t="s">
        <v>603</v>
      </c>
      <c r="AF129" s="22" t="s">
        <v>5</v>
      </c>
      <c r="AG129" s="17">
        <f t="shared" si="26"/>
        <v>1879.0710118108434</v>
      </c>
      <c r="AH129" s="17">
        <v>1718.7553355681105</v>
      </c>
      <c r="AI129" s="15">
        <v>5.9943999999999997</v>
      </c>
      <c r="AJ129" s="17">
        <f t="shared" si="27"/>
        <v>0.99940247597463727</v>
      </c>
      <c r="AK129" s="15">
        <f t="shared" si="28"/>
        <v>0.63910264669890404</v>
      </c>
      <c r="AL129" s="5">
        <v>5.66</v>
      </c>
      <c r="AM129" s="5">
        <f t="shared" si="17"/>
        <v>0.65475497613781886</v>
      </c>
      <c r="AN129" s="5">
        <f t="shared" si="18"/>
        <v>11.527376340454556</v>
      </c>
    </row>
    <row r="130" spans="1:40">
      <c r="A130" s="15">
        <v>269</v>
      </c>
      <c r="B130" s="20" t="s">
        <v>495</v>
      </c>
      <c r="C130" s="20">
        <v>300</v>
      </c>
      <c r="D130" s="15">
        <v>300</v>
      </c>
      <c r="E130" s="15">
        <v>300</v>
      </c>
      <c r="F130" s="15">
        <v>10.792</v>
      </c>
      <c r="G130" s="15">
        <v>10.792</v>
      </c>
      <c r="H130" s="15">
        <v>6.2479999999999993</v>
      </c>
      <c r="I130" s="15">
        <v>0</v>
      </c>
      <c r="J130" s="15">
        <v>0</v>
      </c>
      <c r="K130" s="15">
        <v>13580.390730320534</v>
      </c>
      <c r="L130" s="15">
        <v>8282.1715839999997</v>
      </c>
      <c r="M130" s="15"/>
      <c r="N130" s="15"/>
      <c r="O130" s="15"/>
      <c r="P130" s="15">
        <v>147993266.21327963</v>
      </c>
      <c r="Q130" s="15"/>
      <c r="R130" s="15"/>
      <c r="S130" s="15">
        <v>353.67484176069826</v>
      </c>
      <c r="T130" s="15">
        <v>355</v>
      </c>
      <c r="U130" s="15">
        <v>210000</v>
      </c>
      <c r="V130" s="15">
        <f t="shared" si="24"/>
        <v>8.313203443261493</v>
      </c>
      <c r="W130" s="15">
        <v>3.9438900000000001</v>
      </c>
      <c r="X130" s="15"/>
      <c r="Y130" s="15">
        <f t="shared" si="25"/>
        <v>0.47441278526592945</v>
      </c>
      <c r="Z130" s="15"/>
      <c r="AA130" s="16"/>
      <c r="AB130" s="15">
        <v>0.80062012685654171</v>
      </c>
      <c r="AC130" s="17">
        <v>1.33</v>
      </c>
      <c r="AD130" s="15"/>
      <c r="AE130" s="15" t="s">
        <v>604</v>
      </c>
      <c r="AF130" s="22" t="s">
        <v>5</v>
      </c>
      <c r="AG130" s="17">
        <f t="shared" si="26"/>
        <v>1394.8546716716003</v>
      </c>
      <c r="AH130" s="17">
        <v>1237.8619461624439</v>
      </c>
      <c r="AI130" s="15">
        <v>4.7462</v>
      </c>
      <c r="AJ130" s="17">
        <f t="shared" si="27"/>
        <v>1.3234611187278744</v>
      </c>
      <c r="AK130" s="15">
        <f t="shared" si="28"/>
        <v>0.47441278526592945</v>
      </c>
      <c r="AL130" s="5">
        <v>5.66</v>
      </c>
      <c r="AM130" s="5">
        <f t="shared" si="17"/>
        <v>0.65475497613781886</v>
      </c>
      <c r="AN130" s="5">
        <f t="shared" si="18"/>
        <v>11.527376340454556</v>
      </c>
    </row>
    <row r="131" spans="1:40">
      <c r="A131" s="15">
        <v>270</v>
      </c>
      <c r="B131" s="20" t="s">
        <v>496</v>
      </c>
      <c r="C131" s="20">
        <v>300</v>
      </c>
      <c r="D131" s="15">
        <v>300</v>
      </c>
      <c r="E131" s="15">
        <v>300</v>
      </c>
      <c r="F131" s="15">
        <v>10.792</v>
      </c>
      <c r="G131" s="15">
        <v>10.792</v>
      </c>
      <c r="H131" s="15">
        <v>6.2479999999999993</v>
      </c>
      <c r="I131" s="15">
        <v>0</v>
      </c>
      <c r="J131" s="15">
        <v>0</v>
      </c>
      <c r="K131" s="15">
        <v>17052.069563635556</v>
      </c>
      <c r="L131" s="15">
        <v>8282.1715839999997</v>
      </c>
      <c r="M131" s="15"/>
      <c r="N131" s="15"/>
      <c r="O131" s="15"/>
      <c r="P131" s="15">
        <v>147993266.21327963</v>
      </c>
      <c r="Q131" s="15"/>
      <c r="R131" s="15"/>
      <c r="S131" s="15">
        <v>253.74293436045687</v>
      </c>
      <c r="T131" s="15">
        <v>355</v>
      </c>
      <c r="U131" s="15">
        <v>210000</v>
      </c>
      <c r="V131" s="15">
        <f t="shared" si="24"/>
        <v>11.587203086976652</v>
      </c>
      <c r="W131" s="15">
        <v>3.72498</v>
      </c>
      <c r="X131" s="15"/>
      <c r="Y131" s="15">
        <f t="shared" si="25"/>
        <v>0.32147360946721149</v>
      </c>
      <c r="Z131" s="15"/>
      <c r="AA131" s="16"/>
      <c r="AB131" s="15">
        <v>0.80062012685654171</v>
      </c>
      <c r="AC131" s="17">
        <v>1.67</v>
      </c>
      <c r="AD131" s="15"/>
      <c r="AE131" s="15" t="s">
        <v>605</v>
      </c>
      <c r="AF131" s="22" t="s">
        <v>5</v>
      </c>
      <c r="AG131" s="17">
        <f t="shared" si="26"/>
        <v>945.18735563401458</v>
      </c>
      <c r="AH131" s="17">
        <v>888.10027026159901</v>
      </c>
      <c r="AI131" s="15">
        <v>4.2137000000000002</v>
      </c>
      <c r="AJ131" s="17">
        <f t="shared" si="27"/>
        <v>1.6582786270929053</v>
      </c>
      <c r="AK131" s="15">
        <f t="shared" si="28"/>
        <v>0.32147360946721149</v>
      </c>
      <c r="AL131" s="5">
        <v>5.66</v>
      </c>
      <c r="AM131" s="5">
        <f t="shared" si="17"/>
        <v>0.65475497613781886</v>
      </c>
      <c r="AN131" s="5">
        <f t="shared" si="18"/>
        <v>11.527376340454556</v>
      </c>
    </row>
    <row r="132" spans="1:40">
      <c r="A132" s="15">
        <v>271</v>
      </c>
      <c r="B132" s="20" t="s">
        <v>497</v>
      </c>
      <c r="C132" s="20">
        <v>300</v>
      </c>
      <c r="D132" s="15">
        <v>300</v>
      </c>
      <c r="E132" s="15">
        <v>300</v>
      </c>
      <c r="F132" s="15">
        <v>10.792</v>
      </c>
      <c r="G132" s="15">
        <v>10.792</v>
      </c>
      <c r="H132" s="15">
        <v>6.2479999999999993</v>
      </c>
      <c r="I132" s="15">
        <v>0</v>
      </c>
      <c r="J132" s="15">
        <v>0</v>
      </c>
      <c r="K132" s="15">
        <v>20421.640195970725</v>
      </c>
      <c r="L132" s="15">
        <v>8282.1715839999997</v>
      </c>
      <c r="M132" s="15"/>
      <c r="N132" s="15"/>
      <c r="O132" s="15"/>
      <c r="P132" s="15">
        <v>147993266.21327963</v>
      </c>
      <c r="Q132" s="15"/>
      <c r="R132" s="15"/>
      <c r="S132" s="15">
        <v>189.35195220301924</v>
      </c>
      <c r="T132" s="15">
        <v>355</v>
      </c>
      <c r="U132" s="15">
        <v>210000</v>
      </c>
      <c r="V132" s="15">
        <f t="shared" si="24"/>
        <v>15.527544755216518</v>
      </c>
      <c r="W132" s="15">
        <v>3.4617100000000001</v>
      </c>
      <c r="X132" s="15"/>
      <c r="Y132" s="15">
        <f t="shared" si="25"/>
        <v>0.22293994669292644</v>
      </c>
      <c r="Z132" s="15"/>
      <c r="AA132" s="16"/>
      <c r="AB132" s="15">
        <v>0.80062012685654171</v>
      </c>
      <c r="AC132" s="17">
        <v>2</v>
      </c>
      <c r="AD132" s="15"/>
      <c r="AE132" s="15" t="s">
        <v>606</v>
      </c>
      <c r="AF132" s="22" t="s">
        <v>5</v>
      </c>
      <c r="AG132" s="17">
        <f t="shared" si="26"/>
        <v>655.48154646071373</v>
      </c>
      <c r="AH132" s="17">
        <v>662.73183271056735</v>
      </c>
      <c r="AI132" s="15">
        <v>3.9455</v>
      </c>
      <c r="AJ132" s="17">
        <f t="shared" si="27"/>
        <v>1.9838113514632711</v>
      </c>
      <c r="AK132" s="15">
        <f t="shared" si="28"/>
        <v>0.22293994669292644</v>
      </c>
      <c r="AL132" s="5">
        <v>5.66</v>
      </c>
      <c r="AM132" s="5">
        <f t="shared" si="17"/>
        <v>0.65475497613781886</v>
      </c>
      <c r="AN132" s="5">
        <f t="shared" si="18"/>
        <v>11.527376340454556</v>
      </c>
    </row>
    <row r="133" spans="1:40">
      <c r="A133" s="15">
        <v>272</v>
      </c>
      <c r="B133" s="20" t="s">
        <v>498</v>
      </c>
      <c r="C133" s="20">
        <v>300</v>
      </c>
      <c r="D133" s="15">
        <v>300</v>
      </c>
      <c r="E133" s="15">
        <v>300</v>
      </c>
      <c r="F133" s="15">
        <v>10.792</v>
      </c>
      <c r="G133" s="15">
        <v>10.792</v>
      </c>
      <c r="H133" s="15">
        <v>6.2479999999999993</v>
      </c>
      <c r="I133" s="15">
        <v>0</v>
      </c>
      <c r="J133" s="15">
        <v>0</v>
      </c>
      <c r="K133" s="15">
        <v>25527.050244963408</v>
      </c>
      <c r="L133" s="15">
        <v>8282.1715839999997</v>
      </c>
      <c r="M133" s="15"/>
      <c r="N133" s="15"/>
      <c r="O133" s="15"/>
      <c r="P133" s="15">
        <v>147993266.21327963</v>
      </c>
      <c r="Q133" s="15"/>
      <c r="R133" s="15"/>
      <c r="S133" s="15">
        <v>128.79418185220257</v>
      </c>
      <c r="T133" s="15">
        <v>355</v>
      </c>
      <c r="U133" s="15">
        <v>210000</v>
      </c>
      <c r="V133" s="15">
        <f t="shared" si="24"/>
        <v>22.828445121022515</v>
      </c>
      <c r="W133" s="15">
        <v>3.22376</v>
      </c>
      <c r="X133" s="15"/>
      <c r="Y133" s="15">
        <f t="shared" si="25"/>
        <v>0.14121680135942624</v>
      </c>
      <c r="Z133" s="15"/>
      <c r="AA133" s="16"/>
      <c r="AB133" s="15">
        <v>0.80062012685654171</v>
      </c>
      <c r="AC133" s="17">
        <v>2.5</v>
      </c>
      <c r="AD133" s="15"/>
      <c r="AE133" s="15" t="s">
        <v>607</v>
      </c>
      <c r="AF133" s="22" t="s">
        <v>5</v>
      </c>
      <c r="AG133" s="17">
        <f t="shared" si="26"/>
        <v>415.20153168785657</v>
      </c>
      <c r="AH133" s="17">
        <v>450.77963648270901</v>
      </c>
      <c r="AI133" s="15">
        <v>3.7193000000000001</v>
      </c>
      <c r="AJ133" s="17">
        <f t="shared" si="27"/>
        <v>2.4774651894008435</v>
      </c>
      <c r="AK133" s="15">
        <f t="shared" si="28"/>
        <v>0.14121680135942624</v>
      </c>
      <c r="AL133" s="5">
        <v>5.66</v>
      </c>
      <c r="AM133" s="5">
        <f t="shared" si="17"/>
        <v>0.65475497613781886</v>
      </c>
      <c r="AN133" s="5">
        <f t="shared" si="18"/>
        <v>11.527376340454556</v>
      </c>
    </row>
    <row r="134" spans="1:40">
      <c r="A134" s="15">
        <v>273</v>
      </c>
      <c r="B134" s="20" t="s">
        <v>499</v>
      </c>
      <c r="C134" s="20">
        <v>300</v>
      </c>
      <c r="D134" s="15">
        <v>300</v>
      </c>
      <c r="E134" s="15">
        <v>300</v>
      </c>
      <c r="F134" s="15">
        <v>7.7899999999999991</v>
      </c>
      <c r="G134" s="15">
        <v>7.7899999999999991</v>
      </c>
      <c r="H134" s="15">
        <v>4.51</v>
      </c>
      <c r="I134" s="15">
        <v>0</v>
      </c>
      <c r="J134" s="15">
        <v>0</v>
      </c>
      <c r="K134" s="15">
        <v>3092.9123706139439</v>
      </c>
      <c r="L134" s="15">
        <v>5991.8671000000004</v>
      </c>
      <c r="M134" s="15"/>
      <c r="N134" s="15"/>
      <c r="O134" s="15"/>
      <c r="P134" s="15">
        <v>109151698.85030697</v>
      </c>
      <c r="Q134" s="15"/>
      <c r="R134" s="15"/>
      <c r="S134" s="15">
        <v>590.81230606055431</v>
      </c>
      <c r="T134" s="15">
        <v>355</v>
      </c>
      <c r="U134" s="15">
        <v>210000</v>
      </c>
      <c r="V134" s="15">
        <f t="shared" si="24"/>
        <v>3.6003190838783663</v>
      </c>
      <c r="W134" s="15">
        <v>3.8776199999999998</v>
      </c>
      <c r="X134" s="15"/>
      <c r="Y134" s="15">
        <f t="shared" si="25"/>
        <v>1.0770212055268493</v>
      </c>
      <c r="Z134" s="15"/>
      <c r="AA134" s="16"/>
      <c r="AB134" s="15">
        <v>1.1026699208821982</v>
      </c>
      <c r="AC134" s="17">
        <v>0.3</v>
      </c>
      <c r="AD134" s="15"/>
      <c r="AE134" s="15" t="s">
        <v>608</v>
      </c>
      <c r="AF134" s="22" t="s">
        <v>5</v>
      </c>
      <c r="AG134" s="17">
        <f t="shared" si="26"/>
        <v>2290.9456142265267</v>
      </c>
      <c r="AH134" s="17">
        <v>2067.8430712119402</v>
      </c>
      <c r="AI134" s="15">
        <v>33.853999999999999</v>
      </c>
      <c r="AJ134" s="17">
        <f t="shared" si="27"/>
        <v>0.32611103990318235</v>
      </c>
      <c r="AK134" s="15">
        <f t="shared" si="28"/>
        <v>1.0770212055268493</v>
      </c>
      <c r="AL134" s="56">
        <v>2.8845000000000001</v>
      </c>
      <c r="AM134" s="5">
        <f t="shared" si="17"/>
        <v>0.90707518645434382</v>
      </c>
      <c r="AN134" s="5">
        <f t="shared" si="18"/>
        <v>22.123785035471801</v>
      </c>
    </row>
    <row r="135" spans="1:40">
      <c r="A135" s="15">
        <v>274</v>
      </c>
      <c r="B135" s="20" t="s">
        <v>500</v>
      </c>
      <c r="C135" s="20">
        <v>300</v>
      </c>
      <c r="D135" s="15">
        <v>300</v>
      </c>
      <c r="E135" s="15">
        <v>300</v>
      </c>
      <c r="F135" s="15">
        <v>7.7899999999999991</v>
      </c>
      <c r="G135" s="15">
        <v>7.7899999999999991</v>
      </c>
      <c r="H135" s="15">
        <v>4.51</v>
      </c>
      <c r="I135" s="15">
        <v>0</v>
      </c>
      <c r="J135" s="15">
        <v>0</v>
      </c>
      <c r="K135" s="15">
        <v>5154.8539510232404</v>
      </c>
      <c r="L135" s="15">
        <v>5991.8671000000004</v>
      </c>
      <c r="M135" s="15"/>
      <c r="N135" s="15"/>
      <c r="O135" s="15"/>
      <c r="P135" s="15">
        <v>109151698.85030697</v>
      </c>
      <c r="Q135" s="15"/>
      <c r="R135" s="15"/>
      <c r="S135" s="15">
        <v>540.27539326687088</v>
      </c>
      <c r="T135" s="15">
        <v>355</v>
      </c>
      <c r="U135" s="15">
        <v>210000</v>
      </c>
      <c r="V135" s="15">
        <f t="shared" si="24"/>
        <v>3.9370899489573925</v>
      </c>
      <c r="W135" s="15">
        <v>3.67767</v>
      </c>
      <c r="X135" s="15"/>
      <c r="Y135" s="15">
        <f t="shared" si="25"/>
        <v>0.93410870660293366</v>
      </c>
      <c r="Z135" s="15"/>
      <c r="AA135" s="16"/>
      <c r="AB135" s="15">
        <v>1.1026699208821982</v>
      </c>
      <c r="AC135" s="17">
        <v>0.5</v>
      </c>
      <c r="AD135" s="15"/>
      <c r="AE135" s="15" t="s">
        <v>609</v>
      </c>
      <c r="AF135" s="22" t="s">
        <v>5</v>
      </c>
      <c r="AG135" s="17">
        <f t="shared" si="26"/>
        <v>1986.954605555773</v>
      </c>
      <c r="AH135" s="17">
        <v>1890.963876434048</v>
      </c>
      <c r="AI135" s="15">
        <v>15.103</v>
      </c>
      <c r="AJ135" s="17">
        <f t="shared" si="27"/>
        <v>0.51057089855603821</v>
      </c>
      <c r="AK135" s="15">
        <f t="shared" si="28"/>
        <v>0.93410870660293366</v>
      </c>
      <c r="AL135" s="5">
        <v>2.8845000000000001</v>
      </c>
      <c r="AM135" s="5">
        <f t="shared" ref="AM135:AM149" si="29">0.5*(E135/H135 + C135/F135)*(F135/H135)*0.01</f>
        <v>0.90707518645434382</v>
      </c>
      <c r="AN135" s="5">
        <f t="shared" ref="AN135:AN149" si="30">0.5*(E135/H135)*(C135/F135)*(F135/H135)*0.01</f>
        <v>22.123785035471801</v>
      </c>
    </row>
    <row r="136" spans="1:40">
      <c r="A136" s="15">
        <v>275</v>
      </c>
      <c r="B136" s="20" t="s">
        <v>501</v>
      </c>
      <c r="C136" s="20">
        <v>300</v>
      </c>
      <c r="D136" s="15">
        <v>300</v>
      </c>
      <c r="E136" s="15">
        <v>300</v>
      </c>
      <c r="F136" s="15">
        <v>7.7899999999999991</v>
      </c>
      <c r="G136" s="15">
        <v>7.7899999999999991</v>
      </c>
      <c r="H136" s="15">
        <v>4.51</v>
      </c>
      <c r="I136" s="15">
        <v>0</v>
      </c>
      <c r="J136" s="15">
        <v>0</v>
      </c>
      <c r="K136" s="15">
        <v>7732.2809265348606</v>
      </c>
      <c r="L136" s="15">
        <v>5991.8671000000004</v>
      </c>
      <c r="M136" s="15"/>
      <c r="N136" s="15"/>
      <c r="O136" s="15"/>
      <c r="P136" s="15">
        <v>109151698.85030696</v>
      </c>
      <c r="Q136" s="15"/>
      <c r="R136" s="15"/>
      <c r="S136" s="15">
        <v>471.36815937155251</v>
      </c>
      <c r="T136" s="15">
        <v>355</v>
      </c>
      <c r="U136" s="15">
        <v>210000</v>
      </c>
      <c r="V136" s="15">
        <f t="shared" si="24"/>
        <v>4.5126357778089092</v>
      </c>
      <c r="W136" s="15">
        <v>3.33867</v>
      </c>
      <c r="X136" s="15"/>
      <c r="Y136" s="15">
        <f t="shared" si="25"/>
        <v>0.73984920662510834</v>
      </c>
      <c r="Z136" s="15"/>
      <c r="AA136" s="16"/>
      <c r="AB136" s="15">
        <v>1.1026699208821982</v>
      </c>
      <c r="AC136" s="17">
        <v>0.75</v>
      </c>
      <c r="AD136" s="15"/>
      <c r="AE136" s="15" t="s">
        <v>610</v>
      </c>
      <c r="AF136" s="22" t="s">
        <v>5</v>
      </c>
      <c r="AG136" s="17">
        <f t="shared" si="26"/>
        <v>1573.7427326490213</v>
      </c>
      <c r="AH136" s="17">
        <v>1649.7885578004339</v>
      </c>
      <c r="AI136" s="15">
        <v>7.9523000000000001</v>
      </c>
      <c r="AJ136" s="17">
        <f t="shared" si="27"/>
        <v>0.75330138071415131</v>
      </c>
      <c r="AK136" s="15">
        <f t="shared" si="28"/>
        <v>0.73984920662510834</v>
      </c>
      <c r="AL136" s="5">
        <v>2.8845000000000001</v>
      </c>
      <c r="AM136" s="5">
        <f t="shared" si="29"/>
        <v>0.90707518645434382</v>
      </c>
      <c r="AN136" s="5">
        <f t="shared" si="30"/>
        <v>22.123785035471801</v>
      </c>
    </row>
    <row r="137" spans="1:40">
      <c r="A137" s="15">
        <v>276</v>
      </c>
      <c r="B137" s="20" t="s">
        <v>502</v>
      </c>
      <c r="C137" s="20">
        <v>300</v>
      </c>
      <c r="D137" s="15">
        <v>300</v>
      </c>
      <c r="E137" s="15">
        <v>300</v>
      </c>
      <c r="F137" s="15">
        <v>7.7899999999999991</v>
      </c>
      <c r="G137" s="15">
        <v>7.7899999999999991</v>
      </c>
      <c r="H137" s="15">
        <v>4.51</v>
      </c>
      <c r="I137" s="15">
        <v>0</v>
      </c>
      <c r="J137" s="15">
        <v>0</v>
      </c>
      <c r="K137" s="15">
        <v>10309.707902046481</v>
      </c>
      <c r="L137" s="15">
        <v>5991.8671000000004</v>
      </c>
      <c r="M137" s="15"/>
      <c r="N137" s="15"/>
      <c r="O137" s="15"/>
      <c r="P137" s="15">
        <v>109151698.85030696</v>
      </c>
      <c r="Q137" s="15"/>
      <c r="R137" s="15"/>
      <c r="S137" s="15">
        <v>395.62659105284985</v>
      </c>
      <c r="T137" s="15">
        <v>355</v>
      </c>
      <c r="U137" s="15">
        <v>210000</v>
      </c>
      <c r="V137" s="15">
        <f t="shared" si="24"/>
        <v>5.3765668653345129</v>
      </c>
      <c r="W137" s="15">
        <v>3.4636800000000001</v>
      </c>
      <c r="X137" s="15"/>
      <c r="Y137" s="15">
        <f t="shared" si="25"/>
        <v>0.64421778557840015</v>
      </c>
      <c r="Z137" s="15"/>
      <c r="AA137" s="16"/>
      <c r="AB137" s="15">
        <v>1.1026699208821982</v>
      </c>
      <c r="AC137" s="17">
        <v>1</v>
      </c>
      <c r="AD137" s="15"/>
      <c r="AE137" s="15" t="s">
        <v>611</v>
      </c>
      <c r="AF137" s="22" t="s">
        <v>5</v>
      </c>
      <c r="AG137" s="17">
        <f t="shared" si="26"/>
        <v>1370.3239108979351</v>
      </c>
      <c r="AH137" s="17">
        <v>1384.6930686849744</v>
      </c>
      <c r="AI137" s="15">
        <v>5.4123999999999999</v>
      </c>
      <c r="AJ137" s="17">
        <f t="shared" si="27"/>
        <v>0.996684221353626</v>
      </c>
      <c r="AK137" s="15">
        <f t="shared" si="28"/>
        <v>0.64421778557840015</v>
      </c>
      <c r="AL137" s="5">
        <v>2.8845000000000001</v>
      </c>
      <c r="AM137" s="5">
        <f t="shared" si="29"/>
        <v>0.90707518645434382</v>
      </c>
      <c r="AN137" s="5">
        <f t="shared" si="30"/>
        <v>22.123785035471801</v>
      </c>
    </row>
    <row r="138" spans="1:40">
      <c r="A138" s="15">
        <v>277</v>
      </c>
      <c r="B138" s="20" t="s">
        <v>503</v>
      </c>
      <c r="C138" s="20">
        <v>300</v>
      </c>
      <c r="D138" s="15">
        <v>300</v>
      </c>
      <c r="E138" s="15">
        <v>300</v>
      </c>
      <c r="F138" s="15">
        <v>7.7899999999999991</v>
      </c>
      <c r="G138" s="15">
        <v>7.7899999999999991</v>
      </c>
      <c r="H138" s="15">
        <v>4.51</v>
      </c>
      <c r="I138" s="15">
        <v>0</v>
      </c>
      <c r="J138" s="15">
        <v>0</v>
      </c>
      <c r="K138" s="15">
        <v>13711.91150972182</v>
      </c>
      <c r="L138" s="15">
        <v>5991.8671000000004</v>
      </c>
      <c r="M138" s="15"/>
      <c r="N138" s="15"/>
      <c r="O138" s="15"/>
      <c r="P138" s="15">
        <v>109151698.85030696</v>
      </c>
      <c r="Q138" s="15"/>
      <c r="R138" s="15"/>
      <c r="S138" s="15">
        <v>299.21133157132647</v>
      </c>
      <c r="T138" s="15">
        <v>355</v>
      </c>
      <c r="U138" s="15">
        <v>210000</v>
      </c>
      <c r="V138" s="15">
        <f t="shared" si="24"/>
        <v>7.1090650522135572</v>
      </c>
      <c r="W138" s="15">
        <v>3.39445</v>
      </c>
      <c r="X138" s="15"/>
      <c r="Y138" s="15">
        <f t="shared" si="25"/>
        <v>0.47748191570466308</v>
      </c>
      <c r="Z138" s="15"/>
      <c r="AA138" s="16"/>
      <c r="AB138" s="15">
        <v>1.1026699208821982</v>
      </c>
      <c r="AC138" s="17">
        <v>1.33</v>
      </c>
      <c r="AD138" s="15"/>
      <c r="AE138" s="15" t="s">
        <v>612</v>
      </c>
      <c r="AF138" s="22" t="s">
        <v>5</v>
      </c>
      <c r="AG138" s="17">
        <f t="shared" si="26"/>
        <v>1015.6579044522891</v>
      </c>
      <c r="AH138" s="17">
        <v>1047.2396604996427</v>
      </c>
      <c r="AI138" s="15">
        <v>4.0807000000000002</v>
      </c>
      <c r="AJ138" s="17">
        <f t="shared" si="27"/>
        <v>1.319893560855026</v>
      </c>
      <c r="AK138" s="15">
        <f t="shared" si="28"/>
        <v>0.47748191570466308</v>
      </c>
      <c r="AL138" s="5">
        <v>2.8845000000000001</v>
      </c>
      <c r="AM138" s="5">
        <f t="shared" si="29"/>
        <v>0.90707518645434382</v>
      </c>
      <c r="AN138" s="5">
        <f t="shared" si="30"/>
        <v>22.123785035471801</v>
      </c>
    </row>
    <row r="139" spans="1:40">
      <c r="A139" s="15">
        <v>278</v>
      </c>
      <c r="B139" s="20" t="s">
        <v>504</v>
      </c>
      <c r="C139" s="20">
        <v>300</v>
      </c>
      <c r="D139" s="15">
        <v>300</v>
      </c>
      <c r="E139" s="15">
        <v>300</v>
      </c>
      <c r="F139" s="15">
        <v>7.7899999999999991</v>
      </c>
      <c r="G139" s="15">
        <v>7.7899999999999991</v>
      </c>
      <c r="H139" s="15">
        <v>4.51</v>
      </c>
      <c r="I139" s="15">
        <v>0</v>
      </c>
      <c r="J139" s="15">
        <v>0</v>
      </c>
      <c r="K139" s="15">
        <v>17217.212196417622</v>
      </c>
      <c r="L139" s="15">
        <v>5991.8671000000004</v>
      </c>
      <c r="M139" s="15"/>
      <c r="N139" s="15"/>
      <c r="O139" s="15"/>
      <c r="P139" s="15">
        <v>109151698.85030696</v>
      </c>
      <c r="Q139" s="15"/>
      <c r="R139" s="15"/>
      <c r="S139" s="15">
        <v>221.24768759152812</v>
      </c>
      <c r="T139" s="15">
        <v>355</v>
      </c>
      <c r="U139" s="15">
        <v>210000</v>
      </c>
      <c r="V139" s="15">
        <f t="shared" si="24"/>
        <v>9.6141697283052192</v>
      </c>
      <c r="W139" s="15">
        <v>3.1091199999999999</v>
      </c>
      <c r="X139" s="15"/>
      <c r="Y139" s="15">
        <f t="shared" si="25"/>
        <v>0.32338933967916061</v>
      </c>
      <c r="Z139" s="15"/>
      <c r="AA139" s="16"/>
      <c r="AB139" s="15">
        <v>1.1026699208821982</v>
      </c>
      <c r="AC139" s="17">
        <v>1.67</v>
      </c>
      <c r="AD139" s="15"/>
      <c r="AE139" s="15" t="s">
        <v>613</v>
      </c>
      <c r="AF139" s="22" t="s">
        <v>5</v>
      </c>
      <c r="AG139" s="17">
        <f t="shared" si="26"/>
        <v>687.88561044457185</v>
      </c>
      <c r="AH139" s="17">
        <v>774.36690657034842</v>
      </c>
      <c r="AI139" s="15">
        <v>3.5148999999999999</v>
      </c>
      <c r="AJ139" s="17">
        <f t="shared" si="27"/>
        <v>1.6538625211345108</v>
      </c>
      <c r="AK139" s="15">
        <f t="shared" si="28"/>
        <v>0.32338933967916061</v>
      </c>
      <c r="AL139" s="5">
        <v>2.8845000000000001</v>
      </c>
      <c r="AM139" s="5">
        <f t="shared" si="29"/>
        <v>0.90707518645434382</v>
      </c>
      <c r="AN139" s="5">
        <f t="shared" si="30"/>
        <v>22.123785035471801</v>
      </c>
    </row>
    <row r="140" spans="1:40">
      <c r="A140" s="15">
        <v>279</v>
      </c>
      <c r="B140" s="20" t="s">
        <v>505</v>
      </c>
      <c r="C140" s="20">
        <v>300</v>
      </c>
      <c r="D140" s="15">
        <v>300</v>
      </c>
      <c r="E140" s="15">
        <v>300</v>
      </c>
      <c r="F140" s="15">
        <v>7.7899999999999991</v>
      </c>
      <c r="G140" s="15">
        <v>7.7899999999999991</v>
      </c>
      <c r="H140" s="15">
        <v>4.51</v>
      </c>
      <c r="I140" s="15">
        <v>0</v>
      </c>
      <c r="J140" s="15">
        <v>0</v>
      </c>
      <c r="K140" s="15">
        <v>20619.415804092961</v>
      </c>
      <c r="L140" s="15">
        <v>5991.8671000000004</v>
      </c>
      <c r="M140" s="15"/>
      <c r="N140" s="15"/>
      <c r="O140" s="15"/>
      <c r="P140" s="15">
        <v>109151698.85030696</v>
      </c>
      <c r="Q140" s="15"/>
      <c r="R140" s="15"/>
      <c r="S140" s="15">
        <v>167.78238439107966</v>
      </c>
      <c r="T140" s="15">
        <v>355</v>
      </c>
      <c r="U140" s="15">
        <v>210000</v>
      </c>
      <c r="V140" s="15">
        <f t="shared" si="24"/>
        <v>12.677807793826361</v>
      </c>
      <c r="W140" s="15">
        <v>2.8449200000000001</v>
      </c>
      <c r="X140" s="15"/>
      <c r="Y140" s="15">
        <f t="shared" si="25"/>
        <v>0.22440157212238021</v>
      </c>
      <c r="Z140" s="15"/>
      <c r="AA140" s="16"/>
      <c r="AB140" s="15">
        <v>1.1026699208821982</v>
      </c>
      <c r="AC140" s="17">
        <v>2</v>
      </c>
      <c r="AD140" s="15"/>
      <c r="AE140" s="15" t="s">
        <v>614</v>
      </c>
      <c r="AF140" s="22" t="s">
        <v>5</v>
      </c>
      <c r="AG140" s="17">
        <f t="shared" si="26"/>
        <v>477.32746100187035</v>
      </c>
      <c r="AH140" s="17">
        <v>587.23834536877882</v>
      </c>
      <c r="AI140" s="15">
        <v>3.2387999999999999</v>
      </c>
      <c r="AJ140" s="17">
        <f t="shared" si="27"/>
        <v>1.9784724917442247</v>
      </c>
      <c r="AK140" s="15">
        <f t="shared" si="28"/>
        <v>0.22440157212238021</v>
      </c>
      <c r="AL140" s="5">
        <v>2.8845000000000001</v>
      </c>
      <c r="AM140" s="5">
        <f t="shared" si="29"/>
        <v>0.90707518645434382</v>
      </c>
      <c r="AN140" s="5">
        <f t="shared" si="30"/>
        <v>22.123785035471801</v>
      </c>
    </row>
    <row r="141" spans="1:40">
      <c r="A141" s="15">
        <v>280</v>
      </c>
      <c r="B141" s="20" t="s">
        <v>506</v>
      </c>
      <c r="C141" s="20">
        <v>300</v>
      </c>
      <c r="D141" s="15">
        <v>300</v>
      </c>
      <c r="E141" s="15">
        <v>300</v>
      </c>
      <c r="F141" s="15">
        <v>7.7899999999999991</v>
      </c>
      <c r="G141" s="15">
        <v>7.7899999999999991</v>
      </c>
      <c r="H141" s="15">
        <v>4.51</v>
      </c>
      <c r="I141" s="15">
        <v>0</v>
      </c>
      <c r="J141" s="15">
        <v>0</v>
      </c>
      <c r="K141" s="15">
        <v>25774.269755116202</v>
      </c>
      <c r="L141" s="15">
        <v>5991.8671000000004</v>
      </c>
      <c r="M141" s="15"/>
      <c r="N141" s="15"/>
      <c r="O141" s="15"/>
      <c r="P141" s="15">
        <v>109151698.85030696</v>
      </c>
      <c r="Q141" s="15"/>
      <c r="R141" s="15"/>
      <c r="S141" s="15">
        <v>115.60666403987497</v>
      </c>
      <c r="T141" s="15">
        <v>355</v>
      </c>
      <c r="U141" s="15">
        <v>210000</v>
      </c>
      <c r="V141" s="15">
        <f t="shared" si="24"/>
        <v>18.399569247723623</v>
      </c>
      <c r="W141" s="15">
        <v>2.6257199999999998</v>
      </c>
      <c r="X141" s="15"/>
      <c r="Y141" s="15">
        <f t="shared" si="25"/>
        <v>0.14270551471333229</v>
      </c>
      <c r="Z141" s="15"/>
      <c r="AA141" s="16"/>
      <c r="AB141" s="15">
        <v>1.1026699208821982</v>
      </c>
      <c r="AC141" s="17">
        <v>2.5</v>
      </c>
      <c r="AD141" s="15"/>
      <c r="AE141" s="15" t="s">
        <v>615</v>
      </c>
      <c r="AF141" s="22" t="s">
        <v>5</v>
      </c>
      <c r="AG141" s="17">
        <f t="shared" si="26"/>
        <v>303.55072990278052</v>
      </c>
      <c r="AH141" s="17">
        <v>404.62332413956238</v>
      </c>
      <c r="AI141" s="15">
        <v>3.0137999999999998</v>
      </c>
      <c r="AJ141" s="17">
        <f t="shared" si="27"/>
        <v>2.4708513230146343</v>
      </c>
      <c r="AK141" s="15">
        <f t="shared" si="28"/>
        <v>0.14270551471333229</v>
      </c>
      <c r="AL141" s="5">
        <v>2.8845000000000001</v>
      </c>
      <c r="AM141" s="5">
        <f t="shared" si="29"/>
        <v>0.90707518645434382</v>
      </c>
      <c r="AN141" s="5">
        <f t="shared" si="30"/>
        <v>22.123785035471801</v>
      </c>
    </row>
    <row r="142" spans="1:40">
      <c r="A142" s="15">
        <v>281</v>
      </c>
      <c r="B142" s="20" t="s">
        <v>507</v>
      </c>
      <c r="C142" s="20">
        <v>300</v>
      </c>
      <c r="D142" s="15">
        <v>300</v>
      </c>
      <c r="E142" s="15">
        <v>300</v>
      </c>
      <c r="F142" s="15">
        <v>5.7</v>
      </c>
      <c r="G142" s="15">
        <v>5.7</v>
      </c>
      <c r="H142" s="15">
        <v>3.3</v>
      </c>
      <c r="I142" s="15">
        <v>0</v>
      </c>
      <c r="J142" s="15">
        <v>0</v>
      </c>
      <c r="K142" s="15">
        <v>3113.6688028349054</v>
      </c>
      <c r="L142" s="15">
        <v>4391.1900000000005</v>
      </c>
      <c r="M142" s="15"/>
      <c r="N142" s="15"/>
      <c r="O142" s="15"/>
      <c r="P142" s="15">
        <v>81063444.296924978</v>
      </c>
      <c r="Q142" s="15"/>
      <c r="R142" s="15"/>
      <c r="S142" s="15">
        <v>440.36405559247709</v>
      </c>
      <c r="T142" s="15">
        <v>355</v>
      </c>
      <c r="U142" s="15">
        <v>210000</v>
      </c>
      <c r="V142" s="15">
        <f t="shared" si="24"/>
        <v>3.5399629697356958</v>
      </c>
      <c r="W142" s="15">
        <v>3.8468800000000001</v>
      </c>
      <c r="X142" s="15"/>
      <c r="Y142" s="15">
        <f t="shared" si="25"/>
        <v>1.0867006329976439</v>
      </c>
      <c r="Z142" s="15"/>
      <c r="AA142" s="16"/>
      <c r="AB142" s="15">
        <v>1.5093980321271014</v>
      </c>
      <c r="AC142" s="17">
        <v>0.3</v>
      </c>
      <c r="AD142" s="15"/>
      <c r="AE142" s="15" t="s">
        <v>616</v>
      </c>
      <c r="AF142" s="22" t="s">
        <v>5</v>
      </c>
      <c r="AG142" s="17">
        <f t="shared" si="26"/>
        <v>1694.0276781775883</v>
      </c>
      <c r="AH142" s="17">
        <v>1541.2741945736698</v>
      </c>
      <c r="AI142" s="15">
        <v>33.520000000000003</v>
      </c>
      <c r="AJ142" s="17">
        <f t="shared" si="27"/>
        <v>0.32497305605842575</v>
      </c>
      <c r="AK142" s="15">
        <f t="shared" si="28"/>
        <v>1.0867006329976439</v>
      </c>
      <c r="AL142" s="56">
        <v>1.5359</v>
      </c>
      <c r="AM142" s="5">
        <f t="shared" si="29"/>
        <v>1.2396694214876036</v>
      </c>
      <c r="AN142" s="5">
        <f t="shared" si="30"/>
        <v>41.322314049586787</v>
      </c>
    </row>
    <row r="143" spans="1:40">
      <c r="A143" s="15">
        <v>282</v>
      </c>
      <c r="B143" s="20" t="s">
        <v>508</v>
      </c>
      <c r="C143" s="20">
        <v>300</v>
      </c>
      <c r="D143" s="15">
        <v>300</v>
      </c>
      <c r="E143" s="15">
        <v>300</v>
      </c>
      <c r="F143" s="15">
        <v>5.7</v>
      </c>
      <c r="G143" s="15">
        <v>5.7</v>
      </c>
      <c r="H143" s="15">
        <v>3.3</v>
      </c>
      <c r="I143" s="15">
        <v>0</v>
      </c>
      <c r="J143" s="15">
        <v>0</v>
      </c>
      <c r="K143" s="15">
        <v>5189.4480047248417</v>
      </c>
      <c r="L143" s="15">
        <v>4391.1900000000005</v>
      </c>
      <c r="M143" s="15"/>
      <c r="N143" s="15"/>
      <c r="O143" s="15"/>
      <c r="P143" s="15">
        <v>81063444.296924978</v>
      </c>
      <c r="Q143" s="15"/>
      <c r="R143" s="15"/>
      <c r="S143" s="15">
        <v>408.08619710394271</v>
      </c>
      <c r="T143" s="15">
        <v>355</v>
      </c>
      <c r="U143" s="15">
        <v>210000</v>
      </c>
      <c r="V143" s="15">
        <f t="shared" si="24"/>
        <v>3.8199587760204086</v>
      </c>
      <c r="W143" s="15">
        <v>3.6068500000000001</v>
      </c>
      <c r="X143" s="15"/>
      <c r="Y143" s="15">
        <f t="shared" si="25"/>
        <v>0.94421176025296727</v>
      </c>
      <c r="Z143" s="15"/>
      <c r="AA143" s="16"/>
      <c r="AB143" s="15">
        <v>1.5093980321271014</v>
      </c>
      <c r="AC143" s="17">
        <v>0.5</v>
      </c>
      <c r="AD143" s="15"/>
      <c r="AE143" s="15" t="s">
        <v>617</v>
      </c>
      <c r="AF143" s="22" t="s">
        <v>5</v>
      </c>
      <c r="AG143" s="17">
        <f t="shared" si="26"/>
        <v>1471.9057000243558</v>
      </c>
      <c r="AH143" s="17">
        <v>1428.3016898637995</v>
      </c>
      <c r="AI143" s="15">
        <v>14.753</v>
      </c>
      <c r="AJ143" s="17">
        <f t="shared" si="27"/>
        <v>0.5088492829533886</v>
      </c>
      <c r="AK143" s="15">
        <f t="shared" si="28"/>
        <v>0.94421176025296727</v>
      </c>
      <c r="AL143" s="5">
        <v>1.5359</v>
      </c>
      <c r="AM143" s="5">
        <f t="shared" si="29"/>
        <v>1.2396694214876036</v>
      </c>
      <c r="AN143" s="5">
        <f t="shared" si="30"/>
        <v>41.322314049586787</v>
      </c>
    </row>
    <row r="144" spans="1:40">
      <c r="A144" s="15">
        <v>283</v>
      </c>
      <c r="B144" s="20" t="s">
        <v>509</v>
      </c>
      <c r="C144" s="20">
        <v>300</v>
      </c>
      <c r="D144" s="15">
        <v>300</v>
      </c>
      <c r="E144" s="15">
        <v>300</v>
      </c>
      <c r="F144" s="15">
        <v>5.7</v>
      </c>
      <c r="G144" s="15">
        <v>5.7</v>
      </c>
      <c r="H144" s="15">
        <v>3.3</v>
      </c>
      <c r="I144" s="15">
        <v>0</v>
      </c>
      <c r="J144" s="15">
        <v>0</v>
      </c>
      <c r="K144" s="15">
        <v>7784.1720070872634</v>
      </c>
      <c r="L144" s="15">
        <v>4391.1899999999996</v>
      </c>
      <c r="M144" s="15"/>
      <c r="N144" s="15"/>
      <c r="O144" s="15"/>
      <c r="P144" s="15">
        <v>81063444.296924978</v>
      </c>
      <c r="Q144" s="15"/>
      <c r="R144" s="15"/>
      <c r="S144" s="15">
        <v>365.20675256576629</v>
      </c>
      <c r="T144" s="15">
        <v>355</v>
      </c>
      <c r="U144" s="15">
        <v>210000</v>
      </c>
      <c r="V144" s="15">
        <f t="shared" si="24"/>
        <v>4.2684655720304043</v>
      </c>
      <c r="W144" s="15">
        <v>3.1965400000000002</v>
      </c>
      <c r="X144" s="15"/>
      <c r="Y144" s="15">
        <f t="shared" si="25"/>
        <v>0.74887332369404225</v>
      </c>
      <c r="Z144" s="15"/>
      <c r="AA144" s="16"/>
      <c r="AB144" s="15">
        <v>1.5093980321271014</v>
      </c>
      <c r="AC144" s="17">
        <v>0.75</v>
      </c>
      <c r="AD144" s="15"/>
      <c r="AE144" s="15" t="s">
        <v>618</v>
      </c>
      <c r="AF144" s="22" t="s">
        <v>5</v>
      </c>
      <c r="AG144" s="17">
        <f t="shared" si="26"/>
        <v>1167.3979928465747</v>
      </c>
      <c r="AH144" s="17">
        <v>1278.2236339801821</v>
      </c>
      <c r="AI144" s="15">
        <v>7.5670999999999999</v>
      </c>
      <c r="AJ144" s="17">
        <f t="shared" si="27"/>
        <v>0.75105398508946919</v>
      </c>
      <c r="AK144" s="15">
        <f t="shared" si="28"/>
        <v>0.74887332369404225</v>
      </c>
      <c r="AL144" s="5">
        <v>1.5359</v>
      </c>
      <c r="AM144" s="5">
        <f t="shared" si="29"/>
        <v>1.2396694214876036</v>
      </c>
      <c r="AN144" s="5">
        <f t="shared" si="30"/>
        <v>41.322314049586787</v>
      </c>
    </row>
    <row r="145" spans="1:40">
      <c r="A145" s="15">
        <v>284</v>
      </c>
      <c r="B145" s="20" t="s">
        <v>510</v>
      </c>
      <c r="C145" s="20">
        <v>300</v>
      </c>
      <c r="D145" s="15">
        <v>300</v>
      </c>
      <c r="E145" s="15">
        <v>300</v>
      </c>
      <c r="F145" s="15">
        <v>5.7</v>
      </c>
      <c r="G145" s="15">
        <v>5.7</v>
      </c>
      <c r="H145" s="15">
        <v>3.3</v>
      </c>
      <c r="I145" s="15">
        <v>0</v>
      </c>
      <c r="J145" s="15">
        <v>0</v>
      </c>
      <c r="K145" s="15">
        <v>10378.896009449683</v>
      </c>
      <c r="L145" s="15">
        <v>4391.1899999999996</v>
      </c>
      <c r="M145" s="15"/>
      <c r="N145" s="15"/>
      <c r="O145" s="15"/>
      <c r="P145" s="15">
        <v>81063444.296924978</v>
      </c>
      <c r="Q145" s="15"/>
      <c r="R145" s="15"/>
      <c r="S145" s="15">
        <v>317.90049554347894</v>
      </c>
      <c r="T145" s="15">
        <v>355</v>
      </c>
      <c r="U145" s="15">
        <v>210000</v>
      </c>
      <c r="V145" s="15">
        <f t="shared" si="24"/>
        <v>4.9036490092126783</v>
      </c>
      <c r="W145" s="15">
        <v>3.1862599999999999</v>
      </c>
      <c r="X145" s="15"/>
      <c r="Y145" s="15">
        <f t="shared" si="25"/>
        <v>0.64977325946735742</v>
      </c>
      <c r="Z145" s="15"/>
      <c r="AA145" s="16"/>
      <c r="AB145" s="15">
        <v>1.5093980321271014</v>
      </c>
      <c r="AC145" s="17">
        <v>1</v>
      </c>
      <c r="AD145" s="15"/>
      <c r="AE145" s="15" t="s">
        <v>619</v>
      </c>
      <c r="AF145" s="22" t="s">
        <v>5</v>
      </c>
      <c r="AG145" s="17">
        <f t="shared" si="26"/>
        <v>1012.9136329303651</v>
      </c>
      <c r="AH145" s="17">
        <v>1112.6517344021763</v>
      </c>
      <c r="AI145" s="15">
        <v>4.9654999999999996</v>
      </c>
      <c r="AJ145" s="17">
        <f t="shared" si="27"/>
        <v>0.99375241103514267</v>
      </c>
      <c r="AK145" s="15">
        <f t="shared" si="28"/>
        <v>0.64977325946735742</v>
      </c>
      <c r="AL145" s="5">
        <v>1.5359</v>
      </c>
      <c r="AM145" s="5">
        <f t="shared" si="29"/>
        <v>1.2396694214876036</v>
      </c>
      <c r="AN145" s="5">
        <f t="shared" si="30"/>
        <v>41.322314049586787</v>
      </c>
    </row>
    <row r="146" spans="1:40">
      <c r="A146" s="15">
        <v>285</v>
      </c>
      <c r="B146" s="20" t="s">
        <v>511</v>
      </c>
      <c r="C146" s="20">
        <v>300</v>
      </c>
      <c r="D146" s="15">
        <v>300</v>
      </c>
      <c r="E146" s="15">
        <v>300</v>
      </c>
      <c r="F146" s="15">
        <v>5.7</v>
      </c>
      <c r="G146" s="15">
        <v>5.7</v>
      </c>
      <c r="H146" s="15">
        <v>3.3</v>
      </c>
      <c r="I146" s="15">
        <v>0</v>
      </c>
      <c r="J146" s="15">
        <v>0</v>
      </c>
      <c r="K146" s="15">
        <v>13803.931692568081</v>
      </c>
      <c r="L146" s="15">
        <v>4391.1899999999996</v>
      </c>
      <c r="M146" s="15"/>
      <c r="N146" s="15"/>
      <c r="O146" s="15"/>
      <c r="P146" s="15">
        <v>81063444.296924978</v>
      </c>
      <c r="Q146" s="15"/>
      <c r="R146" s="15"/>
      <c r="S146" s="15">
        <v>253.11241508283547</v>
      </c>
      <c r="T146" s="15">
        <v>355</v>
      </c>
      <c r="U146" s="15">
        <v>210000</v>
      </c>
      <c r="V146" s="15">
        <f t="shared" si="24"/>
        <v>6.1588146495691714</v>
      </c>
      <c r="W146" s="15">
        <v>2.9616400000000001</v>
      </c>
      <c r="X146" s="15"/>
      <c r="Y146" s="15">
        <f t="shared" si="25"/>
        <v>0.48087824825304271</v>
      </c>
      <c r="Z146" s="15"/>
      <c r="AA146" s="16"/>
      <c r="AB146" s="15">
        <v>1.5093980321271014</v>
      </c>
      <c r="AC146" s="17">
        <v>1.33</v>
      </c>
      <c r="AD146" s="15"/>
      <c r="AE146" s="15" t="s">
        <v>620</v>
      </c>
      <c r="AF146" s="22" t="s">
        <v>5</v>
      </c>
      <c r="AG146" s="17">
        <f t="shared" si="26"/>
        <v>749.62785300592884</v>
      </c>
      <c r="AH146" s="17">
        <v>885.89345278992414</v>
      </c>
      <c r="AI146" s="15">
        <v>3.5565000000000002</v>
      </c>
      <c r="AJ146" s="17">
        <f t="shared" si="27"/>
        <v>1.3159432493904302</v>
      </c>
      <c r="AK146" s="15">
        <f t="shared" si="28"/>
        <v>0.48087824825304271</v>
      </c>
      <c r="AL146" s="5">
        <v>1.5359</v>
      </c>
      <c r="AM146" s="5">
        <f t="shared" si="29"/>
        <v>1.2396694214876036</v>
      </c>
      <c r="AN146" s="5">
        <f t="shared" si="30"/>
        <v>41.322314049586787</v>
      </c>
    </row>
    <row r="147" spans="1:40">
      <c r="A147" s="15">
        <v>286</v>
      </c>
      <c r="B147" s="20" t="s">
        <v>512</v>
      </c>
      <c r="C147" s="20">
        <v>300</v>
      </c>
      <c r="D147" s="15">
        <v>300</v>
      </c>
      <c r="E147" s="15">
        <v>300</v>
      </c>
      <c r="F147" s="15">
        <v>5.7</v>
      </c>
      <c r="G147" s="15">
        <v>5.7</v>
      </c>
      <c r="H147" s="15">
        <v>3.3</v>
      </c>
      <c r="I147" s="15">
        <v>0</v>
      </c>
      <c r="J147" s="15">
        <v>0</v>
      </c>
      <c r="K147" s="15">
        <v>17332.75633578097</v>
      </c>
      <c r="L147" s="15">
        <v>4391.1899999999996</v>
      </c>
      <c r="M147" s="15"/>
      <c r="N147" s="15"/>
      <c r="O147" s="15"/>
      <c r="P147" s="15">
        <v>81063444.296924978</v>
      </c>
      <c r="Q147" s="15"/>
      <c r="R147" s="15"/>
      <c r="S147" s="15">
        <v>194.46108271935739</v>
      </c>
      <c r="T147" s="15">
        <v>355</v>
      </c>
      <c r="U147" s="15">
        <v>210000</v>
      </c>
      <c r="V147" s="15">
        <f t="shared" si="24"/>
        <v>8.0163723671627167</v>
      </c>
      <c r="W147" s="15">
        <v>2.6095299999999999</v>
      </c>
      <c r="X147" s="15"/>
      <c r="Y147" s="15">
        <f t="shared" si="25"/>
        <v>0.32552504804908489</v>
      </c>
      <c r="Z147" s="15"/>
      <c r="AA147" s="16"/>
      <c r="AB147" s="15">
        <v>1.5093980321271014</v>
      </c>
      <c r="AC147" s="17">
        <v>1.67</v>
      </c>
      <c r="AD147" s="15"/>
      <c r="AE147" s="15" t="s">
        <v>621</v>
      </c>
      <c r="AF147" s="22" t="s">
        <v>5</v>
      </c>
      <c r="AG147" s="17">
        <f t="shared" si="26"/>
        <v>507.4520291886447</v>
      </c>
      <c r="AH147" s="17">
        <v>680.61378951775089</v>
      </c>
      <c r="AI147" s="15">
        <v>2.9483999999999999</v>
      </c>
      <c r="AJ147" s="17">
        <f t="shared" si="27"/>
        <v>1.6489053985654751</v>
      </c>
      <c r="AK147" s="15">
        <f t="shared" si="28"/>
        <v>0.32552504804908489</v>
      </c>
      <c r="AL147" s="5">
        <v>1.5359</v>
      </c>
      <c r="AM147" s="5">
        <f t="shared" si="29"/>
        <v>1.2396694214876036</v>
      </c>
      <c r="AN147" s="5">
        <f t="shared" si="30"/>
        <v>41.322314049586787</v>
      </c>
    </row>
    <row r="148" spans="1:40">
      <c r="A148" s="15">
        <v>287</v>
      </c>
      <c r="B148" s="20" t="s">
        <v>513</v>
      </c>
      <c r="C148" s="20">
        <v>300</v>
      </c>
      <c r="D148" s="15">
        <v>300</v>
      </c>
      <c r="E148" s="15">
        <v>300</v>
      </c>
      <c r="F148" s="15">
        <v>5.7</v>
      </c>
      <c r="G148" s="15">
        <v>5.7</v>
      </c>
      <c r="H148" s="15">
        <v>3.3</v>
      </c>
      <c r="I148" s="15">
        <v>0</v>
      </c>
      <c r="J148" s="15">
        <v>0</v>
      </c>
      <c r="K148" s="15">
        <v>20757.792018899367</v>
      </c>
      <c r="L148" s="15">
        <v>4391.1899999999996</v>
      </c>
      <c r="M148" s="15"/>
      <c r="N148" s="15"/>
      <c r="O148" s="15"/>
      <c r="P148" s="15">
        <v>81063444.296924978</v>
      </c>
      <c r="Q148" s="15"/>
      <c r="R148" s="15"/>
      <c r="S148" s="15">
        <v>150.77544042041117</v>
      </c>
      <c r="T148" s="15">
        <v>355</v>
      </c>
      <c r="U148" s="15">
        <v>210000</v>
      </c>
      <c r="V148" s="15">
        <f t="shared" si="24"/>
        <v>10.339034299308656</v>
      </c>
      <c r="W148" s="15">
        <v>2.33656</v>
      </c>
      <c r="X148" s="15"/>
      <c r="Y148" s="15">
        <f t="shared" si="25"/>
        <v>0.22599402732963558</v>
      </c>
      <c r="Z148" s="15"/>
      <c r="AA148" s="16"/>
      <c r="AB148" s="15">
        <v>1.5093980321271014</v>
      </c>
      <c r="AC148" s="17">
        <v>2</v>
      </c>
      <c r="AD148" s="15"/>
      <c r="AE148" s="15" t="s">
        <v>622</v>
      </c>
      <c r="AF148" s="22" t="s">
        <v>5</v>
      </c>
      <c r="AG148" s="17">
        <f t="shared" si="26"/>
        <v>352.2958630687159</v>
      </c>
      <c r="AH148" s="17">
        <v>527.71404147143915</v>
      </c>
      <c r="AI148" s="15">
        <v>2.6572</v>
      </c>
      <c r="AJ148" s="17">
        <f t="shared" si="27"/>
        <v>1.9725492990945419</v>
      </c>
      <c r="AK148" s="15">
        <f t="shared" si="28"/>
        <v>0.22599402732963558</v>
      </c>
      <c r="AL148" s="5">
        <v>1.5359</v>
      </c>
      <c r="AM148" s="5">
        <f t="shared" si="29"/>
        <v>1.2396694214876036</v>
      </c>
      <c r="AN148" s="5">
        <f t="shared" si="30"/>
        <v>41.322314049586787</v>
      </c>
    </row>
    <row r="149" spans="1:40" ht="13.5" thickBot="1">
      <c r="A149" s="15">
        <v>288</v>
      </c>
      <c r="B149" s="20" t="s">
        <v>514</v>
      </c>
      <c r="C149" s="20">
        <v>300</v>
      </c>
      <c r="D149" s="15">
        <v>300</v>
      </c>
      <c r="E149" s="15">
        <v>300</v>
      </c>
      <c r="F149" s="15">
        <v>5.7</v>
      </c>
      <c r="G149" s="15">
        <v>5.7</v>
      </c>
      <c r="H149" s="15">
        <v>3.3</v>
      </c>
      <c r="I149" s="15">
        <v>0</v>
      </c>
      <c r="J149" s="15">
        <v>0</v>
      </c>
      <c r="K149" s="15">
        <v>25947.24002362421</v>
      </c>
      <c r="L149" s="15">
        <v>4391.1899999999996</v>
      </c>
      <c r="M149" s="15"/>
      <c r="N149" s="15"/>
      <c r="O149" s="15"/>
      <c r="P149" s="15">
        <v>81063444.296924978</v>
      </c>
      <c r="Q149" s="15"/>
      <c r="R149" s="15"/>
      <c r="S149" s="15">
        <v>105.78625278178698</v>
      </c>
      <c r="T149" s="15">
        <v>355</v>
      </c>
      <c r="U149" s="15">
        <v>210000</v>
      </c>
      <c r="V149" s="15">
        <f t="shared" si="24"/>
        <v>14.736058882959016</v>
      </c>
      <c r="W149" s="15">
        <v>2.1239499999999998</v>
      </c>
      <c r="X149" s="15"/>
      <c r="Y149" s="15">
        <f t="shared" si="25"/>
        <v>0.1441328388322447</v>
      </c>
      <c r="Z149" s="15"/>
      <c r="AA149" s="16"/>
      <c r="AB149" s="42">
        <v>1.5093980321271014</v>
      </c>
      <c r="AC149" s="43">
        <v>2.5</v>
      </c>
      <c r="AD149" s="15"/>
      <c r="AE149" s="15" t="s">
        <v>623</v>
      </c>
      <c r="AF149" s="22" t="s">
        <v>5</v>
      </c>
      <c r="AG149" s="17">
        <f t="shared" si="26"/>
        <v>224.68471159587645</v>
      </c>
      <c r="AH149" s="17">
        <v>370.25188473625445</v>
      </c>
      <c r="AI149" s="15">
        <v>2.4281999999999999</v>
      </c>
      <c r="AJ149" s="17">
        <f t="shared" si="27"/>
        <v>2.4634766304028339</v>
      </c>
      <c r="AK149" s="15">
        <f t="shared" si="28"/>
        <v>0.1441328388322447</v>
      </c>
      <c r="AL149" s="5">
        <v>1.5359</v>
      </c>
      <c r="AM149" s="5">
        <f t="shared" si="29"/>
        <v>1.2396694214876036</v>
      </c>
      <c r="AN149" s="5">
        <f t="shared" si="30"/>
        <v>41.322314049586787</v>
      </c>
    </row>
    <row r="150" spans="1:40">
      <c r="AF150" s="11"/>
      <c r="AG150" s="6"/>
      <c r="AH150" s="6"/>
      <c r="AJ150" s="19"/>
    </row>
    <row r="151" spans="1:40">
      <c r="AF151" s="11"/>
      <c r="AG151" s="6"/>
      <c r="AH151" s="6"/>
      <c r="AJ151" s="19"/>
    </row>
    <row r="152" spans="1:40">
      <c r="AF152" s="18"/>
      <c r="AG152" s="6"/>
      <c r="AH152" s="6"/>
      <c r="AJ152" s="19"/>
    </row>
    <row r="153" spans="1:40">
      <c r="AF153" s="11"/>
      <c r="AG153" s="6"/>
      <c r="AH153" s="6"/>
      <c r="AJ153" s="19"/>
    </row>
    <row r="158" spans="1:40">
      <c r="AF158" s="11"/>
    </row>
    <row r="166" spans="32:32">
      <c r="AF166" s="10"/>
    </row>
    <row r="174" spans="32:32">
      <c r="AF174" s="11"/>
    </row>
    <row r="182" spans="32:32">
      <c r="AF182" s="11"/>
    </row>
    <row r="190" spans="32:32">
      <c r="AF190" s="11"/>
    </row>
    <row r="197" spans="32:40">
      <c r="AN197" s="106"/>
    </row>
    <row r="198" spans="32:40">
      <c r="AF198" s="11"/>
    </row>
    <row r="206" spans="32:40">
      <c r="AF206" s="11"/>
    </row>
    <row r="214" spans="32:32">
      <c r="AF214" s="11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0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0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0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</sheetData>
  <mergeCells count="15">
    <mergeCell ref="AL4:AL5"/>
    <mergeCell ref="AM4:AM5"/>
    <mergeCell ref="AN4:AN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R1" zoomScaleNormal="100" workbookViewId="0">
      <pane ySplit="5" topLeftCell="A6" activePane="bottomLeft" state="frozen"/>
      <selection pane="bottomLeft" activeCell="AI9" sqref="AI9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121" t="s">
        <v>1</v>
      </c>
      <c r="J3" s="122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525</v>
      </c>
      <c r="AK4" s="118" t="s">
        <v>526</v>
      </c>
      <c r="AL4" s="118" t="s">
        <v>914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R297"/>
  <sheetViews>
    <sheetView topLeftCell="X1" zoomScaleNormal="100" workbookViewId="0">
      <pane ySplit="5" topLeftCell="A6" activePane="bottomLeft" state="frozen"/>
      <selection pane="bottomLeft" activeCell="AI7" sqref="AI7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98"/>
    <col min="36" max="36" width="13.5703125" style="5" bestFit="1" customWidth="1"/>
    <col min="37" max="16384" width="9.14062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44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44" s="1" customFormat="1" ht="15.4" customHeight="1">
      <c r="I3" s="121" t="s">
        <v>1</v>
      </c>
      <c r="J3" s="122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44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24" t="s">
        <v>223</v>
      </c>
      <c r="AJ4" s="118" t="s">
        <v>517</v>
      </c>
      <c r="AK4" s="118" t="s">
        <v>516</v>
      </c>
      <c r="AL4" s="118" t="s">
        <v>914</v>
      </c>
      <c r="AP4" s="126" t="s">
        <v>945</v>
      </c>
      <c r="AQ4" s="126" t="s">
        <v>946</v>
      </c>
    </row>
    <row r="5" spans="1:44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24"/>
      <c r="AJ5" s="118"/>
      <c r="AK5" s="118"/>
      <c r="AL5" s="118"/>
      <c r="AP5" s="126"/>
      <c r="AQ5" s="126"/>
      <c r="AR5" s="1" t="s">
        <v>36</v>
      </c>
    </row>
    <row r="6" spans="1:44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M6" s="5">
        <v>3.8453499999999998</v>
      </c>
      <c r="AN6" s="11" t="s">
        <v>5</v>
      </c>
      <c r="AP6">
        <f>AI6</f>
        <v>39.738999999999997</v>
      </c>
      <c r="AQ6" s="68">
        <f t="shared" ref="AQ6:AQ37" si="0">AI6/AP6</f>
        <v>1</v>
      </c>
      <c r="AR6" s="5">
        <f>E6/C6</f>
        <v>2.2222222222222223</v>
      </c>
    </row>
    <row r="7" spans="1:44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2">W7*S7</f>
        <v>12594.016557843002</v>
      </c>
      <c r="AH7" s="17">
        <v>10420.507171923251</v>
      </c>
      <c r="AI7" s="94">
        <v>17.158000000000001</v>
      </c>
      <c r="AJ7" s="17">
        <f t="shared" ref="AJ7:AJ70" si="3">(V7/AI7)^0.5</f>
        <v>0.49835882160780365</v>
      </c>
      <c r="AK7" s="15">
        <f t="shared" ref="AK7:AK70" si="4">W7/V7</f>
        <v>0.99264162664404598</v>
      </c>
      <c r="AL7" s="5">
        <v>26.521000000000001</v>
      </c>
      <c r="AM7" s="5">
        <v>4.2300300000000002</v>
      </c>
      <c r="AN7" s="18" t="s">
        <v>219</v>
      </c>
      <c r="AP7">
        <v>17.158000000000001</v>
      </c>
      <c r="AQ7">
        <f t="shared" si="0"/>
        <v>1</v>
      </c>
      <c r="AR7" s="5">
        <f t="shared" ref="AR7:AR70" si="5">E7/C7</f>
        <v>2.2222222222222223</v>
      </c>
    </row>
    <row r="8" spans="1:44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2"/>
        <v>11911.385957409435</v>
      </c>
      <c r="AH8" s="17">
        <v>8573.0430095072952</v>
      </c>
      <c r="AI8" s="94">
        <v>9.4640000000000004</v>
      </c>
      <c r="AJ8" s="17">
        <f t="shared" si="3"/>
        <v>0.73980122029498252</v>
      </c>
      <c r="AK8" s="15">
        <f t="shared" si="4"/>
        <v>0.93883769947758589</v>
      </c>
      <c r="AL8" s="5">
        <v>26.521000000000001</v>
      </c>
      <c r="AM8" s="5">
        <v>4.8628999999999998</v>
      </c>
      <c r="AN8" s="11" t="s">
        <v>5</v>
      </c>
      <c r="AP8">
        <v>9.4640000000000004</v>
      </c>
      <c r="AQ8">
        <f t="shared" si="0"/>
        <v>1</v>
      </c>
      <c r="AR8" s="5">
        <f t="shared" si="5"/>
        <v>2.2222222222222223</v>
      </c>
    </row>
    <row r="9" spans="1:44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2"/>
        <v>10026.284706194707</v>
      </c>
      <c r="AH9" s="17">
        <v>6674.3752941734201</v>
      </c>
      <c r="AI9" s="94">
        <v>6.8571999999999997</v>
      </c>
      <c r="AJ9" s="17">
        <f t="shared" si="3"/>
        <v>0.98501124998676537</v>
      </c>
      <c r="AK9" s="15">
        <f t="shared" si="4"/>
        <v>0.79025682666388497</v>
      </c>
      <c r="AL9" s="5">
        <v>26.521000000000001</v>
      </c>
      <c r="AM9" s="5">
        <v>5.2577199999999999</v>
      </c>
      <c r="AN9" s="11" t="s">
        <v>5</v>
      </c>
      <c r="AP9">
        <v>6.8571999999999997</v>
      </c>
      <c r="AQ9">
        <f t="shared" si="0"/>
        <v>1</v>
      </c>
      <c r="AR9" s="5">
        <f t="shared" si="5"/>
        <v>2.2222222222222223</v>
      </c>
    </row>
    <row r="10" spans="1:44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2"/>
        <v>6662.5539246660937</v>
      </c>
      <c r="AH10" s="17">
        <v>4652.7235706153424</v>
      </c>
      <c r="AI10" s="94">
        <v>5.5839999999999996</v>
      </c>
      <c r="AJ10" s="17">
        <f t="shared" si="3"/>
        <v>1.3073551444850693</v>
      </c>
      <c r="AK10" s="15">
        <f t="shared" si="4"/>
        <v>0.52513257664931434</v>
      </c>
      <c r="AL10" s="5">
        <v>26.521000000000001</v>
      </c>
      <c r="AM10" s="5">
        <v>5.0118900000000002</v>
      </c>
      <c r="AN10" s="11" t="s">
        <v>5</v>
      </c>
      <c r="AP10">
        <v>5.5839999999999996</v>
      </c>
      <c r="AQ10">
        <f t="shared" si="0"/>
        <v>1</v>
      </c>
      <c r="AR10" s="5">
        <f t="shared" si="5"/>
        <v>2.2222222222222223</v>
      </c>
    </row>
    <row r="11" spans="1:44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2"/>
        <v>4416.4290618840887</v>
      </c>
      <c r="AH11" s="17">
        <v>3279.480145244263</v>
      </c>
      <c r="AI11" s="94">
        <v>5.0347</v>
      </c>
      <c r="AJ11" s="17">
        <f t="shared" si="3"/>
        <v>1.6399500056513394</v>
      </c>
      <c r="AK11" s="15">
        <f t="shared" si="4"/>
        <v>0.34809636050673115</v>
      </c>
      <c r="AL11" s="5">
        <v>26.521000000000001</v>
      </c>
      <c r="AM11" s="5">
        <v>4.7134</v>
      </c>
      <c r="AN11" s="11" t="s">
        <v>5</v>
      </c>
      <c r="AP11">
        <v>5.0347</v>
      </c>
      <c r="AQ11">
        <f t="shared" si="0"/>
        <v>1</v>
      </c>
      <c r="AR11" s="5">
        <f t="shared" si="5"/>
        <v>2.2222222222222223</v>
      </c>
    </row>
    <row r="12" spans="1:44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2"/>
        <v>3136.4438576762777</v>
      </c>
      <c r="AH12" s="17">
        <v>2425.0943858851406</v>
      </c>
      <c r="AI12" s="94">
        <v>4.7522000000000002</v>
      </c>
      <c r="AJ12" s="17">
        <f t="shared" si="3"/>
        <v>1.962945456918459</v>
      </c>
      <c r="AK12" s="15">
        <f t="shared" si="4"/>
        <v>0.24720983321422108</v>
      </c>
      <c r="AL12" s="5">
        <v>26.521000000000001</v>
      </c>
      <c r="AM12" s="5">
        <v>4.5266500000000001</v>
      </c>
      <c r="AN12" s="11" t="s">
        <v>5</v>
      </c>
      <c r="AP12">
        <v>4.7522000000000002</v>
      </c>
      <c r="AQ12">
        <f t="shared" si="0"/>
        <v>1</v>
      </c>
      <c r="AR12" s="5">
        <f t="shared" si="5"/>
        <v>2.2222222222222223</v>
      </c>
    </row>
    <row r="13" spans="1:44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2"/>
        <v>2030.3048125205421</v>
      </c>
      <c r="AH13" s="17">
        <v>1637.4633253654408</v>
      </c>
      <c r="AI13" s="94">
        <v>4.5082000000000004</v>
      </c>
      <c r="AJ13" s="17">
        <f t="shared" si="3"/>
        <v>2.4526328013183858</v>
      </c>
      <c r="AK13" s="15">
        <f t="shared" si="4"/>
        <v>0.1600256012390697</v>
      </c>
      <c r="AL13" s="5">
        <v>26.521000000000001</v>
      </c>
      <c r="AM13" s="5">
        <v>4.3396800000000004</v>
      </c>
      <c r="AN13" s="11" t="s">
        <v>5</v>
      </c>
      <c r="AP13">
        <v>4.5082000000000004</v>
      </c>
      <c r="AQ13">
        <f t="shared" si="0"/>
        <v>1</v>
      </c>
      <c r="AR13" s="5">
        <f t="shared" si="5"/>
        <v>2.2222222222222223</v>
      </c>
    </row>
    <row r="14" spans="1:44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3.7740197461207061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2"/>
        <v>9991.0691376637078</v>
      </c>
      <c r="AH14" s="17">
        <v>9045.6442457914309</v>
      </c>
      <c r="AI14" s="94">
        <v>39.188000000000002</v>
      </c>
      <c r="AJ14" s="17">
        <f t="shared" si="3"/>
        <v>0.31033126688378215</v>
      </c>
      <c r="AK14" s="15">
        <f t="shared" si="4"/>
        <v>1.0243216146321557</v>
      </c>
      <c r="AL14" s="56">
        <v>15.672000000000001</v>
      </c>
      <c r="AM14" s="5">
        <v>3.8658100000000002</v>
      </c>
      <c r="AN14" s="11" t="s">
        <v>5</v>
      </c>
      <c r="AP14">
        <f>AI14</f>
        <v>39.188000000000002</v>
      </c>
      <c r="AQ14" s="68">
        <f t="shared" si="0"/>
        <v>1</v>
      </c>
      <c r="AR14" s="5">
        <f t="shared" si="5"/>
        <v>2.2222222222222223</v>
      </c>
    </row>
    <row r="15" spans="1:44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4.2492771464447783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2"/>
        <v>9748.2686999263551</v>
      </c>
      <c r="AH15" s="17">
        <v>8033.9405558807684</v>
      </c>
      <c r="AI15" s="94">
        <v>17.068000000000001</v>
      </c>
      <c r="AJ15" s="17">
        <f t="shared" si="3"/>
        <v>0.49896055222025942</v>
      </c>
      <c r="AK15" s="15">
        <f t="shared" si="4"/>
        <v>0.9994288095689855</v>
      </c>
      <c r="AL15" s="5">
        <v>15.672000000000001</v>
      </c>
      <c r="AM15" s="5">
        <v>4.2468500000000002</v>
      </c>
      <c r="AN15" s="18" t="s">
        <v>219</v>
      </c>
      <c r="AP15">
        <v>17.068000000000001</v>
      </c>
      <c r="AQ15">
        <f t="shared" si="0"/>
        <v>1</v>
      </c>
      <c r="AR15" s="5">
        <f t="shared" si="5"/>
        <v>2.2222222222222223</v>
      </c>
    </row>
    <row r="16" spans="1:44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5.1649831840237326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2"/>
        <v>9205.7287134396083</v>
      </c>
      <c r="AH16" s="17">
        <v>6609.5936392584281</v>
      </c>
      <c r="AI16" s="94">
        <v>9.4428000000000001</v>
      </c>
      <c r="AJ16" s="17">
        <f t="shared" si="3"/>
        <v>0.7395781301303983</v>
      </c>
      <c r="AK16" s="15">
        <f t="shared" si="4"/>
        <v>0.9438055897410258</v>
      </c>
      <c r="AL16" s="5">
        <v>15.672000000000001</v>
      </c>
      <c r="AM16" s="5">
        <v>4.8747400000000001</v>
      </c>
      <c r="AN16" s="11" t="s">
        <v>5</v>
      </c>
      <c r="AP16">
        <v>9.4428000000000001</v>
      </c>
      <c r="AQ16">
        <f t="shared" si="0"/>
        <v>1</v>
      </c>
      <c r="AR16" s="5">
        <f t="shared" si="5"/>
        <v>2.2222222222222223</v>
      </c>
    </row>
    <row r="17" spans="1:44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2"/>
        <v>7741.0319174448887</v>
      </c>
      <c r="AH17" s="17">
        <v>5145.7701123708239</v>
      </c>
      <c r="AI17" s="94">
        <v>6.8487</v>
      </c>
      <c r="AJ17" s="17">
        <f t="shared" si="3"/>
        <v>0.98422088011865361</v>
      </c>
      <c r="AK17" s="15">
        <f t="shared" si="4"/>
        <v>0.79363941969981966</v>
      </c>
      <c r="AL17" s="5">
        <v>15.672000000000001</v>
      </c>
      <c r="AM17" s="5">
        <v>5.2652200000000002</v>
      </c>
      <c r="AN17" s="11" t="s">
        <v>5</v>
      </c>
      <c r="AP17">
        <v>6.8487</v>
      </c>
      <c r="AQ17">
        <f t="shared" si="0"/>
        <v>1</v>
      </c>
      <c r="AR17" s="5">
        <f t="shared" si="5"/>
        <v>2.2222222222222223</v>
      </c>
    </row>
    <row r="18" spans="1:44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2"/>
        <v>5143.7586589474549</v>
      </c>
      <c r="AH18" s="17">
        <v>3587.129107303329</v>
      </c>
      <c r="AI18" s="94">
        <v>5.5804</v>
      </c>
      <c r="AJ18" s="17">
        <f t="shared" si="3"/>
        <v>1.3059172746928576</v>
      </c>
      <c r="AK18" s="15">
        <f t="shared" si="4"/>
        <v>0.5273572930197189</v>
      </c>
      <c r="AL18" s="5">
        <v>15.672000000000001</v>
      </c>
      <c r="AM18" s="5">
        <v>5.0188199999999998</v>
      </c>
      <c r="AN18" s="11" t="s">
        <v>5</v>
      </c>
      <c r="AP18">
        <v>5.5804</v>
      </c>
      <c r="AQ18">
        <f t="shared" si="0"/>
        <v>1</v>
      </c>
      <c r="AR18" s="5">
        <f t="shared" si="5"/>
        <v>2.2222222222222223</v>
      </c>
    </row>
    <row r="19" spans="1:44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2"/>
        <v>3409.1854283805278</v>
      </c>
      <c r="AH19" s="17">
        <v>2528.3940701151973</v>
      </c>
      <c r="AI19" s="94">
        <v>5.0331999999999999</v>
      </c>
      <c r="AJ19" s="17">
        <f t="shared" si="3"/>
        <v>1.6378622010387569</v>
      </c>
      <c r="AK19" s="15">
        <f t="shared" si="4"/>
        <v>0.34952238588909884</v>
      </c>
      <c r="AL19" s="5">
        <v>15.672000000000001</v>
      </c>
      <c r="AM19" s="5">
        <v>4.7192600000000002</v>
      </c>
      <c r="AN19" s="11" t="s">
        <v>5</v>
      </c>
      <c r="AP19">
        <v>5.0331999999999999</v>
      </c>
      <c r="AQ19">
        <f t="shared" si="0"/>
        <v>1</v>
      </c>
      <c r="AR19" s="5">
        <f t="shared" si="5"/>
        <v>2.2222222222222223</v>
      </c>
    </row>
    <row r="20" spans="1:44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2"/>
        <v>2420.1894842148099</v>
      </c>
      <c r="AH20" s="17">
        <v>1869.6848260031022</v>
      </c>
      <c r="AI20" s="94">
        <v>4.7511999999999999</v>
      </c>
      <c r="AJ20" s="17">
        <f t="shared" si="3"/>
        <v>1.9603606570081762</v>
      </c>
      <c r="AK20" s="15">
        <f t="shared" si="4"/>
        <v>0.24812683868248916</v>
      </c>
      <c r="AL20" s="5">
        <v>15.672000000000001</v>
      </c>
      <c r="AM20" s="5">
        <v>4.5305299999999997</v>
      </c>
      <c r="AN20" s="11" t="s">
        <v>5</v>
      </c>
      <c r="AP20">
        <v>4.7511999999999999</v>
      </c>
      <c r="AQ20">
        <f t="shared" si="0"/>
        <v>1</v>
      </c>
      <c r="AR20" s="5">
        <f t="shared" si="5"/>
        <v>2.2222222222222223</v>
      </c>
    </row>
    <row r="21" spans="1:44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2"/>
        <v>1564.0895470766354</v>
      </c>
      <c r="AH21" s="17">
        <v>1262.4417220177211</v>
      </c>
      <c r="AI21" s="94">
        <v>4.508</v>
      </c>
      <c r="AJ21" s="17">
        <f t="shared" si="3"/>
        <v>2.4491997849323077</v>
      </c>
      <c r="AK21" s="15">
        <f t="shared" si="4"/>
        <v>0.16035628501970867</v>
      </c>
      <c r="AL21" s="5">
        <v>15.672000000000001</v>
      </c>
      <c r="AM21" s="5">
        <v>4.33629</v>
      </c>
      <c r="AN21" s="11" t="s">
        <v>5</v>
      </c>
      <c r="AP21">
        <v>4.508</v>
      </c>
      <c r="AQ21">
        <f t="shared" si="0"/>
        <v>1</v>
      </c>
      <c r="AR21" s="5">
        <f t="shared" si="5"/>
        <v>2.2222222222222223</v>
      </c>
    </row>
    <row r="22" spans="1:44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3.7671926214505427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2"/>
        <v>8771.5250975795752</v>
      </c>
      <c r="AH22" s="17">
        <v>7897.5180564418115</v>
      </c>
      <c r="AI22" s="94">
        <v>38.822000000000003</v>
      </c>
      <c r="AJ22" s="17">
        <f t="shared" si="3"/>
        <v>0.31150854247134918</v>
      </c>
      <c r="AK22" s="15">
        <f t="shared" si="4"/>
        <v>1.0318930807693065</v>
      </c>
      <c r="AL22" s="56">
        <v>10.936</v>
      </c>
      <c r="AM22" s="5">
        <v>3.88734</v>
      </c>
      <c r="AN22" s="11" t="s">
        <v>5</v>
      </c>
      <c r="AP22">
        <f>AI22</f>
        <v>38.822000000000003</v>
      </c>
      <c r="AQ22" s="68">
        <f t="shared" si="0"/>
        <v>1</v>
      </c>
      <c r="AR22" s="5">
        <f t="shared" si="5"/>
        <v>2.2222222222222223</v>
      </c>
    </row>
    <row r="23" spans="1:44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4.2415902908403078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2"/>
        <v>8544.7899050345986</v>
      </c>
      <c r="AH23" s="17">
        <v>7014.2257290262514</v>
      </c>
      <c r="AI23" s="94">
        <v>17.03</v>
      </c>
      <c r="AJ23" s="17">
        <f t="shared" si="3"/>
        <v>0.49906490897766942</v>
      </c>
      <c r="AK23" s="15">
        <f t="shared" si="4"/>
        <v>1.005219671783836</v>
      </c>
      <c r="AL23" s="5">
        <v>10.936</v>
      </c>
      <c r="AM23" s="5">
        <v>4.2637299999999998</v>
      </c>
      <c r="AN23" s="18" t="s">
        <v>219</v>
      </c>
      <c r="AP23">
        <v>17.03</v>
      </c>
      <c r="AQ23">
        <f t="shared" si="0"/>
        <v>1</v>
      </c>
      <c r="AR23" s="5">
        <f t="shared" si="5"/>
        <v>2.2222222222222223</v>
      </c>
    </row>
    <row r="24" spans="1:44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5.1556398348923764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2"/>
        <v>8023.565969377597</v>
      </c>
      <c r="AH24" s="17">
        <v>5770.6652719702761</v>
      </c>
      <c r="AI24" s="94">
        <v>9.4004999999999992</v>
      </c>
      <c r="AJ24" s="17">
        <f t="shared" si="3"/>
        <v>0.740569477059981</v>
      </c>
      <c r="AK24" s="15">
        <f t="shared" si="4"/>
        <v>0.94390224217467777</v>
      </c>
      <c r="AL24" s="5">
        <v>10.936</v>
      </c>
      <c r="AM24" s="5">
        <v>4.8664199999999997</v>
      </c>
      <c r="AN24" s="11" t="s">
        <v>5</v>
      </c>
      <c r="AP24">
        <v>9.4004999999999992</v>
      </c>
      <c r="AQ24">
        <f t="shared" si="0"/>
        <v>1</v>
      </c>
      <c r="AR24" s="5">
        <f t="shared" si="5"/>
        <v>2.2222222222222223</v>
      </c>
    </row>
    <row r="25" spans="1:44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6.6222710138350509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2"/>
        <v>6780.1621270476735</v>
      </c>
      <c r="AH25" s="17">
        <v>4492.6388074188026</v>
      </c>
      <c r="AI25" s="94">
        <v>6.8559999999999999</v>
      </c>
      <c r="AJ25" s="17">
        <f t="shared" si="3"/>
        <v>0.98280661423858462</v>
      </c>
      <c r="AK25" s="15">
        <f t="shared" si="4"/>
        <v>0.7976266735331119</v>
      </c>
      <c r="AL25" s="5">
        <v>10.936</v>
      </c>
      <c r="AM25" s="5">
        <v>5.2820999999999998</v>
      </c>
      <c r="AN25" s="11" t="s">
        <v>5</v>
      </c>
      <c r="AP25">
        <v>6.8559999999999999</v>
      </c>
      <c r="AQ25">
        <f t="shared" si="0"/>
        <v>1</v>
      </c>
      <c r="AR25" s="5">
        <f t="shared" si="5"/>
        <v>2.2222222222222223</v>
      </c>
    </row>
    <row r="26" spans="1:44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9.499709444422427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2"/>
        <v>4509.0562195367565</v>
      </c>
      <c r="AH26" s="17">
        <v>3131.8296547972859</v>
      </c>
      <c r="AI26" s="94">
        <v>5.5891000000000002</v>
      </c>
      <c r="AJ26" s="17">
        <f t="shared" si="3"/>
        <v>1.3037196792080101</v>
      </c>
      <c r="AK26" s="15">
        <f t="shared" si="4"/>
        <v>0.53045096057739205</v>
      </c>
      <c r="AL26" s="5">
        <v>10.936</v>
      </c>
      <c r="AM26" s="5">
        <v>5.0391300000000001</v>
      </c>
      <c r="AN26" s="11" t="s">
        <v>5</v>
      </c>
      <c r="AP26">
        <v>5.5891000000000002</v>
      </c>
      <c r="AQ26">
        <f t="shared" si="0"/>
        <v>1</v>
      </c>
      <c r="AR26" s="5">
        <f t="shared" si="5"/>
        <v>2.2222222222222223</v>
      </c>
    </row>
    <row r="27" spans="1:44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13.477600134325362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2"/>
        <v>2987.3639453304941</v>
      </c>
      <c r="AH27" s="17">
        <v>2207.4754743782323</v>
      </c>
      <c r="AI27" s="94">
        <v>5.0420999999999996</v>
      </c>
      <c r="AJ27" s="17">
        <f t="shared" si="3"/>
        <v>1.6349352449732737</v>
      </c>
      <c r="AK27" s="15">
        <f t="shared" si="4"/>
        <v>0.35143719599877365</v>
      </c>
      <c r="AL27" s="5">
        <v>10.936</v>
      </c>
      <c r="AM27" s="5">
        <v>4.7365300000000001</v>
      </c>
      <c r="AN27" s="11" t="s">
        <v>5</v>
      </c>
      <c r="AP27">
        <v>5.0420999999999996</v>
      </c>
      <c r="AQ27">
        <f t="shared" si="0"/>
        <v>1</v>
      </c>
      <c r="AR27" s="5">
        <f t="shared" si="5"/>
        <v>2.2222222222222223</v>
      </c>
    </row>
    <row r="28" spans="1:44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18.225897640651606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2"/>
        <v>2120.3971686196933</v>
      </c>
      <c r="AH28" s="17">
        <v>1632.3734685989571</v>
      </c>
      <c r="AI28" s="94">
        <v>4.7602000000000002</v>
      </c>
      <c r="AJ28" s="17">
        <f t="shared" si="3"/>
        <v>1.9567343248987497</v>
      </c>
      <c r="AK28" s="15">
        <f t="shared" si="4"/>
        <v>0.24944615017806385</v>
      </c>
      <c r="AL28" s="5">
        <v>10.936</v>
      </c>
      <c r="AM28" s="5">
        <v>4.5463800000000001</v>
      </c>
      <c r="AN28" s="11" t="s">
        <v>5</v>
      </c>
      <c r="AP28">
        <v>4.7602000000000002</v>
      </c>
      <c r="AQ28">
        <f t="shared" si="0"/>
        <v>1</v>
      </c>
      <c r="AR28" s="5">
        <f t="shared" si="5"/>
        <v>2.2222222222222223</v>
      </c>
    </row>
    <row r="29" spans="1:44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2"/>
        <v>1368.7814238228882</v>
      </c>
      <c r="AH29" s="17">
        <v>1102.2052187691497</v>
      </c>
      <c r="AI29" s="94">
        <v>4.5171000000000001</v>
      </c>
      <c r="AJ29" s="17">
        <f t="shared" si="3"/>
        <v>2.4445174573936965</v>
      </c>
      <c r="AK29" s="15">
        <f t="shared" si="4"/>
        <v>0.16102514267651674</v>
      </c>
      <c r="AL29" s="5">
        <v>10.936</v>
      </c>
      <c r="AM29" s="5">
        <v>4.3464999999999998</v>
      </c>
      <c r="AN29" s="11" t="s">
        <v>5</v>
      </c>
      <c r="AP29">
        <v>4.5171000000000001</v>
      </c>
      <c r="AQ29">
        <f t="shared" si="0"/>
        <v>1</v>
      </c>
      <c r="AR29" s="5">
        <f t="shared" si="5"/>
        <v>2.2222222222222223</v>
      </c>
    </row>
    <row r="30" spans="1:44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22" t="s">
        <v>5</v>
      </c>
      <c r="AG30" s="17">
        <f t="shared" si="2"/>
        <v>7121.8195877986527</v>
      </c>
      <c r="AH30" s="17">
        <v>6358.5403983774268</v>
      </c>
      <c r="AI30" s="94">
        <v>37.902000000000001</v>
      </c>
      <c r="AJ30" s="17">
        <f t="shared" si="3"/>
        <v>0.31472130206125104</v>
      </c>
      <c r="AK30" s="15">
        <f t="shared" si="4"/>
        <v>1.0442083730564327</v>
      </c>
      <c r="AL30" s="56">
        <v>6.1308999999999996</v>
      </c>
      <c r="AM30" s="5">
        <v>3.92014</v>
      </c>
      <c r="AN30" s="11" t="s">
        <v>5</v>
      </c>
      <c r="AP30">
        <f>AI30</f>
        <v>37.902000000000001</v>
      </c>
      <c r="AQ30" s="68">
        <f t="shared" si="0"/>
        <v>1</v>
      </c>
      <c r="AR30" s="5">
        <f t="shared" si="5"/>
        <v>2.2222222222222223</v>
      </c>
    </row>
    <row r="31" spans="1:44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22" t="s">
        <v>5</v>
      </c>
      <c r="AG31" s="17">
        <f t="shared" si="2"/>
        <v>6924.6324361344523</v>
      </c>
      <c r="AH31" s="17">
        <v>5647.3739398382841</v>
      </c>
      <c r="AI31" s="94">
        <v>12.726000000000001</v>
      </c>
      <c r="AJ31" s="17">
        <f t="shared" si="3"/>
        <v>0.57632397726598161</v>
      </c>
      <c r="AK31" s="15">
        <f t="shared" si="4"/>
        <v>1.0152965939403666</v>
      </c>
      <c r="AL31" s="5">
        <v>6.1308999999999996</v>
      </c>
      <c r="AM31" s="5">
        <v>4.2915900000000002</v>
      </c>
      <c r="AN31" s="11" t="s">
        <v>5</v>
      </c>
      <c r="AP31">
        <v>12.726000000000001</v>
      </c>
      <c r="AQ31">
        <f t="shared" si="0"/>
        <v>1</v>
      </c>
      <c r="AR31" s="5">
        <f t="shared" si="5"/>
        <v>2.2222222222222223</v>
      </c>
    </row>
    <row r="32" spans="1:44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2"/>
        <v>6489.5750185776187</v>
      </c>
      <c r="AH32" s="17">
        <v>4646.1442690095619</v>
      </c>
      <c r="AI32" s="94">
        <v>9.3948</v>
      </c>
      <c r="AJ32" s="17">
        <f t="shared" si="3"/>
        <v>0.73951298703925683</v>
      </c>
      <c r="AK32" s="15">
        <f t="shared" si="4"/>
        <v>0.95150803645549842</v>
      </c>
      <c r="AL32" s="5">
        <v>6.1308999999999996</v>
      </c>
      <c r="AM32" s="5">
        <v>4.8886799999999999</v>
      </c>
      <c r="AN32" s="11" t="s">
        <v>5</v>
      </c>
      <c r="AP32">
        <v>9.3948</v>
      </c>
      <c r="AQ32">
        <f t="shared" si="0"/>
        <v>1</v>
      </c>
      <c r="AR32" s="5">
        <f t="shared" si="5"/>
        <v>2.2222222222222223</v>
      </c>
    </row>
    <row r="33" spans="1:44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2"/>
        <v>5494.4425252622996</v>
      </c>
      <c r="AH33" s="17">
        <v>3617.1649305682245</v>
      </c>
      <c r="AI33" s="94">
        <v>6.867</v>
      </c>
      <c r="AJ33" s="17">
        <f t="shared" si="3"/>
        <v>0.98032085311386341</v>
      </c>
      <c r="AK33" s="15">
        <f t="shared" si="4"/>
        <v>0.80560070631185832</v>
      </c>
      <c r="AL33" s="5">
        <v>6.1308999999999996</v>
      </c>
      <c r="AM33" s="5">
        <v>5.3164699999999998</v>
      </c>
      <c r="AN33" s="11" t="s">
        <v>5</v>
      </c>
      <c r="AP33">
        <v>6.867</v>
      </c>
      <c r="AQ33">
        <f t="shared" si="0"/>
        <v>1</v>
      </c>
      <c r="AR33" s="5">
        <f t="shared" si="5"/>
        <v>2.2222222222222223</v>
      </c>
    </row>
    <row r="34" spans="1:44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2"/>
        <v>3656.3188907884664</v>
      </c>
      <c r="AH34" s="17">
        <v>2521.5346439913133</v>
      </c>
      <c r="AI34" s="94">
        <v>5.6050000000000004</v>
      </c>
      <c r="AJ34" s="17">
        <f t="shared" si="3"/>
        <v>1.2996177739261641</v>
      </c>
      <c r="AK34" s="15">
        <f t="shared" si="4"/>
        <v>0.53609316457086109</v>
      </c>
      <c r="AL34" s="5">
        <v>6.1308999999999996</v>
      </c>
      <c r="AM34" s="5">
        <v>5.0751299999999997</v>
      </c>
      <c r="AN34" s="11" t="s">
        <v>5</v>
      </c>
      <c r="AP34">
        <v>5.6050000000000004</v>
      </c>
      <c r="AQ34">
        <f t="shared" si="0"/>
        <v>1</v>
      </c>
      <c r="AR34" s="5">
        <f t="shared" si="5"/>
        <v>2.2222222222222223</v>
      </c>
    </row>
    <row r="35" spans="1:44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2"/>
        <v>2420.9930925188378</v>
      </c>
      <c r="AH35" s="17">
        <v>1777.3079949861317</v>
      </c>
      <c r="AI35" s="94">
        <v>5.0594000000000001</v>
      </c>
      <c r="AJ35" s="17">
        <f t="shared" si="3"/>
        <v>1.6293150343936131</v>
      </c>
      <c r="AK35" s="15">
        <f t="shared" si="4"/>
        <v>0.35496844972751773</v>
      </c>
      <c r="AL35" s="5">
        <v>6.1308999999999996</v>
      </c>
      <c r="AM35" s="5">
        <v>4.7675900000000002</v>
      </c>
      <c r="AN35" s="11" t="s">
        <v>5</v>
      </c>
      <c r="AP35">
        <v>5.0594000000000001</v>
      </c>
      <c r="AQ35">
        <f t="shared" si="0"/>
        <v>1</v>
      </c>
      <c r="AR35" s="5">
        <f t="shared" si="5"/>
        <v>2.2222222222222223</v>
      </c>
    </row>
    <row r="36" spans="1:44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2"/>
        <v>1718.0168728012636</v>
      </c>
      <c r="AH36" s="17">
        <v>1314.2752661210623</v>
      </c>
      <c r="AI36" s="94">
        <v>4.7782</v>
      </c>
      <c r="AJ36" s="17">
        <f t="shared" si="3"/>
        <v>1.9496676740104293</v>
      </c>
      <c r="AK36" s="15">
        <f t="shared" si="4"/>
        <v>0.25189736717071498</v>
      </c>
      <c r="AL36" s="5">
        <v>6.1308999999999996</v>
      </c>
      <c r="AM36" s="5">
        <v>4.5751900000000001</v>
      </c>
      <c r="AN36" s="11" t="s">
        <v>5</v>
      </c>
      <c r="AP36">
        <v>4.7782</v>
      </c>
      <c r="AQ36">
        <f t="shared" si="0"/>
        <v>1</v>
      </c>
      <c r="AR36" s="5">
        <f t="shared" si="5"/>
        <v>2.2222222222222223</v>
      </c>
    </row>
    <row r="37" spans="1:44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2"/>
        <v>1106.2148166711163</v>
      </c>
      <c r="AH37" s="17">
        <v>887.42011867000087</v>
      </c>
      <c r="AI37" s="94">
        <v>4.5353000000000003</v>
      </c>
      <c r="AJ37" s="17">
        <f t="shared" si="3"/>
        <v>2.4353886362840274</v>
      </c>
      <c r="AK37" s="15">
        <f t="shared" si="4"/>
        <v>0.16219433246330131</v>
      </c>
      <c r="AL37" s="5">
        <v>6.1308999999999996</v>
      </c>
      <c r="AM37" s="5">
        <v>4.3629300000000004</v>
      </c>
      <c r="AN37" s="11" t="s">
        <v>5</v>
      </c>
      <c r="AP37">
        <v>4.5353000000000003</v>
      </c>
      <c r="AQ37">
        <f t="shared" si="0"/>
        <v>1</v>
      </c>
      <c r="AR37" s="5">
        <f t="shared" si="5"/>
        <v>2.2222222222222223</v>
      </c>
    </row>
    <row r="38" spans="1:44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3.7402103992524913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2"/>
        <v>5950.4890699325479</v>
      </c>
      <c r="AH38" s="17">
        <v>5259.2706426171508</v>
      </c>
      <c r="AI38" s="94">
        <v>36.414999999999999</v>
      </c>
      <c r="AJ38" s="17">
        <f t="shared" si="3"/>
        <v>0.32048511214353903</v>
      </c>
      <c r="AK38" s="15">
        <f t="shared" si="4"/>
        <v>1.0587639670729314</v>
      </c>
      <c r="AL38" s="56">
        <v>3.2757000000000001</v>
      </c>
      <c r="AM38" s="5">
        <v>3.96</v>
      </c>
      <c r="AN38" s="11" t="s">
        <v>5</v>
      </c>
      <c r="AP38">
        <f>AI38</f>
        <v>36.414999999999999</v>
      </c>
      <c r="AQ38" s="68">
        <f t="shared" ref="AQ38:AQ69" si="6">AI38/AP38</f>
        <v>1</v>
      </c>
      <c r="AR38" s="5">
        <f t="shared" si="5"/>
        <v>2.2222222222222223</v>
      </c>
    </row>
    <row r="39" spans="1:44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22" t="s">
        <v>5</v>
      </c>
      <c r="AG39" s="17">
        <f t="shared" si="2"/>
        <v>5782.9883064263377</v>
      </c>
      <c r="AH39" s="17">
        <v>4671.0512332754497</v>
      </c>
      <c r="AI39" s="94">
        <v>16.684000000000001</v>
      </c>
      <c r="AJ39" s="17">
        <f t="shared" si="3"/>
        <v>0.50240432665032264</v>
      </c>
      <c r="AK39" s="15">
        <f t="shared" si="4"/>
        <v>1.0289607406871055</v>
      </c>
      <c r="AL39" s="5">
        <v>3.2757000000000001</v>
      </c>
      <c r="AM39" s="5">
        <v>4.33317</v>
      </c>
      <c r="AN39" s="11" t="s">
        <v>5</v>
      </c>
      <c r="AP39">
        <f>AI39</f>
        <v>16.684000000000001</v>
      </c>
      <c r="AQ39" s="68">
        <f t="shared" si="6"/>
        <v>1</v>
      </c>
      <c r="AR39" s="5">
        <f t="shared" si="5"/>
        <v>2.2222222222222223</v>
      </c>
    </row>
    <row r="40" spans="1:44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5.1187129682367987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2"/>
        <v>5393.728811714408</v>
      </c>
      <c r="AH40" s="17">
        <v>3842.9149811804809</v>
      </c>
      <c r="AI40" s="94">
        <v>9.3552</v>
      </c>
      <c r="AJ40" s="17">
        <f t="shared" si="3"/>
        <v>0.73969698809491036</v>
      </c>
      <c r="AK40" s="15">
        <f t="shared" si="4"/>
        <v>0.95970022747576411</v>
      </c>
      <c r="AL40" s="5">
        <v>3.2757000000000001</v>
      </c>
      <c r="AM40" s="5">
        <v>4.9124299999999996</v>
      </c>
      <c r="AN40" s="11" t="s">
        <v>5</v>
      </c>
      <c r="AP40">
        <v>9.3552</v>
      </c>
      <c r="AQ40">
        <f t="shared" si="6"/>
        <v>1</v>
      </c>
      <c r="AR40" s="5">
        <f t="shared" si="5"/>
        <v>2.2222222222222223</v>
      </c>
    </row>
    <row r="41" spans="1:44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6.5748395161904751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2"/>
        <v>4568.2881866868747</v>
      </c>
      <c r="AH41" s="17">
        <v>2991.8264471035236</v>
      </c>
      <c r="AI41" s="94">
        <v>6.8621999999999996</v>
      </c>
      <c r="AJ41" s="17">
        <f t="shared" si="3"/>
        <v>0.97883816140357971</v>
      </c>
      <c r="AK41" s="15">
        <f t="shared" si="4"/>
        <v>0.81283048610386421</v>
      </c>
      <c r="AL41" s="5">
        <v>3.2757000000000001</v>
      </c>
      <c r="AM41" s="5">
        <v>5.3442299999999996</v>
      </c>
      <c r="AN41" s="11" t="s">
        <v>5</v>
      </c>
      <c r="AP41">
        <v>6.8621999999999996</v>
      </c>
      <c r="AQ41">
        <f t="shared" si="6"/>
        <v>1</v>
      </c>
      <c r="AR41" s="5">
        <f t="shared" si="5"/>
        <v>2.2222222222222223</v>
      </c>
    </row>
    <row r="42" spans="1:44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9.431668519308376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2"/>
        <v>3041.1644649968407</v>
      </c>
      <c r="AH42" s="17">
        <v>2085.6096362727617</v>
      </c>
      <c r="AI42" s="94">
        <v>5.6125999999999996</v>
      </c>
      <c r="AJ42" s="17">
        <f t="shared" si="3"/>
        <v>1.2963199909310856</v>
      </c>
      <c r="AK42" s="15">
        <f t="shared" si="4"/>
        <v>0.5411110440906638</v>
      </c>
      <c r="AL42" s="5">
        <v>3.2757000000000001</v>
      </c>
      <c r="AM42" s="5">
        <v>5.10358</v>
      </c>
      <c r="AN42" s="11" t="s">
        <v>5</v>
      </c>
      <c r="AP42">
        <v>5.6125999999999996</v>
      </c>
      <c r="AQ42">
        <f t="shared" si="6"/>
        <v>1</v>
      </c>
      <c r="AR42" s="5">
        <f t="shared" si="5"/>
        <v>2.2222222222222223</v>
      </c>
    </row>
    <row r="43" spans="1:44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13.381067878594617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2"/>
        <v>2012.8871150102018</v>
      </c>
      <c r="AH43" s="17">
        <v>1470.0455097060592</v>
      </c>
      <c r="AI43" s="94">
        <v>5.0709999999999997</v>
      </c>
      <c r="AJ43" s="17">
        <f t="shared" si="3"/>
        <v>1.624420948882018</v>
      </c>
      <c r="AK43" s="15">
        <f t="shared" si="4"/>
        <v>0.35815078762632652</v>
      </c>
      <c r="AL43" s="5">
        <v>3.2757000000000001</v>
      </c>
      <c r="AM43" s="5">
        <v>4.79244</v>
      </c>
      <c r="AN43" s="11" t="s">
        <v>5</v>
      </c>
      <c r="AP43">
        <v>5.0709999999999997</v>
      </c>
      <c r="AQ43">
        <f t="shared" si="6"/>
        <v>1</v>
      </c>
      <c r="AR43" s="5">
        <f t="shared" si="5"/>
        <v>2.2222222222222223</v>
      </c>
    </row>
    <row r="44" spans="1:44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18.095356075800694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2"/>
        <v>1428.1730852279718</v>
      </c>
      <c r="AH44" s="17">
        <v>1087.0622643511365</v>
      </c>
      <c r="AI44" s="94">
        <v>4.7915999999999999</v>
      </c>
      <c r="AJ44" s="17">
        <f t="shared" si="3"/>
        <v>1.9433153835172563</v>
      </c>
      <c r="AK44" s="15">
        <f t="shared" si="4"/>
        <v>0.25411326423962249</v>
      </c>
      <c r="AL44" s="5">
        <v>3.2757000000000001</v>
      </c>
      <c r="AM44" s="5">
        <v>4.5982700000000003</v>
      </c>
      <c r="AN44" s="11" t="s">
        <v>5</v>
      </c>
      <c r="AP44">
        <v>4.7915999999999999</v>
      </c>
      <c r="AQ44">
        <f t="shared" si="6"/>
        <v>1</v>
      </c>
      <c r="AR44" s="5">
        <f t="shared" si="5"/>
        <v>2.2222222222222223</v>
      </c>
    </row>
    <row r="45" spans="1:44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26.799346129003066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2"/>
        <v>917.61598358686535</v>
      </c>
      <c r="AH45" s="17">
        <v>734.00219002775179</v>
      </c>
      <c r="AI45" s="94">
        <v>4.5498000000000003</v>
      </c>
      <c r="AJ45" s="17">
        <f t="shared" si="3"/>
        <v>2.4269785934761732</v>
      </c>
      <c r="AK45" s="15">
        <f t="shared" si="4"/>
        <v>0.16327040140970669</v>
      </c>
      <c r="AL45" s="5">
        <v>3.2757000000000001</v>
      </c>
      <c r="AM45" s="5">
        <v>4.37554</v>
      </c>
      <c r="AN45" s="11" t="s">
        <v>5</v>
      </c>
      <c r="AP45">
        <v>4.5498000000000003</v>
      </c>
      <c r="AQ45">
        <f t="shared" si="6"/>
        <v>1</v>
      </c>
      <c r="AR45" s="5">
        <f t="shared" si="5"/>
        <v>2.2222222222222223</v>
      </c>
    </row>
    <row r="46" spans="1:44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3.7300768716031314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2"/>
        <v>5329.2552867848781</v>
      </c>
      <c r="AH46" s="17">
        <v>4672.9934395450055</v>
      </c>
      <c r="AI46" s="94">
        <v>34.802</v>
      </c>
      <c r="AJ46" s="17">
        <f t="shared" si="3"/>
        <v>0.32738350177190201</v>
      </c>
      <c r="AK46" s="15">
        <f t="shared" si="4"/>
        <v>1.0700932279405009</v>
      </c>
      <c r="AL46" s="56">
        <v>1.7927999999999999</v>
      </c>
      <c r="AM46" s="5">
        <v>3.99153</v>
      </c>
      <c r="AN46" s="11" t="s">
        <v>5</v>
      </c>
      <c r="AP46">
        <f>AI46</f>
        <v>34.802</v>
      </c>
      <c r="AQ46" s="68">
        <f t="shared" si="6"/>
        <v>1</v>
      </c>
      <c r="AR46" s="5">
        <f t="shared" si="5"/>
        <v>2.2222222222222223</v>
      </c>
    </row>
    <row r="47" spans="1:44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4.1998006028658654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22" t="s">
        <v>5</v>
      </c>
      <c r="AG47" s="17">
        <f t="shared" si="2"/>
        <v>5180.9240818997832</v>
      </c>
      <c r="AH47" s="17">
        <v>4150.3457897752714</v>
      </c>
      <c r="AI47" s="94">
        <v>16.393000000000001</v>
      </c>
      <c r="AJ47" s="17">
        <f t="shared" si="3"/>
        <v>0.50615684726493293</v>
      </c>
      <c r="AK47" s="15">
        <f t="shared" si="4"/>
        <v>1.0403089130037779</v>
      </c>
      <c r="AL47" s="5">
        <v>1.7927999999999999</v>
      </c>
      <c r="AM47" s="5">
        <v>4.3690899999999999</v>
      </c>
      <c r="AN47" s="11" t="s">
        <v>5</v>
      </c>
      <c r="AP47">
        <f>AI47</f>
        <v>16.393000000000001</v>
      </c>
      <c r="AQ47" s="68">
        <f t="shared" si="6"/>
        <v>1</v>
      </c>
      <c r="AR47" s="5">
        <f t="shared" si="5"/>
        <v>2.2222222222222223</v>
      </c>
    </row>
    <row r="48" spans="1:44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2"/>
        <v>4824.0131045285398</v>
      </c>
      <c r="AH48" s="17">
        <v>3414.5260276716385</v>
      </c>
      <c r="AI48" s="94">
        <v>9.2911999999999999</v>
      </c>
      <c r="AJ48" s="17">
        <f t="shared" si="3"/>
        <v>0.74123404546550953</v>
      </c>
      <c r="AK48" s="15">
        <f t="shared" si="4"/>
        <v>0.96864261080773306</v>
      </c>
      <c r="AL48" s="5">
        <v>1.7927999999999999</v>
      </c>
      <c r="AM48" s="5">
        <v>4.9447700000000001</v>
      </c>
      <c r="AN48" s="11" t="s">
        <v>5</v>
      </c>
      <c r="AP48">
        <v>9.2911999999999999</v>
      </c>
      <c r="AQ48">
        <f t="shared" si="6"/>
        <v>1</v>
      </c>
      <c r="AR48" s="5">
        <f t="shared" si="5"/>
        <v>2.2222222222222223</v>
      </c>
    </row>
    <row r="49" spans="1:44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2"/>
        <v>4075.1931993289663</v>
      </c>
      <c r="AH49" s="17">
        <v>2658.3125892556859</v>
      </c>
      <c r="AI49" s="94">
        <v>6.8414000000000001</v>
      </c>
      <c r="AJ49" s="17">
        <f t="shared" si="3"/>
        <v>0.97899609847518254</v>
      </c>
      <c r="AK49" s="15">
        <f t="shared" si="4"/>
        <v>0.81828255740812639</v>
      </c>
      <c r="AL49" s="5">
        <v>1.7927999999999999</v>
      </c>
      <c r="AM49" s="5">
        <v>5.3654999999999999</v>
      </c>
      <c r="AN49" s="11" t="s">
        <v>5</v>
      </c>
      <c r="AP49">
        <v>6.8414000000000001</v>
      </c>
      <c r="AQ49">
        <f t="shared" si="6"/>
        <v>1</v>
      </c>
      <c r="AR49" s="5">
        <f t="shared" si="5"/>
        <v>2.2222222222222223</v>
      </c>
    </row>
    <row r="50" spans="1:44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2"/>
        <v>2709.1342526651092</v>
      </c>
      <c r="AH50" s="17">
        <v>1853.1162988228673</v>
      </c>
      <c r="AI50" s="94">
        <v>5.6083999999999996</v>
      </c>
      <c r="AJ50" s="17">
        <f t="shared" si="3"/>
        <v>1.2950473527413546</v>
      </c>
      <c r="AK50" s="15">
        <f t="shared" si="4"/>
        <v>0.54398336378206313</v>
      </c>
      <c r="AL50" s="5">
        <v>1.7927999999999999</v>
      </c>
      <c r="AM50" s="5">
        <v>5.1167699999999998</v>
      </c>
      <c r="AN50" s="11" t="s">
        <v>5</v>
      </c>
      <c r="AP50">
        <v>5.6083999999999996</v>
      </c>
      <c r="AQ50">
        <f t="shared" si="6"/>
        <v>1</v>
      </c>
      <c r="AR50" s="5">
        <f t="shared" si="5"/>
        <v>2.2222222222222223</v>
      </c>
    </row>
    <row r="51" spans="1:44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2"/>
        <v>1792.7250547670801</v>
      </c>
      <c r="AH51" s="17">
        <v>1306.1721842233544</v>
      </c>
      <c r="AI51" s="94">
        <v>5.0728999999999997</v>
      </c>
      <c r="AJ51" s="17">
        <f t="shared" si="3"/>
        <v>1.6219150756156082</v>
      </c>
      <c r="AK51" s="15">
        <f t="shared" si="4"/>
        <v>0.35997204814387285</v>
      </c>
      <c r="AL51" s="5">
        <v>1.7927999999999999</v>
      </c>
      <c r="AM51" s="5">
        <v>4.8037599999999996</v>
      </c>
      <c r="AN51" s="11" t="s">
        <v>5</v>
      </c>
      <c r="AP51">
        <v>5.0728999999999997</v>
      </c>
      <c r="AQ51">
        <f t="shared" si="6"/>
        <v>1</v>
      </c>
      <c r="AR51" s="5">
        <f t="shared" si="5"/>
        <v>2.2222222222222223</v>
      </c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2"/>
        <v>1272.0693493701006</v>
      </c>
      <c r="AH52" s="17">
        <v>965.88199674051077</v>
      </c>
      <c r="AI52" s="94">
        <v>4.7961999999999998</v>
      </c>
      <c r="AJ52" s="17">
        <f t="shared" si="3"/>
        <v>1.9397501704848779</v>
      </c>
      <c r="AK52" s="15">
        <f t="shared" si="4"/>
        <v>0.25542645697741562</v>
      </c>
      <c r="AL52" s="5">
        <v>1.7927999999999999</v>
      </c>
      <c r="AM52" s="5">
        <v>4.6095100000000002</v>
      </c>
      <c r="AN52" s="11" t="s">
        <v>5</v>
      </c>
      <c r="AP52">
        <v>4.7961999999999998</v>
      </c>
      <c r="AQ52">
        <f t="shared" si="6"/>
        <v>1</v>
      </c>
      <c r="AR52" s="5">
        <f t="shared" si="5"/>
        <v>2.2222222222222223</v>
      </c>
    </row>
    <row r="53" spans="1:44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2"/>
        <v>816.36822725979323</v>
      </c>
      <c r="AH53" s="17">
        <v>652.17929475188566</v>
      </c>
      <c r="AI53" s="94">
        <v>4.5563000000000002</v>
      </c>
      <c r="AJ53" s="17">
        <f t="shared" si="3"/>
        <v>2.4219591705803958</v>
      </c>
      <c r="AK53" s="15">
        <f t="shared" si="4"/>
        <v>0.16392348733279205</v>
      </c>
      <c r="AL53" s="5">
        <v>1.7927999999999999</v>
      </c>
      <c r="AM53" s="5">
        <v>4.3811400000000003</v>
      </c>
      <c r="AN53" s="11" t="s">
        <v>5</v>
      </c>
      <c r="AP53">
        <v>4.5563000000000002</v>
      </c>
      <c r="AQ53">
        <f t="shared" si="6"/>
        <v>1</v>
      </c>
      <c r="AR53" s="5">
        <f t="shared" si="5"/>
        <v>2.2222222222222223</v>
      </c>
    </row>
    <row r="54" spans="1:44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3.7858155601206218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2"/>
        <v>18003.628624280394</v>
      </c>
      <c r="AH54" s="17">
        <v>16269.067166081799</v>
      </c>
      <c r="AI54" s="94">
        <v>29.376999999999999</v>
      </c>
      <c r="AJ54" s="17">
        <f t="shared" si="3"/>
        <v>0.3589847537810984</v>
      </c>
      <c r="AK54" s="15">
        <f t="shared" si="4"/>
        <v>1.0230714989920415</v>
      </c>
      <c r="AL54" s="56">
        <v>29.24</v>
      </c>
      <c r="AM54" s="5">
        <v>3.8731599999999999</v>
      </c>
      <c r="AN54" s="11" t="s">
        <v>5</v>
      </c>
      <c r="AP54">
        <f>AI54</f>
        <v>29.376999999999999</v>
      </c>
      <c r="AQ54" s="68">
        <f t="shared" si="6"/>
        <v>1</v>
      </c>
      <c r="AR54" s="5">
        <f t="shared" si="5"/>
        <v>1</v>
      </c>
    </row>
    <row r="55" spans="1:44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4.2625583919668992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2"/>
        <v>17484.18273352339</v>
      </c>
      <c r="AH55" s="17">
        <v>14449.464843009309</v>
      </c>
      <c r="AI55" s="94">
        <v>14.923</v>
      </c>
      <c r="AJ55" s="17">
        <f t="shared" si="3"/>
        <v>0.53445002434045841</v>
      </c>
      <c r="AK55" s="15">
        <f t="shared" si="4"/>
        <v>0.99355354474001245</v>
      </c>
      <c r="AL55" s="5">
        <v>29.24</v>
      </c>
      <c r="AM55" s="5">
        <v>4.23508</v>
      </c>
      <c r="AN55" s="11" t="s">
        <v>5</v>
      </c>
      <c r="AP55">
        <v>14.923</v>
      </c>
      <c r="AQ55">
        <f t="shared" si="6"/>
        <v>1</v>
      </c>
      <c r="AR55" s="5">
        <f t="shared" si="5"/>
        <v>1</v>
      </c>
    </row>
    <row r="56" spans="1:44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5.1811264967379973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2"/>
        <v>16242.710629897438</v>
      </c>
      <c r="AH56" s="17">
        <v>11887.701963034044</v>
      </c>
      <c r="AI56" s="94">
        <v>8.7571999999999992</v>
      </c>
      <c r="AJ56" s="17">
        <f t="shared" si="3"/>
        <v>0.76918262182410913</v>
      </c>
      <c r="AK56" s="15">
        <f t="shared" si="4"/>
        <v>0.92300583724617569</v>
      </c>
      <c r="AL56" s="5">
        <v>29.24</v>
      </c>
      <c r="AM56" s="5">
        <v>4.7822100000000001</v>
      </c>
      <c r="AN56" s="11" t="s">
        <v>5</v>
      </c>
      <c r="AP56">
        <v>8.7571999999999992</v>
      </c>
      <c r="AQ56">
        <f t="shared" si="6"/>
        <v>1</v>
      </c>
      <c r="AR56" s="5">
        <f t="shared" si="5"/>
        <v>1</v>
      </c>
    </row>
    <row r="57" spans="1:44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6.6550078975943476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2"/>
        <v>13518.661964558905</v>
      </c>
      <c r="AH57" s="17">
        <v>9254.938322201564</v>
      </c>
      <c r="AI57" s="94">
        <v>6.5262000000000002</v>
      </c>
      <c r="AJ57" s="17">
        <f t="shared" si="3"/>
        <v>1.0098203029052222</v>
      </c>
      <c r="AK57" s="15">
        <f t="shared" si="4"/>
        <v>0.76820945649787209</v>
      </c>
      <c r="AL57" s="5">
        <v>29.24</v>
      </c>
      <c r="AM57" s="5">
        <v>5.1124400000000003</v>
      </c>
      <c r="AN57" s="11" t="s">
        <v>5</v>
      </c>
      <c r="AP57">
        <v>6.5262000000000002</v>
      </c>
      <c r="AQ57">
        <f t="shared" si="6"/>
        <v>1</v>
      </c>
      <c r="AR57" s="5">
        <f t="shared" si="5"/>
        <v>1</v>
      </c>
    </row>
    <row r="58" spans="1:44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9.5466708090629648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2"/>
        <v>8978.0844273715993</v>
      </c>
      <c r="AH58" s="17">
        <v>6451.6404574806329</v>
      </c>
      <c r="AI58" s="94">
        <v>5.3661000000000003</v>
      </c>
      <c r="AJ58" s="17">
        <f t="shared" si="3"/>
        <v>1.3338180579183614</v>
      </c>
      <c r="AK58" s="15">
        <f t="shared" si="4"/>
        <v>0.51018727862452229</v>
      </c>
      <c r="AL58" s="5">
        <v>29.24</v>
      </c>
      <c r="AM58" s="5">
        <v>4.87059</v>
      </c>
      <c r="AN58" s="11" t="s">
        <v>5</v>
      </c>
      <c r="AP58">
        <v>5.3661000000000003</v>
      </c>
      <c r="AQ58">
        <f t="shared" si="6"/>
        <v>1</v>
      </c>
      <c r="AR58" s="5">
        <f t="shared" si="5"/>
        <v>1</v>
      </c>
    </row>
    <row r="59" spans="1:44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13.544226013578857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2"/>
        <v>5969.8530950087461</v>
      </c>
      <c r="AH59" s="17">
        <v>4547.4497814973574</v>
      </c>
      <c r="AI59" s="94">
        <v>4.8705999999999996</v>
      </c>
      <c r="AJ59" s="17">
        <f t="shared" si="3"/>
        <v>1.6675768748922157</v>
      </c>
      <c r="AK59" s="15">
        <f t="shared" si="4"/>
        <v>0.33924197627782354</v>
      </c>
      <c r="AL59" s="5">
        <v>29.24</v>
      </c>
      <c r="AM59" s="5">
        <v>4.5947699999999996</v>
      </c>
      <c r="AN59" s="11" t="s">
        <v>5</v>
      </c>
      <c r="AP59">
        <v>4.8705999999999996</v>
      </c>
      <c r="AQ59">
        <f t="shared" si="6"/>
        <v>1</v>
      </c>
      <c r="AR59" s="5">
        <f t="shared" si="5"/>
        <v>1</v>
      </c>
    </row>
    <row r="60" spans="1:44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18.315996504202239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2"/>
        <v>4246.2973552251478</v>
      </c>
      <c r="AH60" s="17">
        <v>3362.7265440823276</v>
      </c>
      <c r="AI60" s="94">
        <v>4.6132999999999997</v>
      </c>
      <c r="AJ60" s="17">
        <f t="shared" si="3"/>
        <v>1.9925509135168218</v>
      </c>
      <c r="AK60" s="15">
        <f t="shared" si="4"/>
        <v>0.24129945640609848</v>
      </c>
      <c r="AL60" s="5">
        <v>29.24</v>
      </c>
      <c r="AM60" s="5">
        <v>4.4196400000000002</v>
      </c>
      <c r="AN60" s="11" t="s">
        <v>5</v>
      </c>
      <c r="AP60">
        <v>4.6132999999999997</v>
      </c>
      <c r="AQ60">
        <f t="shared" si="6"/>
        <v>1</v>
      </c>
      <c r="AR60" s="5">
        <f t="shared" si="5"/>
        <v>1</v>
      </c>
    </row>
    <row r="61" spans="1:44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2"/>
        <v>2741.0944034727399</v>
      </c>
      <c r="AH61" s="17">
        <v>2270.5678678802901</v>
      </c>
      <c r="AI61" s="94">
        <v>4.3894000000000002</v>
      </c>
      <c r="AJ61" s="17">
        <f t="shared" si="3"/>
        <v>2.4859433551021453</v>
      </c>
      <c r="AK61" s="15">
        <f t="shared" si="4"/>
        <v>0.15576501930602563</v>
      </c>
      <c r="AL61" s="5">
        <v>29.24</v>
      </c>
      <c r="AM61" s="5">
        <v>4.2252999999999998</v>
      </c>
      <c r="AN61" s="11" t="s">
        <v>5</v>
      </c>
      <c r="AP61">
        <v>4.3894000000000002</v>
      </c>
      <c r="AQ61">
        <f t="shared" si="6"/>
        <v>1</v>
      </c>
      <c r="AR61" s="5">
        <f t="shared" si="5"/>
        <v>1</v>
      </c>
    </row>
    <row r="62" spans="1:44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22" t="s">
        <v>5</v>
      </c>
      <c r="AG62" s="17">
        <f t="shared" si="2"/>
        <v>12794.451635937306</v>
      </c>
      <c r="AH62" s="17">
        <v>11606.268217375113</v>
      </c>
      <c r="AI62" s="94">
        <v>29.356999999999999</v>
      </c>
      <c r="AJ62" s="17">
        <f t="shared" si="3"/>
        <v>0.35766482802404992</v>
      </c>
      <c r="AK62" s="15">
        <f t="shared" si="4"/>
        <v>1.0273844220777517</v>
      </c>
      <c r="AL62" s="56">
        <v>14.43</v>
      </c>
      <c r="AM62" s="5">
        <v>3.8583099999999999</v>
      </c>
      <c r="AN62" s="11" t="s">
        <v>5</v>
      </c>
      <c r="AP62">
        <f>AI62</f>
        <v>29.356999999999999</v>
      </c>
      <c r="AQ62" s="68">
        <f t="shared" si="6"/>
        <v>1</v>
      </c>
      <c r="AR62" s="5">
        <f t="shared" si="5"/>
        <v>1</v>
      </c>
    </row>
    <row r="63" spans="1:44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2"/>
        <v>12415.281788564937</v>
      </c>
      <c r="AH63" s="17">
        <v>10308.173348446966</v>
      </c>
      <c r="AI63" s="94">
        <v>14.925000000000001</v>
      </c>
      <c r="AJ63" s="17">
        <f t="shared" si="3"/>
        <v>0.53226798626743166</v>
      </c>
      <c r="AK63" s="15">
        <f t="shared" si="4"/>
        <v>0.99693738100115048</v>
      </c>
      <c r="AL63" s="5">
        <v>14.43</v>
      </c>
      <c r="AM63" s="5">
        <v>4.2154400000000001</v>
      </c>
      <c r="AN63" s="11" t="s">
        <v>5</v>
      </c>
      <c r="AP63">
        <v>14.925000000000001</v>
      </c>
      <c r="AQ63">
        <f t="shared" si="6"/>
        <v>1</v>
      </c>
      <c r="AR63" s="5">
        <f t="shared" si="5"/>
        <v>1</v>
      </c>
    </row>
    <row r="64" spans="1:44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2"/>
        <v>11526.986629715993</v>
      </c>
      <c r="AH64" s="17">
        <v>8480.6249837628839</v>
      </c>
      <c r="AI64" s="94">
        <v>8.7510999999999992</v>
      </c>
      <c r="AJ64" s="17">
        <f t="shared" si="3"/>
        <v>0.76636051338123523</v>
      </c>
      <c r="AK64" s="15">
        <f t="shared" si="4"/>
        <v>0.92560797710195564</v>
      </c>
      <c r="AL64" s="5">
        <v>14.43</v>
      </c>
      <c r="AM64" s="5">
        <v>4.75725</v>
      </c>
      <c r="AN64" s="11" t="s">
        <v>5</v>
      </c>
      <c r="AP64">
        <v>8.7510999999999992</v>
      </c>
      <c r="AQ64">
        <f t="shared" si="6"/>
        <v>1</v>
      </c>
      <c r="AR64" s="5">
        <f t="shared" si="5"/>
        <v>1</v>
      </c>
    </row>
    <row r="65" spans="1:44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2"/>
        <v>9599.6619172314786</v>
      </c>
      <c r="AH65" s="17">
        <v>6602.4250441769227</v>
      </c>
      <c r="AI65" s="94">
        <v>6.5186000000000002</v>
      </c>
      <c r="AJ65" s="17">
        <f t="shared" si="3"/>
        <v>1.0063509631840839</v>
      </c>
      <c r="AK65" s="15">
        <f t="shared" si="4"/>
        <v>0.77084531573628068</v>
      </c>
      <c r="AL65" s="5">
        <v>14.43</v>
      </c>
      <c r="AM65" s="5">
        <v>5.0888600000000004</v>
      </c>
      <c r="AN65" s="11" t="s">
        <v>5</v>
      </c>
      <c r="AP65">
        <v>6.5186000000000002</v>
      </c>
      <c r="AQ65">
        <f t="shared" si="6"/>
        <v>1</v>
      </c>
      <c r="AR65" s="5">
        <f t="shared" si="5"/>
        <v>1</v>
      </c>
    </row>
    <row r="66" spans="1:44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2"/>
        <v>6380.4464045634495</v>
      </c>
      <c r="AH66" s="17">
        <v>4602.566872899738</v>
      </c>
      <c r="AI66" s="94">
        <v>5.3555999999999999</v>
      </c>
      <c r="AJ66" s="17">
        <f t="shared" si="3"/>
        <v>1.3297630233746178</v>
      </c>
      <c r="AK66" s="15">
        <f t="shared" si="4"/>
        <v>0.51234483731512137</v>
      </c>
      <c r="AL66" s="5">
        <v>14.43</v>
      </c>
      <c r="AM66" s="5">
        <v>4.8519800000000002</v>
      </c>
      <c r="AN66" s="11" t="s">
        <v>5</v>
      </c>
      <c r="AP66">
        <v>5.3555999999999999</v>
      </c>
      <c r="AQ66">
        <f t="shared" si="6"/>
        <v>1</v>
      </c>
      <c r="AR66" s="5">
        <f t="shared" si="5"/>
        <v>1</v>
      </c>
    </row>
    <row r="67" spans="1:44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2"/>
        <v>4244.6437192331987</v>
      </c>
      <c r="AH67" s="17">
        <v>3244.127111303414</v>
      </c>
      <c r="AI67" s="94">
        <v>4.8601000000000001</v>
      </c>
      <c r="AJ67" s="17">
        <f t="shared" si="3"/>
        <v>1.6626729780891145</v>
      </c>
      <c r="AK67" s="15">
        <f t="shared" si="4"/>
        <v>0.34084155839562752</v>
      </c>
      <c r="AL67" s="5">
        <v>14.43</v>
      </c>
      <c r="AM67" s="5">
        <v>4.5794300000000003</v>
      </c>
      <c r="AN67" s="11" t="s">
        <v>5</v>
      </c>
      <c r="AP67">
        <v>4.8601000000000001</v>
      </c>
      <c r="AQ67">
        <f t="shared" si="6"/>
        <v>1</v>
      </c>
      <c r="AR67" s="5">
        <f t="shared" si="5"/>
        <v>1</v>
      </c>
    </row>
    <row r="68" spans="1:44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2"/>
        <v>3019.5673494075609</v>
      </c>
      <c r="AH68" s="17">
        <v>2398.9516924285917</v>
      </c>
      <c r="AI68" s="94">
        <v>4.6029</v>
      </c>
      <c r="AJ68" s="17">
        <f t="shared" si="3"/>
        <v>1.986789477726862</v>
      </c>
      <c r="AK68" s="15">
        <f t="shared" si="4"/>
        <v>0.24246888764519281</v>
      </c>
      <c r="AL68" s="5">
        <v>14.43</v>
      </c>
      <c r="AM68" s="5">
        <v>4.4054599999999997</v>
      </c>
      <c r="AN68" s="11" t="s">
        <v>5</v>
      </c>
      <c r="AP68">
        <v>4.6029</v>
      </c>
      <c r="AQ68">
        <f t="shared" si="6"/>
        <v>1</v>
      </c>
      <c r="AR68" s="5">
        <f t="shared" si="5"/>
        <v>1</v>
      </c>
    </row>
    <row r="69" spans="1:44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2"/>
        <v>1949.3920536496476</v>
      </c>
      <c r="AH69" s="17">
        <v>1619.8113518956557</v>
      </c>
      <c r="AI69" s="94">
        <v>4.3789999999999996</v>
      </c>
      <c r="AJ69" s="17">
        <f t="shared" si="3"/>
        <v>2.4788981351460602</v>
      </c>
      <c r="AK69" s="15">
        <f t="shared" si="4"/>
        <v>0.15653465153726254</v>
      </c>
      <c r="AL69" s="5">
        <v>14.43</v>
      </c>
      <c r="AM69" s="5">
        <v>4.2121399999999998</v>
      </c>
      <c r="AN69" s="11" t="s">
        <v>5</v>
      </c>
      <c r="AP69">
        <v>4.3789999999999996</v>
      </c>
      <c r="AQ69">
        <f t="shared" si="6"/>
        <v>1</v>
      </c>
      <c r="AR69" s="5">
        <f t="shared" si="5"/>
        <v>1</v>
      </c>
    </row>
    <row r="70" spans="1:44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22" t="s">
        <v>5</v>
      </c>
      <c r="AG70" s="17">
        <f t="shared" si="2"/>
        <v>10832.59592824703</v>
      </c>
      <c r="AH70" s="17">
        <v>9806.7534760598755</v>
      </c>
      <c r="AI70" s="94">
        <v>29.486000000000001</v>
      </c>
      <c r="AJ70" s="17">
        <f t="shared" si="3"/>
        <v>0.35634870610101532</v>
      </c>
      <c r="AK70" s="15">
        <f t="shared" si="4"/>
        <v>1.0325452574242076</v>
      </c>
      <c r="AL70" s="56">
        <v>10.167</v>
      </c>
      <c r="AM70" s="5">
        <v>3.86612</v>
      </c>
      <c r="AN70" s="11" t="s">
        <v>5</v>
      </c>
      <c r="AP70">
        <f>AI70</f>
        <v>29.486000000000001</v>
      </c>
      <c r="AQ70" s="68">
        <f t="shared" ref="AQ70:AQ101" si="7">AI70/AP70</f>
        <v>1</v>
      </c>
      <c r="AR70" s="5">
        <f t="shared" si="5"/>
        <v>1</v>
      </c>
    </row>
    <row r="71" spans="1:44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9">W71*S71</f>
        <v>10512.156663429267</v>
      </c>
      <c r="AH71" s="17">
        <v>8709.9240620145374</v>
      </c>
      <c r="AI71" s="94">
        <v>15.000999999999999</v>
      </c>
      <c r="AJ71" s="17">
        <f t="shared" ref="AJ71:AJ134" si="10">(V71/AI71)^0.5</f>
        <v>0.53012520818543973</v>
      </c>
      <c r="AK71" s="15">
        <f t="shared" ref="AK71:AK134" si="11">W71/V71</f>
        <v>1.0020015128433437</v>
      </c>
      <c r="AL71" s="5">
        <v>10.167</v>
      </c>
      <c r="AM71" s="5">
        <v>4.2242100000000002</v>
      </c>
      <c r="AN71" s="11" t="s">
        <v>5</v>
      </c>
      <c r="AP71">
        <f>AI71</f>
        <v>15.000999999999999</v>
      </c>
      <c r="AQ71" s="68">
        <f t="shared" si="7"/>
        <v>1</v>
      </c>
      <c r="AR71" s="5">
        <f t="shared" ref="AR71:AR134" si="12">E71/C71</f>
        <v>1</v>
      </c>
    </row>
    <row r="72" spans="1:44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9"/>
        <v>9756.8801056892898</v>
      </c>
      <c r="AH72" s="17">
        <v>7165.7312222176215</v>
      </c>
      <c r="AI72" s="94">
        <v>8.7955000000000005</v>
      </c>
      <c r="AJ72" s="17">
        <f t="shared" si="10"/>
        <v>0.76328235401341749</v>
      </c>
      <c r="AK72" s="15">
        <f t="shared" si="11"/>
        <v>0.93000979147722673</v>
      </c>
      <c r="AL72" s="5">
        <v>10.167</v>
      </c>
      <c r="AM72" s="5">
        <v>4.7656099999999997</v>
      </c>
      <c r="AN72" s="11" t="s">
        <v>5</v>
      </c>
      <c r="AP72">
        <v>8.7955000000000005</v>
      </c>
      <c r="AQ72">
        <f t="shared" si="7"/>
        <v>1</v>
      </c>
      <c r="AR72" s="5">
        <f t="shared" si="12"/>
        <v>1</v>
      </c>
    </row>
    <row r="73" spans="1:44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9"/>
        <v>8125.2119110528574</v>
      </c>
      <c r="AH73" s="17">
        <v>5578.7401720973157</v>
      </c>
      <c r="AI73" s="94">
        <v>6.5507999999999997</v>
      </c>
      <c r="AJ73" s="17">
        <f t="shared" si="10"/>
        <v>1.0023756504211228</v>
      </c>
      <c r="AK73" s="15">
        <f t="shared" si="11"/>
        <v>0.77448185826330851</v>
      </c>
      <c r="AL73" s="5">
        <v>10.167</v>
      </c>
      <c r="AM73" s="5">
        <v>5.0976100000000004</v>
      </c>
      <c r="AN73" s="11" t="s">
        <v>5</v>
      </c>
      <c r="AP73">
        <v>6.5507999999999997</v>
      </c>
      <c r="AQ73">
        <f t="shared" si="7"/>
        <v>1</v>
      </c>
      <c r="AR73" s="5">
        <f t="shared" si="12"/>
        <v>1</v>
      </c>
    </row>
    <row r="74" spans="1:44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9.4418854908700318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9"/>
        <v>5405.9344112396311</v>
      </c>
      <c r="AH74" s="17">
        <v>3888.9536097430987</v>
      </c>
      <c r="AI74" s="94">
        <v>5.3807</v>
      </c>
      <c r="AJ74" s="17">
        <f t="shared" si="10"/>
        <v>1.3246769370182978</v>
      </c>
      <c r="AK74" s="15">
        <f t="shared" si="11"/>
        <v>0.5152847918675284</v>
      </c>
      <c r="AL74" s="5">
        <v>10.167</v>
      </c>
      <c r="AM74" s="5">
        <v>4.8652600000000001</v>
      </c>
      <c r="AN74" s="11" t="s">
        <v>5</v>
      </c>
      <c r="AP74">
        <v>5.3807</v>
      </c>
      <c r="AQ74">
        <f t="shared" si="7"/>
        <v>1</v>
      </c>
      <c r="AR74" s="5">
        <f t="shared" si="12"/>
        <v>1</v>
      </c>
    </row>
    <row r="75" spans="1:44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13.395563085853047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9"/>
        <v>3598.5158057543354</v>
      </c>
      <c r="AH75" s="17">
        <v>2741.1355855043321</v>
      </c>
      <c r="AI75" s="94">
        <v>4.8826000000000001</v>
      </c>
      <c r="AJ75" s="17">
        <f t="shared" si="10"/>
        <v>1.656360684887072</v>
      </c>
      <c r="AK75" s="15">
        <f t="shared" si="11"/>
        <v>0.3430046180628622</v>
      </c>
      <c r="AL75" s="5">
        <v>10.167</v>
      </c>
      <c r="AM75" s="5">
        <v>4.5947399999999998</v>
      </c>
      <c r="AN75" s="11" t="s">
        <v>5</v>
      </c>
      <c r="AP75">
        <v>4.8826000000000001</v>
      </c>
      <c r="AQ75">
        <f t="shared" si="7"/>
        <v>1</v>
      </c>
      <c r="AR75" s="5">
        <f t="shared" si="12"/>
        <v>1</v>
      </c>
    </row>
    <row r="76" spans="1:44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18.114958094048671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9"/>
        <v>2560.5551446230897</v>
      </c>
      <c r="AH76" s="17">
        <v>2027.001910347414</v>
      </c>
      <c r="AI76" s="94">
        <v>4.6241000000000003</v>
      </c>
      <c r="AJ76" s="17">
        <f t="shared" si="10"/>
        <v>1.979270073104004</v>
      </c>
      <c r="AK76" s="15">
        <f t="shared" si="11"/>
        <v>0.24406791211140194</v>
      </c>
      <c r="AL76" s="5">
        <v>10.167</v>
      </c>
      <c r="AM76" s="5">
        <v>4.4212800000000003</v>
      </c>
      <c r="AN76" s="11" t="s">
        <v>5</v>
      </c>
      <c r="AP76">
        <v>4.6241000000000003</v>
      </c>
      <c r="AQ76">
        <f t="shared" si="7"/>
        <v>1</v>
      </c>
      <c r="AR76" s="5">
        <f t="shared" si="12"/>
        <v>1</v>
      </c>
    </row>
    <row r="77" spans="1:44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26.828376852115358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9"/>
        <v>1653.2766729895268</v>
      </c>
      <c r="AH77" s="17">
        <v>1368.6647859803263</v>
      </c>
      <c r="AI77" s="94">
        <v>4.3993000000000002</v>
      </c>
      <c r="AJ77" s="17">
        <f t="shared" si="10"/>
        <v>2.469479411559441</v>
      </c>
      <c r="AK77" s="15">
        <f t="shared" si="11"/>
        <v>0.15758761789074266</v>
      </c>
      <c r="AL77" s="5">
        <v>10.167</v>
      </c>
      <c r="AM77" s="5">
        <v>4.2278200000000004</v>
      </c>
      <c r="AN77" s="11" t="s">
        <v>5</v>
      </c>
      <c r="AP77">
        <v>4.3993000000000002</v>
      </c>
      <c r="AQ77">
        <f t="shared" si="7"/>
        <v>1</v>
      </c>
      <c r="AR77" s="5">
        <f t="shared" si="12"/>
        <v>1</v>
      </c>
    </row>
    <row r="78" spans="1:44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8"/>
        <v>3.7092946754694416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22" t="s">
        <v>5</v>
      </c>
      <c r="AG78" s="17">
        <f t="shared" si="9"/>
        <v>8081.2344565139047</v>
      </c>
      <c r="AH78" s="17">
        <v>7531.6636412264916</v>
      </c>
      <c r="AI78" s="94">
        <v>29.827000000000002</v>
      </c>
      <c r="AJ78" s="17">
        <f t="shared" si="10"/>
        <v>0.35264755811868714</v>
      </c>
      <c r="AK78" s="15">
        <f t="shared" si="11"/>
        <v>1.0199755832343465</v>
      </c>
      <c r="AL78" s="56">
        <v>5.66</v>
      </c>
      <c r="AM78" s="5">
        <v>3.7833899999999998</v>
      </c>
      <c r="AN78" s="11" t="s">
        <v>5</v>
      </c>
      <c r="AP78">
        <f>AI78</f>
        <v>29.827000000000002</v>
      </c>
      <c r="AQ78" s="68">
        <f t="shared" si="7"/>
        <v>1</v>
      </c>
      <c r="AR78" s="5">
        <f t="shared" si="12"/>
        <v>1</v>
      </c>
    </row>
    <row r="79" spans="1:44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8"/>
        <v>4.1523851906739084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9"/>
        <v>7798.8589066662544</v>
      </c>
      <c r="AH79" s="17">
        <v>6778.5409943898112</v>
      </c>
      <c r="AI79" s="94">
        <v>14.989000000000001</v>
      </c>
      <c r="AJ79" s="17">
        <f t="shared" si="10"/>
        <v>0.52633528653931416</v>
      </c>
      <c r="AK79" s="15">
        <f t="shared" si="11"/>
        <v>0.98433546318872411</v>
      </c>
      <c r="AL79" s="5">
        <v>5.66</v>
      </c>
      <c r="AM79" s="5">
        <v>4.0873400000000002</v>
      </c>
      <c r="AN79" s="11" t="s">
        <v>5</v>
      </c>
      <c r="AP79">
        <f>AI79</f>
        <v>14.989000000000001</v>
      </c>
      <c r="AQ79" s="68">
        <f t="shared" si="7"/>
        <v>1</v>
      </c>
      <c r="AR79" s="5">
        <f t="shared" si="12"/>
        <v>1</v>
      </c>
    </row>
    <row r="80" spans="1:44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8"/>
        <v>4.9884531968164136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9"/>
        <v>7130.2621087553671</v>
      </c>
      <c r="AH80" s="17">
        <v>5728.7848014329038</v>
      </c>
      <c r="AI80" s="94">
        <v>8.6864000000000008</v>
      </c>
      <c r="AJ80" s="17">
        <f t="shared" si="10"/>
        <v>0.75781472333988897</v>
      </c>
      <c r="AK80" s="15">
        <f t="shared" si="11"/>
        <v>0.8999483051910887</v>
      </c>
      <c r="AL80" s="5">
        <v>5.66</v>
      </c>
      <c r="AM80" s="5">
        <v>4.48935</v>
      </c>
      <c r="AN80" s="11" t="s">
        <v>5</v>
      </c>
      <c r="AP80">
        <v>8.6864000000000008</v>
      </c>
      <c r="AQ80">
        <f t="shared" si="7"/>
        <v>1</v>
      </c>
      <c r="AR80" s="5">
        <f t="shared" si="12"/>
        <v>1</v>
      </c>
    </row>
    <row r="81" spans="1:44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8"/>
        <v>6.3198312427460506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9"/>
        <v>5798.6144621931699</v>
      </c>
      <c r="AH81" s="17">
        <v>4607.7293489828817</v>
      </c>
      <c r="AI81" s="94">
        <v>6.3487</v>
      </c>
      <c r="AJ81" s="17">
        <f t="shared" si="10"/>
        <v>0.99772381353456152</v>
      </c>
      <c r="AK81" s="15">
        <f t="shared" si="11"/>
        <v>0.73187397294966972</v>
      </c>
      <c r="AL81" s="5">
        <v>5.66</v>
      </c>
      <c r="AM81" s="5">
        <v>4.6253200000000003</v>
      </c>
      <c r="AN81" s="11" t="s">
        <v>5</v>
      </c>
      <c r="AP81">
        <v>6.3487</v>
      </c>
      <c r="AQ81">
        <f t="shared" si="7"/>
        <v>1</v>
      </c>
      <c r="AR81" s="5">
        <f t="shared" si="12"/>
        <v>1</v>
      </c>
    </row>
    <row r="82" spans="1:44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8"/>
        <v>8.9497275688873223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9"/>
        <v>3840.623199635409</v>
      </c>
      <c r="AH82" s="17">
        <v>3315.9200679586502</v>
      </c>
      <c r="AI82" s="94">
        <v>5.1721000000000004</v>
      </c>
      <c r="AJ82" s="17">
        <f t="shared" si="10"/>
        <v>1.3154412339770427</v>
      </c>
      <c r="AK82" s="15">
        <f t="shared" si="11"/>
        <v>0.48474548153641339</v>
      </c>
      <c r="AL82" s="5">
        <v>5.66</v>
      </c>
      <c r="AM82" s="5">
        <v>4.3383399999999996</v>
      </c>
      <c r="AN82" s="11" t="s">
        <v>5</v>
      </c>
      <c r="AP82">
        <v>5.1721000000000004</v>
      </c>
      <c r="AQ82">
        <f t="shared" si="7"/>
        <v>1</v>
      </c>
      <c r="AR82" s="5">
        <f t="shared" si="12"/>
        <v>1</v>
      </c>
    </row>
    <row r="83" spans="1:44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8"/>
        <v>12.611118047282828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9"/>
        <v>2537.0476124593674</v>
      </c>
      <c r="AH83" s="17">
        <v>2377.9350730215865</v>
      </c>
      <c r="AI83" s="94">
        <v>4.6615000000000002</v>
      </c>
      <c r="AJ83" s="17">
        <f t="shared" si="10"/>
        <v>1.6448032339084939</v>
      </c>
      <c r="AK83" s="15">
        <f t="shared" si="11"/>
        <v>0.32021427321981794</v>
      </c>
      <c r="AL83" s="5">
        <v>5.66</v>
      </c>
      <c r="AM83" s="5">
        <v>4.0382600000000002</v>
      </c>
      <c r="AN83" s="11" t="s">
        <v>5</v>
      </c>
      <c r="AP83">
        <v>4.6615000000000002</v>
      </c>
      <c r="AQ83">
        <f t="shared" si="7"/>
        <v>1</v>
      </c>
      <c r="AR83" s="5">
        <f t="shared" si="12"/>
        <v>1</v>
      </c>
    </row>
    <row r="84" spans="1:44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8"/>
        <v>16.994895634998777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9"/>
        <v>1797.3244458069605</v>
      </c>
      <c r="AH84" s="17">
        <v>1774.0881742814197</v>
      </c>
      <c r="AI84" s="94">
        <v>4.3993000000000002</v>
      </c>
      <c r="AJ84" s="17">
        <f t="shared" si="10"/>
        <v>1.9654747170388345</v>
      </c>
      <c r="AK84" s="15">
        <f t="shared" si="11"/>
        <v>0.22684987791631575</v>
      </c>
      <c r="AL84" s="5">
        <v>5.66</v>
      </c>
      <c r="AM84" s="5">
        <v>3.8552900000000001</v>
      </c>
      <c r="AN84" s="11" t="s">
        <v>5</v>
      </c>
      <c r="AP84">
        <v>4.3993000000000002</v>
      </c>
      <c r="AQ84">
        <f t="shared" si="7"/>
        <v>1</v>
      </c>
      <c r="AR84" s="5">
        <f t="shared" si="12"/>
        <v>1</v>
      </c>
    </row>
    <row r="85" spans="1:44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8"/>
        <v>25.098900975794855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9"/>
        <v>1162.7639067615187</v>
      </c>
      <c r="AH85" s="17">
        <v>1206.4821381136119</v>
      </c>
      <c r="AI85" s="94">
        <v>4.1734999999999998</v>
      </c>
      <c r="AJ85" s="17">
        <f t="shared" si="10"/>
        <v>2.4523200202422215</v>
      </c>
      <c r="AK85" s="15">
        <f t="shared" si="11"/>
        <v>0.14675861718217517</v>
      </c>
      <c r="AL85" s="5">
        <v>5.66</v>
      </c>
      <c r="AM85" s="5">
        <v>3.6834799999999999</v>
      </c>
      <c r="AN85" s="11" t="s">
        <v>5</v>
      </c>
      <c r="AP85">
        <v>4.1734999999999998</v>
      </c>
      <c r="AQ85">
        <f t="shared" si="7"/>
        <v>1</v>
      </c>
      <c r="AR85" s="5">
        <f t="shared" si="12"/>
        <v>1</v>
      </c>
    </row>
    <row r="86" spans="1:44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8"/>
        <v>3.6372203651189317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22" t="s">
        <v>5</v>
      </c>
      <c r="AG86" s="17">
        <f t="shared" si="9"/>
        <v>5595.010908983988</v>
      </c>
      <c r="AH86" s="17">
        <v>5561.0540943776496</v>
      </c>
      <c r="AI86" s="94">
        <v>29.670999999999999</v>
      </c>
      <c r="AJ86" s="17">
        <f t="shared" si="10"/>
        <v>0.35012144746851831</v>
      </c>
      <c r="AK86" s="15">
        <f t="shared" si="11"/>
        <v>0.97564888672450956</v>
      </c>
      <c r="AL86" s="56">
        <v>2.8845000000000001</v>
      </c>
      <c r="AM86" s="5">
        <v>3.5486499999999999</v>
      </c>
      <c r="AN86" s="11" t="s">
        <v>5</v>
      </c>
      <c r="AP86">
        <f>AI86</f>
        <v>29.670999999999999</v>
      </c>
      <c r="AQ86" s="68">
        <f t="shared" si="7"/>
        <v>1</v>
      </c>
      <c r="AR86" s="5">
        <f t="shared" si="12"/>
        <v>1</v>
      </c>
    </row>
    <row r="87" spans="1:44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8"/>
        <v>4.0064660612245255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9"/>
        <v>5431.4016327460677</v>
      </c>
      <c r="AH87" s="17">
        <v>5084.6484845868827</v>
      </c>
      <c r="AI87" s="94">
        <v>14.737</v>
      </c>
      <c r="AJ87" s="17">
        <f t="shared" si="10"/>
        <v>0.52140620157000461</v>
      </c>
      <c r="AK87" s="15">
        <f t="shared" si="11"/>
        <v>0.94711896769199855</v>
      </c>
      <c r="AL87" s="5">
        <v>2.8845000000000001</v>
      </c>
      <c r="AM87" s="5">
        <v>3.7946</v>
      </c>
      <c r="AN87" s="18" t="s">
        <v>219</v>
      </c>
      <c r="AP87">
        <f>AI87</f>
        <v>14.737</v>
      </c>
      <c r="AQ87" s="68">
        <f t="shared" si="7"/>
        <v>1</v>
      </c>
      <c r="AR87" s="5">
        <f t="shared" si="12"/>
        <v>1</v>
      </c>
    </row>
    <row r="88" spans="1:44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8"/>
        <v>4.6587188981679821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9"/>
        <v>5018.5392881537045</v>
      </c>
      <c r="AH88" s="17">
        <v>4434.9095276407661</v>
      </c>
      <c r="AI88" s="94">
        <v>7.2363</v>
      </c>
      <c r="AJ88" s="17">
        <f t="shared" si="10"/>
        <v>0.80237053417063642</v>
      </c>
      <c r="AK88" s="15">
        <f t="shared" si="11"/>
        <v>0.87512470469150727</v>
      </c>
      <c r="AL88" s="5">
        <v>2.8845000000000001</v>
      </c>
      <c r="AM88" s="5">
        <v>4.0769599999999997</v>
      </c>
      <c r="AN88" s="11" t="s">
        <v>5</v>
      </c>
      <c r="AP88">
        <v>7.2363</v>
      </c>
      <c r="AQ88">
        <f t="shared" si="7"/>
        <v>1</v>
      </c>
      <c r="AR88" s="5">
        <f t="shared" si="12"/>
        <v>1</v>
      </c>
    </row>
    <row r="89" spans="1:44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8"/>
        <v>5.6614488611146241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9"/>
        <v>4090.4274620144893</v>
      </c>
      <c r="AH89" s="17">
        <v>3720.8349124805318</v>
      </c>
      <c r="AI89" s="94">
        <v>5.7969999999999997</v>
      </c>
      <c r="AJ89" s="17">
        <f t="shared" si="10"/>
        <v>0.98823935326423384</v>
      </c>
      <c r="AK89" s="15">
        <f t="shared" si="11"/>
        <v>0.7132820765610447</v>
      </c>
      <c r="AL89" s="5">
        <v>2.8845000000000001</v>
      </c>
      <c r="AM89" s="5">
        <v>4.0382100000000003</v>
      </c>
      <c r="AN89" s="11" t="s">
        <v>5</v>
      </c>
      <c r="AP89">
        <v>5.7969999999999997</v>
      </c>
      <c r="AQ89">
        <f t="shared" si="7"/>
        <v>1</v>
      </c>
      <c r="AR89" s="5">
        <f t="shared" si="12"/>
        <v>1</v>
      </c>
    </row>
    <row r="90" spans="1:44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8"/>
        <v>7.6700982001237241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9"/>
        <v>2766.9847751807529</v>
      </c>
      <c r="AH90" s="17">
        <v>2812.640714300846</v>
      </c>
      <c r="AI90" s="94">
        <v>4.5182000000000002</v>
      </c>
      <c r="AJ90" s="17">
        <f t="shared" si="10"/>
        <v>1.3029199576805508</v>
      </c>
      <c r="AK90" s="15">
        <f t="shared" si="11"/>
        <v>0.48250229702930048</v>
      </c>
      <c r="AL90" s="5">
        <v>2.8845000000000001</v>
      </c>
      <c r="AM90" s="5">
        <v>3.7008399999999999</v>
      </c>
      <c r="AN90" s="11" t="s">
        <v>5</v>
      </c>
      <c r="AP90">
        <v>4.5182000000000002</v>
      </c>
      <c r="AQ90">
        <f t="shared" si="7"/>
        <v>1</v>
      </c>
      <c r="AR90" s="5">
        <f t="shared" si="12"/>
        <v>1</v>
      </c>
    </row>
    <row r="91" spans="1:44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8"/>
        <v>10.536513896181583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9"/>
        <v>1834.2276157288554</v>
      </c>
      <c r="AH91" s="17">
        <v>2079.0652845193049</v>
      </c>
      <c r="AI91" s="94">
        <v>3.9701</v>
      </c>
      <c r="AJ91" s="17">
        <f t="shared" si="10"/>
        <v>1.6291000203937251</v>
      </c>
      <c r="AK91" s="15">
        <f t="shared" si="11"/>
        <v>0.31984962324410915</v>
      </c>
      <c r="AL91" s="5">
        <v>2.8845000000000001</v>
      </c>
      <c r="AM91" s="5">
        <v>3.3700999999999999</v>
      </c>
      <c r="AN91" s="11" t="s">
        <v>5</v>
      </c>
      <c r="AP91">
        <v>3.9701</v>
      </c>
      <c r="AQ91">
        <f t="shared" si="7"/>
        <v>1</v>
      </c>
      <c r="AR91" s="5">
        <f t="shared" si="12"/>
        <v>1</v>
      </c>
    </row>
    <row r="92" spans="1:44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8"/>
        <v>14.012139150426757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9"/>
        <v>1299.4768816121698</v>
      </c>
      <c r="AH92" s="17">
        <v>1576.3585053174145</v>
      </c>
      <c r="AI92" s="94">
        <v>3.6976</v>
      </c>
      <c r="AJ92" s="17">
        <f t="shared" si="10"/>
        <v>1.9466696442980427</v>
      </c>
      <c r="AK92" s="15">
        <f t="shared" si="11"/>
        <v>0.22660066146312119</v>
      </c>
      <c r="AL92" s="5">
        <v>2.8845000000000001</v>
      </c>
      <c r="AM92" s="5">
        <v>3.17516</v>
      </c>
      <c r="AN92" s="11" t="s">
        <v>5</v>
      </c>
      <c r="AP92">
        <v>3.6976</v>
      </c>
      <c r="AQ92">
        <f t="shared" si="7"/>
        <v>1</v>
      </c>
      <c r="AR92" s="5">
        <f t="shared" si="12"/>
        <v>1</v>
      </c>
    </row>
    <row r="93" spans="1:44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8"/>
        <v>20.474758193025416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9"/>
        <v>841.5101637232998</v>
      </c>
      <c r="AH93" s="17">
        <v>1085.9916939050379</v>
      </c>
      <c r="AI93" s="94">
        <v>3.4706999999999999</v>
      </c>
      <c r="AJ93" s="17">
        <f t="shared" si="10"/>
        <v>2.4288508846772636</v>
      </c>
      <c r="AK93" s="15">
        <f t="shared" si="11"/>
        <v>0.14674117133278081</v>
      </c>
      <c r="AL93" s="5">
        <v>2.8845000000000001</v>
      </c>
      <c r="AM93" s="5">
        <v>3.0044900000000001</v>
      </c>
      <c r="AN93" s="11" t="s">
        <v>5</v>
      </c>
      <c r="AP93">
        <v>3.4706999999999999</v>
      </c>
      <c r="AQ93">
        <f t="shared" si="7"/>
        <v>1</v>
      </c>
      <c r="AR93" s="5">
        <f t="shared" si="12"/>
        <v>1</v>
      </c>
    </row>
    <row r="94" spans="1:44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8"/>
        <v>3.5735966733655777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9"/>
        <v>4034.6015823128791</v>
      </c>
      <c r="AH94" s="17">
        <v>4177.8779091184097</v>
      </c>
      <c r="AI94" s="94">
        <v>29.71</v>
      </c>
      <c r="AJ94" s="17">
        <f t="shared" si="10"/>
        <v>0.34681785005433363</v>
      </c>
      <c r="AK94" s="15">
        <f t="shared" si="11"/>
        <v>0.95276560597236992</v>
      </c>
      <c r="AL94" s="56">
        <v>1.5359</v>
      </c>
      <c r="AM94" s="5">
        <v>3.4047999999999998</v>
      </c>
      <c r="AN94" s="11" t="s">
        <v>5</v>
      </c>
      <c r="AP94">
        <f>AI94</f>
        <v>29.71</v>
      </c>
      <c r="AQ94" s="68">
        <f t="shared" si="7"/>
        <v>1</v>
      </c>
      <c r="AR94" s="5">
        <f t="shared" si="12"/>
        <v>1</v>
      </c>
    </row>
    <row r="95" spans="1:44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8"/>
        <v>3.8816649104193433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9"/>
        <v>3911.9082506717896</v>
      </c>
      <c r="AH95" s="17">
        <v>3870.3412115844235</v>
      </c>
      <c r="AI95" s="94">
        <v>14.581</v>
      </c>
      <c r="AJ95" s="17">
        <f t="shared" si="10"/>
        <v>0.51595920610782742</v>
      </c>
      <c r="AK95" s="15">
        <f t="shared" si="11"/>
        <v>0.92379174471621617</v>
      </c>
      <c r="AL95" s="5">
        <v>1.5359</v>
      </c>
      <c r="AM95" s="5">
        <v>3.5858500000000002</v>
      </c>
      <c r="AN95" s="11" t="s">
        <v>5</v>
      </c>
      <c r="AP95">
        <f>AI95</f>
        <v>14.581</v>
      </c>
      <c r="AQ95" s="68">
        <f t="shared" si="7"/>
        <v>1</v>
      </c>
      <c r="AR95" s="5">
        <f t="shared" si="12"/>
        <v>1</v>
      </c>
    </row>
    <row r="96" spans="1:44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8"/>
        <v>4.391486902765374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9"/>
        <v>3630.2235147039323</v>
      </c>
      <c r="AH96" s="17">
        <v>3461.4955495321219</v>
      </c>
      <c r="AI96" s="94">
        <v>7.9684999999999997</v>
      </c>
      <c r="AJ96" s="17">
        <f t="shared" si="10"/>
        <v>0.74236503291772593</v>
      </c>
      <c r="AK96" s="15">
        <f t="shared" si="11"/>
        <v>0.85727228234002506</v>
      </c>
      <c r="AL96" s="5">
        <v>1.5359</v>
      </c>
      <c r="AM96" s="5">
        <v>3.7646999999999999</v>
      </c>
      <c r="AN96" s="11" t="s">
        <v>5</v>
      </c>
      <c r="AP96">
        <f>AI96</f>
        <v>7.9684999999999997</v>
      </c>
      <c r="AQ96" s="68">
        <f t="shared" si="7"/>
        <v>1</v>
      </c>
      <c r="AR96" s="5">
        <f t="shared" si="12"/>
        <v>1</v>
      </c>
    </row>
    <row r="97" spans="1:44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8"/>
        <v>5.1363245823253356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9"/>
        <v>2934.80453541927</v>
      </c>
      <c r="AH97" s="17">
        <v>3010.3655720248034</v>
      </c>
      <c r="AI97" s="94">
        <v>5.3754999999999997</v>
      </c>
      <c r="AJ97" s="17">
        <f t="shared" si="10"/>
        <v>0.97750006998221872</v>
      </c>
      <c r="AK97" s="15">
        <f t="shared" si="11"/>
        <v>0.69305004832627348</v>
      </c>
      <c r="AL97" s="5">
        <v>1.5359</v>
      </c>
      <c r="AM97" s="5">
        <v>3.5597300000000001</v>
      </c>
      <c r="AN97" s="11" t="s">
        <v>5</v>
      </c>
      <c r="AP97">
        <v>5.3754999999999997</v>
      </c>
      <c r="AQ97">
        <f t="shared" si="7"/>
        <v>1</v>
      </c>
      <c r="AR97" s="5">
        <f t="shared" si="12"/>
        <v>1</v>
      </c>
    </row>
    <row r="98" spans="1:44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8"/>
        <v>6.6238340315814499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9"/>
        <v>2043.2496063068818</v>
      </c>
      <c r="AH98" s="17">
        <v>2393.5008227522562</v>
      </c>
      <c r="AI98" s="94">
        <v>3.9889000000000001</v>
      </c>
      <c r="AJ98" s="17">
        <f t="shared" si="10"/>
        <v>1.288629729656775</v>
      </c>
      <c r="AK98" s="15">
        <f t="shared" si="11"/>
        <v>0.48251057993929447</v>
      </c>
      <c r="AL98" s="5">
        <v>1.5359</v>
      </c>
      <c r="AM98" s="5">
        <v>3.1960700000000002</v>
      </c>
      <c r="AN98" s="11" t="s">
        <v>5</v>
      </c>
      <c r="AP98">
        <v>3.9889000000000001</v>
      </c>
      <c r="AQ98">
        <f t="shared" si="7"/>
        <v>1</v>
      </c>
      <c r="AR98" s="5">
        <f t="shared" si="12"/>
        <v>1</v>
      </c>
    </row>
    <row r="99" spans="1:44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8"/>
        <v>8.8015349904502553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9"/>
        <v>1365.2299543897332</v>
      </c>
      <c r="AH99" s="17">
        <v>1836.7620987321591</v>
      </c>
      <c r="AI99" s="94">
        <v>3.3906999999999998</v>
      </c>
      <c r="AJ99" s="17">
        <f t="shared" si="10"/>
        <v>1.6111446250466166</v>
      </c>
      <c r="AK99" s="15">
        <f t="shared" si="11"/>
        <v>0.32239717311569072</v>
      </c>
      <c r="AL99" s="5">
        <v>1.5359</v>
      </c>
      <c r="AM99" s="5">
        <v>2.8375900000000001</v>
      </c>
      <c r="AN99" s="11" t="s">
        <v>5</v>
      </c>
      <c r="AP99">
        <v>3.3906999999999998</v>
      </c>
      <c r="AQ99">
        <f t="shared" si="7"/>
        <v>1</v>
      </c>
      <c r="AR99" s="5">
        <f t="shared" si="12"/>
        <v>1</v>
      </c>
    </row>
    <row r="100" spans="1:44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8"/>
        <v>11.49176674934367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9"/>
        <v>968.15314095271458</v>
      </c>
      <c r="AH100" s="34">
        <v>1423.1308916460907</v>
      </c>
      <c r="AI100" s="95">
        <v>3.1006</v>
      </c>
      <c r="AJ100" s="34">
        <f t="shared" si="10"/>
        <v>1.9251764030471765</v>
      </c>
      <c r="AK100" s="31">
        <f t="shared" si="11"/>
        <v>0.22862803059852005</v>
      </c>
      <c r="AL100" s="5">
        <v>1.5359</v>
      </c>
      <c r="AM100" s="5">
        <v>2.6273399999999998</v>
      </c>
      <c r="AN100" s="11" t="s">
        <v>5</v>
      </c>
      <c r="AP100">
        <v>3.1006</v>
      </c>
      <c r="AQ100">
        <f t="shared" si="7"/>
        <v>1</v>
      </c>
      <c r="AR100" s="5">
        <f t="shared" si="12"/>
        <v>1</v>
      </c>
    </row>
    <row r="101" spans="1:44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8"/>
        <v>16.545056406427431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9"/>
        <v>626.95985269740754</v>
      </c>
      <c r="AH101" s="43">
        <v>997.90481479246318</v>
      </c>
      <c r="AI101" s="96">
        <v>2.8677999999999999</v>
      </c>
      <c r="AJ101" s="43">
        <f t="shared" si="10"/>
        <v>2.4019264014776618</v>
      </c>
      <c r="AK101" s="42">
        <f t="shared" si="11"/>
        <v>0.14805570557307876</v>
      </c>
      <c r="AL101" s="5">
        <v>1.5359</v>
      </c>
      <c r="AM101" s="5">
        <v>2.4495900000000002</v>
      </c>
      <c r="AN101" s="11" t="s">
        <v>5</v>
      </c>
      <c r="AP101">
        <v>2.8677999999999999</v>
      </c>
      <c r="AQ101">
        <f t="shared" si="7"/>
        <v>1</v>
      </c>
      <c r="AR101" s="5">
        <f t="shared" si="12"/>
        <v>1</v>
      </c>
    </row>
    <row r="102" spans="1:44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40" t="s">
        <v>5</v>
      </c>
      <c r="AG102" s="39">
        <f t="shared" si="9"/>
        <v>7348.8886488670896</v>
      </c>
      <c r="AH102" s="39">
        <v>6737.2255644762408</v>
      </c>
      <c r="AI102" s="97">
        <v>40.496000000000002</v>
      </c>
      <c r="AJ102" s="39">
        <f t="shared" si="10"/>
        <v>0.30551473618776387</v>
      </c>
      <c r="AK102" s="36">
        <f t="shared" si="11"/>
        <v>1.0100251079178624</v>
      </c>
      <c r="AL102" s="56">
        <v>26.521000000000001</v>
      </c>
      <c r="AR102" s="5">
        <f t="shared" si="12"/>
        <v>2.2222222222222223</v>
      </c>
    </row>
    <row r="103" spans="1:44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4.2569429804774606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22" t="s">
        <v>5</v>
      </c>
      <c r="AG103" s="17">
        <f t="shared" si="9"/>
        <v>7148.1448808346577</v>
      </c>
      <c r="AH103" s="17">
        <v>5982.1831926777968</v>
      </c>
      <c r="AI103" s="94">
        <v>17.193999999999999</v>
      </c>
      <c r="AJ103" s="17">
        <f t="shared" si="10"/>
        <v>0.49757718104038273</v>
      </c>
      <c r="AK103" s="15">
        <f t="shared" si="11"/>
        <v>0.98243505237904927</v>
      </c>
      <c r="AL103" s="5">
        <v>26.521000000000001</v>
      </c>
      <c r="AR103" s="5">
        <f t="shared" si="12"/>
        <v>2.2222222222222223</v>
      </c>
    </row>
    <row r="104" spans="1:44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5.1769722490471333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9"/>
        <v>6666.4583336847618</v>
      </c>
      <c r="AH104" s="17">
        <v>4919.0552942769218</v>
      </c>
      <c r="AI104" s="94">
        <v>9.3925000000000001</v>
      </c>
      <c r="AJ104" s="17">
        <f t="shared" si="10"/>
        <v>0.74241598925152097</v>
      </c>
      <c r="AK104" s="15">
        <f t="shared" si="11"/>
        <v>0.91623245631132122</v>
      </c>
      <c r="AL104" s="5">
        <v>26.521000000000001</v>
      </c>
      <c r="AR104" s="5">
        <f t="shared" si="12"/>
        <v>2.2222222222222223</v>
      </c>
    </row>
    <row r="105" spans="1:44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6.6536164518933676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9"/>
        <v>5561.2147154267623</v>
      </c>
      <c r="AH105" s="17">
        <v>3827.3641010301089</v>
      </c>
      <c r="AI105" s="94">
        <v>6.8263999999999996</v>
      </c>
      <c r="AJ105" s="17">
        <f t="shared" si="10"/>
        <v>0.98726334948244843</v>
      </c>
      <c r="AK105" s="15">
        <f t="shared" si="11"/>
        <v>0.76432869805004233</v>
      </c>
      <c r="AL105" s="5">
        <v>26.521000000000001</v>
      </c>
      <c r="AR105" s="5">
        <f t="shared" si="12"/>
        <v>2.2222222222222223</v>
      </c>
    </row>
    <row r="106" spans="1:44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9.5498063425264501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9"/>
        <v>3713.9393508352464</v>
      </c>
      <c r="AH106" s="17">
        <v>2666.6313259775375</v>
      </c>
      <c r="AI106" s="94">
        <v>5.5552999999999999</v>
      </c>
      <c r="AJ106" s="17">
        <f t="shared" si="10"/>
        <v>1.3111232656347667</v>
      </c>
      <c r="AK106" s="15">
        <f t="shared" si="11"/>
        <v>0.51044071734656737</v>
      </c>
      <c r="AL106" s="5">
        <v>26.521000000000001</v>
      </c>
      <c r="AR106" s="5">
        <f t="shared" si="12"/>
        <v>2.2222222222222223</v>
      </c>
    </row>
    <row r="107" spans="1:44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13.552456822799826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9"/>
        <v>2477.4696895406541</v>
      </c>
      <c r="AH107" s="17">
        <v>1879.0550734061646</v>
      </c>
      <c r="AI107" s="94">
        <v>5.0073999999999996</v>
      </c>
      <c r="AJ107" s="17">
        <f t="shared" si="10"/>
        <v>1.6451400443812794</v>
      </c>
      <c r="AK107" s="15">
        <f t="shared" si="11"/>
        <v>0.34050136151229998</v>
      </c>
      <c r="AL107" s="5">
        <v>26.521000000000001</v>
      </c>
      <c r="AR107" s="5">
        <f t="shared" si="12"/>
        <v>2.2222222222222223</v>
      </c>
    </row>
    <row r="108" spans="1:44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9"/>
        <v>1765.1512301969126</v>
      </c>
      <c r="AH108" s="17">
        <v>1389.3171297377658</v>
      </c>
      <c r="AI108" s="94">
        <v>4.7255000000000003</v>
      </c>
      <c r="AJ108" s="17">
        <f t="shared" si="10"/>
        <v>1.9694918669804902</v>
      </c>
      <c r="AK108" s="15">
        <f t="shared" si="11"/>
        <v>0.24260090837623841</v>
      </c>
      <c r="AL108" s="5">
        <v>26.521000000000001</v>
      </c>
      <c r="AR108" s="5">
        <f t="shared" si="12"/>
        <v>2.2222222222222223</v>
      </c>
    </row>
    <row r="109" spans="1:44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27.149586506439537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9"/>
        <v>1147.7946913651424</v>
      </c>
      <c r="AH109" s="17">
        <v>937.98160586938718</v>
      </c>
      <c r="AI109" s="94">
        <v>4.4823000000000004</v>
      </c>
      <c r="AJ109" s="17">
        <f t="shared" si="10"/>
        <v>2.4611107055762824</v>
      </c>
      <c r="AK109" s="15">
        <f t="shared" si="11"/>
        <v>0.15775194215146335</v>
      </c>
      <c r="AL109" s="5">
        <v>26.521000000000001</v>
      </c>
      <c r="AR109" s="5">
        <f t="shared" si="12"/>
        <v>2.2222222222222223</v>
      </c>
    </row>
    <row r="110" spans="1:44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3.7661754928558304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9"/>
        <v>5693.1530614579242</v>
      </c>
      <c r="AH110" s="17">
        <v>5167.2991704491842</v>
      </c>
      <c r="AI110" s="94">
        <v>40.311</v>
      </c>
      <c r="AJ110" s="17">
        <f t="shared" si="10"/>
        <v>0.305659916803041</v>
      </c>
      <c r="AK110" s="15">
        <f t="shared" si="11"/>
        <v>1.023898118214327</v>
      </c>
      <c r="AL110" s="56">
        <v>15.672000000000001</v>
      </c>
      <c r="AR110" s="5">
        <f t="shared" si="12"/>
        <v>2.2222222222222223</v>
      </c>
    </row>
    <row r="111" spans="1:44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4.2404450765639519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9"/>
        <v>5530.4485752478749</v>
      </c>
      <c r="AH111" s="17">
        <v>4589.3662454341384</v>
      </c>
      <c r="AI111" s="94">
        <v>17.27</v>
      </c>
      <c r="AJ111" s="17">
        <f t="shared" si="10"/>
        <v>0.49551813386985083</v>
      </c>
      <c r="AK111" s="15">
        <f t="shared" si="11"/>
        <v>0.99463615819724693</v>
      </c>
      <c r="AL111" s="5">
        <v>15.672000000000001</v>
      </c>
      <c r="AR111" s="5">
        <f t="shared" si="12"/>
        <v>2.2222222222222223</v>
      </c>
    </row>
    <row r="112" spans="1:44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9"/>
        <v>5144.3213285246175</v>
      </c>
      <c r="AH112" s="17">
        <v>3775.7120223953771</v>
      </c>
      <c r="AI112" s="94">
        <v>9.4579000000000004</v>
      </c>
      <c r="AJ112" s="17">
        <f t="shared" si="10"/>
        <v>0.73821912029899539</v>
      </c>
      <c r="AK112" s="15">
        <f t="shared" si="11"/>
        <v>0.92519222141154178</v>
      </c>
      <c r="AL112" s="5">
        <v>15.672000000000001</v>
      </c>
      <c r="AR112" s="5">
        <f t="shared" si="12"/>
        <v>2.2222222222222223</v>
      </c>
    </row>
    <row r="113" spans="1:44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6.6204830242399053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9"/>
        <v>4300.2382315055611</v>
      </c>
      <c r="AH113" s="17">
        <v>2939.506895304562</v>
      </c>
      <c r="AI113" s="94">
        <v>6.8773</v>
      </c>
      <c r="AJ113" s="17">
        <f t="shared" si="10"/>
        <v>0.98115100588929149</v>
      </c>
      <c r="AK113" s="15">
        <f t="shared" si="11"/>
        <v>0.7733861685398471</v>
      </c>
      <c r="AL113" s="5">
        <v>15.672000000000001</v>
      </c>
      <c r="AR113" s="5">
        <f t="shared" si="12"/>
        <v>2.2222222222222223</v>
      </c>
    </row>
    <row r="114" spans="1:44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9.4971445566961421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9"/>
        <v>2881.7899524655672</v>
      </c>
      <c r="AH114" s="17">
        <v>2049.137546956541</v>
      </c>
      <c r="AI114" s="94">
        <v>5.5972999999999997</v>
      </c>
      <c r="AJ114" s="17">
        <f t="shared" si="10"/>
        <v>1.302588476971297</v>
      </c>
      <c r="AK114" s="15">
        <f t="shared" si="11"/>
        <v>0.51828209738362985</v>
      </c>
      <c r="AL114" s="5">
        <v>15.672000000000001</v>
      </c>
      <c r="AR114" s="5">
        <f t="shared" si="12"/>
        <v>2.2222222222222223</v>
      </c>
    </row>
    <row r="115" spans="1:44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9"/>
        <v>1922.863813045062</v>
      </c>
      <c r="AH115" s="17">
        <v>1444.3380953383705</v>
      </c>
      <c r="AI115" s="94">
        <v>5.0453000000000001</v>
      </c>
      <c r="AJ115" s="17">
        <f t="shared" si="10"/>
        <v>1.6341960226644645</v>
      </c>
      <c r="AK115" s="15">
        <f t="shared" si="11"/>
        <v>0.34582183519497373</v>
      </c>
      <c r="AL115" s="5">
        <v>15.672000000000001</v>
      </c>
      <c r="AR115" s="5">
        <f t="shared" si="12"/>
        <v>2.2222222222222223</v>
      </c>
    </row>
    <row r="116" spans="1:44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18.220976713181916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9"/>
        <v>1369.7617755607973</v>
      </c>
      <c r="AH116" s="17">
        <v>1068.0522677975339</v>
      </c>
      <c r="AI116" s="94">
        <v>4.7613000000000003</v>
      </c>
      <c r="AJ116" s="17">
        <f t="shared" si="10"/>
        <v>1.9562441373563448</v>
      </c>
      <c r="AK116" s="15">
        <f t="shared" si="11"/>
        <v>0.24634793571481062</v>
      </c>
      <c r="AL116" s="5">
        <v>15.672000000000001</v>
      </c>
      <c r="AR116" s="5">
        <f t="shared" si="12"/>
        <v>2.2222222222222223</v>
      </c>
    </row>
    <row r="117" spans="1:44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9"/>
        <v>888.87459023817962</v>
      </c>
      <c r="AH117" s="17">
        <v>721.16632996678868</v>
      </c>
      <c r="AI117" s="94">
        <v>4.5163000000000002</v>
      </c>
      <c r="AJ117" s="17">
        <f t="shared" si="10"/>
        <v>2.4444038970022257</v>
      </c>
      <c r="AK117" s="15">
        <f t="shared" si="11"/>
        <v>0.15986168129481765</v>
      </c>
      <c r="AL117" s="5">
        <v>15.672000000000001</v>
      </c>
      <c r="AR117" s="5">
        <f t="shared" si="12"/>
        <v>2.2222222222222223</v>
      </c>
    </row>
    <row r="118" spans="1:44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3.7582697701932619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9"/>
        <v>5003.814444710004</v>
      </c>
      <c r="AH118" s="17">
        <v>4515.8800559245765</v>
      </c>
      <c r="AI118" s="94">
        <v>39.959000000000003</v>
      </c>
      <c r="AJ118" s="17">
        <f t="shared" si="10"/>
        <v>0.30668085811195017</v>
      </c>
      <c r="AK118" s="15">
        <f t="shared" si="11"/>
        <v>1.0319030397332474</v>
      </c>
      <c r="AL118" s="56">
        <v>10.936</v>
      </c>
      <c r="AR118" s="5">
        <f t="shared" si="12"/>
        <v>2.2222222222222223</v>
      </c>
    </row>
    <row r="119" spans="1:44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4.2315437965240914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9"/>
        <v>4853.1538323623436</v>
      </c>
      <c r="AH119" s="17">
        <v>4010.8046415450513</v>
      </c>
      <c r="AI119" s="94">
        <v>17.238</v>
      </c>
      <c r="AJ119" s="17">
        <f t="shared" si="10"/>
        <v>0.49545701510680595</v>
      </c>
      <c r="AK119" s="15">
        <f t="shared" si="11"/>
        <v>1.0008333137137337</v>
      </c>
      <c r="AL119" s="5">
        <v>10.936</v>
      </c>
      <c r="AR119" s="5">
        <f t="shared" si="12"/>
        <v>2.2222222222222223</v>
      </c>
    </row>
    <row r="120" spans="1:44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5.1434283522299573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9"/>
        <v>4502.9451914516567</v>
      </c>
      <c r="AH120" s="17">
        <v>3299.7242962744403</v>
      </c>
      <c r="AI120" s="94">
        <v>9.4636999999999993</v>
      </c>
      <c r="AJ120" s="17">
        <f t="shared" si="10"/>
        <v>0.73721788874059624</v>
      </c>
      <c r="AK120" s="15">
        <f t="shared" si="11"/>
        <v>0.92861213823057043</v>
      </c>
      <c r="AL120" s="5">
        <v>10.936</v>
      </c>
      <c r="AR120" s="5">
        <f t="shared" si="12"/>
        <v>2.2222222222222223</v>
      </c>
    </row>
    <row r="121" spans="1:44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6.6065857157418844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9"/>
        <v>3771.6823909824725</v>
      </c>
      <c r="AH121" s="17">
        <v>2568.935942140296</v>
      </c>
      <c r="AI121" s="94">
        <v>6.8872999999999998</v>
      </c>
      <c r="AJ121" s="17">
        <f t="shared" si="10"/>
        <v>0.97940887865708792</v>
      </c>
      <c r="AK121" s="15">
        <f t="shared" si="11"/>
        <v>0.77780872315874516</v>
      </c>
      <c r="AL121" s="5">
        <v>10.936</v>
      </c>
      <c r="AR121" s="5">
        <f t="shared" si="12"/>
        <v>2.2222222222222223</v>
      </c>
    </row>
    <row r="122" spans="1:44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9.4772087382261834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9"/>
        <v>2530.2684325193236</v>
      </c>
      <c r="AH122" s="17">
        <v>1790.8116164566586</v>
      </c>
      <c r="AI122" s="94">
        <v>5.6082000000000001</v>
      </c>
      <c r="AJ122" s="17">
        <f t="shared" si="10"/>
        <v>1.2999554722828048</v>
      </c>
      <c r="AK122" s="15">
        <f t="shared" si="11"/>
        <v>0.52180026172195282</v>
      </c>
      <c r="AL122" s="5">
        <v>10.936</v>
      </c>
      <c r="AR122" s="5">
        <f t="shared" si="12"/>
        <v>2.2222222222222223</v>
      </c>
    </row>
    <row r="123" spans="1:44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13.445677524204795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9"/>
        <v>1687.7164462340531</v>
      </c>
      <c r="AH123" s="17">
        <v>1262.2566225798096</v>
      </c>
      <c r="AI123" s="94">
        <v>5.0564</v>
      </c>
      <c r="AJ123" s="17">
        <f t="shared" si="10"/>
        <v>1.6306870947905261</v>
      </c>
      <c r="AK123" s="15">
        <f t="shared" si="11"/>
        <v>0.34804642544606673</v>
      </c>
      <c r="AL123" s="5">
        <v>10.936</v>
      </c>
      <c r="AR123" s="5">
        <f t="shared" si="12"/>
        <v>2.2222222222222223</v>
      </c>
    </row>
    <row r="124" spans="1:44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18.182728365804362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9"/>
        <v>1202.0342113570989</v>
      </c>
      <c r="AH124" s="17">
        <v>933.4075260079486</v>
      </c>
      <c r="AI124" s="94">
        <v>4.7723000000000004</v>
      </c>
      <c r="AJ124" s="17">
        <f t="shared" si="10"/>
        <v>1.9519363733053023</v>
      </c>
      <c r="AK124" s="15">
        <f t="shared" si="11"/>
        <v>0.24788744072515922</v>
      </c>
      <c r="AL124" s="5">
        <v>10.936</v>
      </c>
      <c r="AR124" s="5">
        <f t="shared" si="12"/>
        <v>2.2222222222222223</v>
      </c>
    </row>
    <row r="125" spans="1:44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9"/>
        <v>778.64933752573916</v>
      </c>
      <c r="AH125" s="17">
        <v>630.25200188249289</v>
      </c>
      <c r="AI125" s="94">
        <v>4.5271999999999997</v>
      </c>
      <c r="AJ125" s="17">
        <f t="shared" si="10"/>
        <v>2.4388956391247483</v>
      </c>
      <c r="AK125" s="15">
        <f t="shared" si="11"/>
        <v>0.16057562228921851</v>
      </c>
      <c r="AL125" s="5">
        <v>10.936</v>
      </c>
      <c r="AR125" s="5">
        <f t="shared" si="12"/>
        <v>2.2222222222222223</v>
      </c>
    </row>
    <row r="126" spans="1:44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3.7448097862350651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9"/>
        <v>4156.0611043017216</v>
      </c>
      <c r="AH126" s="17">
        <v>3717.8916406319318</v>
      </c>
      <c r="AI126" s="94">
        <v>39.08</v>
      </c>
      <c r="AJ126" s="17">
        <f t="shared" si="10"/>
        <v>0.3095548437441123</v>
      </c>
      <c r="AK126" s="15">
        <f t="shared" si="11"/>
        <v>1.0447766971719854</v>
      </c>
      <c r="AL126" s="56">
        <v>6.1308999999999996</v>
      </c>
      <c r="AR126" s="5">
        <f t="shared" si="12"/>
        <v>2.2222222222222223</v>
      </c>
    </row>
    <row r="127" spans="1:44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4.2163888142842998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9"/>
        <v>4025.7004372831288</v>
      </c>
      <c r="AH127" s="17">
        <v>3302.0666767809194</v>
      </c>
      <c r="AI127" s="94">
        <v>17.132999999999999</v>
      </c>
      <c r="AJ127" s="17">
        <f t="shared" si="10"/>
        <v>0.49608217085551726</v>
      </c>
      <c r="AK127" s="15">
        <f t="shared" si="11"/>
        <v>1.0120058153897491</v>
      </c>
      <c r="AL127" s="5">
        <v>6.1308999999999996</v>
      </c>
      <c r="AR127" s="5">
        <f t="shared" si="12"/>
        <v>2.2222222222222223</v>
      </c>
    </row>
    <row r="128" spans="1:44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5.1250075183504338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9"/>
        <v>3726.569407930785</v>
      </c>
      <c r="AH128" s="17">
        <v>2716.6393317762927</v>
      </c>
      <c r="AI128" s="94">
        <v>9.4587000000000003</v>
      </c>
      <c r="AJ128" s="17">
        <f t="shared" si="10"/>
        <v>0.73609103397077036</v>
      </c>
      <c r="AK128" s="15">
        <f t="shared" si="11"/>
        <v>0.93680838180415538</v>
      </c>
      <c r="AL128" s="5">
        <v>6.1308999999999996</v>
      </c>
      <c r="AR128" s="5">
        <f t="shared" si="12"/>
        <v>2.2222222222222223</v>
      </c>
    </row>
    <row r="129" spans="1:44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6.5829246846850884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9"/>
        <v>3122.1249790317465</v>
      </c>
      <c r="AH129" s="17">
        <v>2114.9865245140704</v>
      </c>
      <c r="AI129" s="94">
        <v>6.8974000000000002</v>
      </c>
      <c r="AJ129" s="17">
        <f t="shared" si="10"/>
        <v>0.97693740191314471</v>
      </c>
      <c r="AK129" s="15">
        <f t="shared" si="11"/>
        <v>0.7848593516526251</v>
      </c>
      <c r="AL129" s="5">
        <v>6.1308999999999996</v>
      </c>
      <c r="AR129" s="5">
        <f t="shared" si="12"/>
        <v>2.2222222222222223</v>
      </c>
    </row>
    <row r="130" spans="1:44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9.4432667688133591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9"/>
        <v>2097.4910683359808</v>
      </c>
      <c r="AH130" s="17">
        <v>1474.3623515943029</v>
      </c>
      <c r="AI130" s="94">
        <v>5.6228999999999996</v>
      </c>
      <c r="AJ130" s="17">
        <f t="shared" si="10"/>
        <v>1.2959282265274354</v>
      </c>
      <c r="AK130" s="15">
        <f t="shared" si="11"/>
        <v>0.52728045515394173</v>
      </c>
      <c r="AL130" s="5">
        <v>6.1308999999999996</v>
      </c>
      <c r="AR130" s="5">
        <f t="shared" si="12"/>
        <v>2.2222222222222223</v>
      </c>
    </row>
    <row r="131" spans="1:44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13.397522757557052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9"/>
        <v>1398.4992146993343</v>
      </c>
      <c r="AH131" s="17">
        <v>1039.206818450572</v>
      </c>
      <c r="AI131" s="94">
        <v>5.0724</v>
      </c>
      <c r="AJ131" s="17">
        <f t="shared" si="10"/>
        <v>1.6251951019682549</v>
      </c>
      <c r="AK131" s="15">
        <f t="shared" si="11"/>
        <v>0.35156350059888614</v>
      </c>
      <c r="AL131" s="5">
        <v>6.1308999999999996</v>
      </c>
      <c r="AR131" s="5">
        <f t="shared" si="12"/>
        <v>2.2222222222222223</v>
      </c>
    </row>
    <row r="132" spans="1:44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9"/>
        <v>995.74094690080244</v>
      </c>
      <c r="AH132" s="17">
        <v>768.46771731570686</v>
      </c>
      <c r="AI132" s="94">
        <v>4.7888000000000002</v>
      </c>
      <c r="AJ132" s="17">
        <f t="shared" si="10"/>
        <v>1.9450782690118777</v>
      </c>
      <c r="AK132" s="15">
        <f t="shared" si="11"/>
        <v>0.25031560211305304</v>
      </c>
      <c r="AL132" s="5">
        <v>6.1308999999999996</v>
      </c>
      <c r="AR132" s="5">
        <f t="shared" si="12"/>
        <v>2.2222222222222223</v>
      </c>
    </row>
    <row r="133" spans="1:44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26.832301645022124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9"/>
        <v>643.19717007511179</v>
      </c>
      <c r="AH133" s="17">
        <v>518.88194997923063</v>
      </c>
      <c r="AI133" s="94">
        <v>4.5438999999999998</v>
      </c>
      <c r="AJ133" s="17">
        <f t="shared" si="10"/>
        <v>2.4300464841166693</v>
      </c>
      <c r="AK133" s="15">
        <f t="shared" si="11"/>
        <v>0.16169093719192285</v>
      </c>
      <c r="AL133" s="5">
        <v>6.1308999999999996</v>
      </c>
      <c r="AR133" s="5">
        <f t="shared" si="12"/>
        <v>2.2222222222222223</v>
      </c>
    </row>
    <row r="134" spans="1:44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3.733285871119322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9"/>
        <v>3640.5313904249892</v>
      </c>
      <c r="AH134" s="17">
        <v>3229.3273047384764</v>
      </c>
      <c r="AI134" s="94">
        <v>37.898000000000003</v>
      </c>
      <c r="AJ134" s="17">
        <f t="shared" si="10"/>
        <v>0.31386108924592532</v>
      </c>
      <c r="AK134" s="15">
        <f t="shared" si="11"/>
        <v>1.0568893291895165</v>
      </c>
      <c r="AL134" s="56">
        <v>3.2757000000000001</v>
      </c>
      <c r="AR134" s="5">
        <f t="shared" si="12"/>
        <v>2.2222222222222223</v>
      </c>
    </row>
    <row r="135" spans="1:44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3">L135*T135/(S135*1000)</f>
        <v>4.2034137075193634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4">W135*S135</f>
        <v>3525.8440098265592</v>
      </c>
      <c r="AH135" s="17">
        <v>2868.1454738641041</v>
      </c>
      <c r="AI135" s="94">
        <v>16.954000000000001</v>
      </c>
      <c r="AJ135" s="17">
        <f t="shared" ref="AJ135:AJ198" si="15">(V135/AI135)^0.5</f>
        <v>0.49792619997391679</v>
      </c>
      <c r="AK135" s="15">
        <f t="shared" ref="AK135:AK198" si="16">W135/V135</f>
        <v>1.0235942258796042</v>
      </c>
      <c r="AL135" s="5">
        <v>3.2757000000000001</v>
      </c>
      <c r="AR135" s="5">
        <f t="shared" ref="AR135:AR198" si="17">E135/C135</f>
        <v>2.2222222222222223</v>
      </c>
    </row>
    <row r="136" spans="1:44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3"/>
        <v>5.1092363163454371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4"/>
        <v>3256.1262094331387</v>
      </c>
      <c r="AH136" s="17">
        <v>2359.6485371855892</v>
      </c>
      <c r="AI136" s="94">
        <v>9.4283000000000001</v>
      </c>
      <c r="AJ136" s="17">
        <f t="shared" si="15"/>
        <v>0.73614149488652836</v>
      </c>
      <c r="AK136" s="15">
        <f t="shared" si="16"/>
        <v>0.94529195773325059</v>
      </c>
      <c r="AL136" s="5">
        <v>3.2757000000000001</v>
      </c>
      <c r="AR136" s="5">
        <f t="shared" si="17"/>
        <v>2.2222222222222223</v>
      </c>
    </row>
    <row r="137" spans="1:44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3"/>
        <v>6.5626670295276845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4"/>
        <v>2725.0030679747988</v>
      </c>
      <c r="AH137" s="17">
        <v>1837.0583096408704</v>
      </c>
      <c r="AI137" s="94">
        <v>6.8933</v>
      </c>
      <c r="AJ137" s="17">
        <f t="shared" si="15"/>
        <v>0.97572311854789662</v>
      </c>
      <c r="AK137" s="15">
        <f t="shared" si="16"/>
        <v>0.79110062671786185</v>
      </c>
      <c r="AL137" s="5">
        <v>3.2757000000000001</v>
      </c>
      <c r="AR137" s="5">
        <f t="shared" si="17"/>
        <v>2.2222222222222223</v>
      </c>
    </row>
    <row r="138" spans="1:44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3"/>
        <v>9.4142069738248075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4"/>
        <v>1830.2700847206429</v>
      </c>
      <c r="AH138" s="17">
        <v>1280.6179037193911</v>
      </c>
      <c r="AI138" s="94">
        <v>5.6277999999999997</v>
      </c>
      <c r="AJ138" s="17">
        <f t="shared" si="15"/>
        <v>1.2933692862573256</v>
      </c>
      <c r="AK138" s="15">
        <f t="shared" si="16"/>
        <v>0.53134905721832582</v>
      </c>
      <c r="AL138" s="5">
        <v>3.2757000000000001</v>
      </c>
      <c r="AR138" s="5">
        <f t="shared" si="17"/>
        <v>2.2222222222222223</v>
      </c>
    </row>
    <row r="139" spans="1:44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3"/>
        <v>13.356294517984828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4"/>
        <v>1219.861207617203</v>
      </c>
      <c r="AH139" s="17">
        <v>902.64571388165109</v>
      </c>
      <c r="AI139" s="94">
        <v>5.0804</v>
      </c>
      <c r="AJ139" s="17">
        <f t="shared" si="15"/>
        <v>1.6214144527447774</v>
      </c>
      <c r="AK139" s="15">
        <f t="shared" si="16"/>
        <v>0.35414013921532284</v>
      </c>
      <c r="AL139" s="5">
        <v>3.2757000000000001</v>
      </c>
      <c r="AR139" s="5">
        <f t="shared" si="17"/>
        <v>2.2222222222222223</v>
      </c>
    </row>
    <row r="140" spans="1:44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3"/>
        <v>18.061854804788869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4"/>
        <v>868.35303018168293</v>
      </c>
      <c r="AH140" s="17">
        <v>667.48416097351787</v>
      </c>
      <c r="AI140" s="94">
        <v>4.7983000000000002</v>
      </c>
      <c r="AJ140" s="17">
        <f t="shared" si="15"/>
        <v>1.9401596786772886</v>
      </c>
      <c r="AK140" s="15">
        <f t="shared" si="16"/>
        <v>0.25209315705454344</v>
      </c>
      <c r="AL140" s="5">
        <v>3.2757000000000001</v>
      </c>
      <c r="AR140" s="5">
        <f t="shared" si="17"/>
        <v>2.2222222222222223</v>
      </c>
    </row>
    <row r="141" spans="1:44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3"/>
        <v>26.749730517470127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4"/>
        <v>559.83293354599027</v>
      </c>
      <c r="AH141" s="17">
        <v>450.69620391600881</v>
      </c>
      <c r="AI141" s="94">
        <v>4.5542999999999996</v>
      </c>
      <c r="AJ141" s="17">
        <f t="shared" si="15"/>
        <v>2.4235327234651791</v>
      </c>
      <c r="AK141" s="15">
        <f t="shared" si="16"/>
        <v>0.16252612328788313</v>
      </c>
      <c r="AL141" s="5">
        <v>3.2757000000000001</v>
      </c>
      <c r="AR141" s="5">
        <f t="shared" si="17"/>
        <v>2.2222222222222223</v>
      </c>
    </row>
    <row r="142" spans="1:44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3"/>
        <v>3.7239927699098652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4"/>
        <v>3312.0045155991356</v>
      </c>
      <c r="AH142" s="17">
        <v>2919.9032253392879</v>
      </c>
      <c r="AI142" s="94">
        <v>36.448999999999998</v>
      </c>
      <c r="AJ142" s="17">
        <f t="shared" si="15"/>
        <v>0.31964035602220037</v>
      </c>
      <c r="AK142" s="15">
        <f t="shared" si="16"/>
        <v>1.066060071887865</v>
      </c>
      <c r="AL142" s="56">
        <v>1.7927999999999999</v>
      </c>
      <c r="AR142" s="5">
        <f t="shared" si="17"/>
        <v>2.2222222222222223</v>
      </c>
    </row>
    <row r="143" spans="1:44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3"/>
        <v>4.1929503381558266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4"/>
        <v>3209.2146430783519</v>
      </c>
      <c r="AH143" s="17">
        <v>2593.3287120167879</v>
      </c>
      <c r="AI143" s="94">
        <v>16.706</v>
      </c>
      <c r="AJ143" s="17">
        <f t="shared" si="15"/>
        <v>0.50098372868370866</v>
      </c>
      <c r="AK143" s="15">
        <f t="shared" si="16"/>
        <v>1.0329743141925654</v>
      </c>
      <c r="AL143" s="5">
        <v>1.7927999999999999</v>
      </c>
      <c r="AR143" s="5">
        <f t="shared" si="17"/>
        <v>2.2222222222222223</v>
      </c>
    </row>
    <row r="144" spans="1:44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3"/>
        <v>5.0965181233567485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4"/>
        <v>2955.3568384663408</v>
      </c>
      <c r="AH144" s="17">
        <v>2133.5543672781446</v>
      </c>
      <c r="AI144" s="94">
        <v>9.3740000000000006</v>
      </c>
      <c r="AJ144" s="17">
        <f t="shared" si="15"/>
        <v>0.73735106500317271</v>
      </c>
      <c r="AK144" s="15">
        <f t="shared" si="16"/>
        <v>0.95126317274956518</v>
      </c>
      <c r="AL144" s="5">
        <v>1.7927999999999999</v>
      </c>
      <c r="AR144" s="5">
        <f t="shared" si="17"/>
        <v>2.2222222222222223</v>
      </c>
    </row>
    <row r="145" spans="1:44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3"/>
        <v>6.5463308766010693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4"/>
        <v>2470.114044191997</v>
      </c>
      <c r="AH145" s="17">
        <v>1661.0371068878442</v>
      </c>
      <c r="AI145" s="94">
        <v>6.8762999999999996</v>
      </c>
      <c r="AJ145" s="17">
        <f t="shared" si="15"/>
        <v>0.97571182474161045</v>
      </c>
      <c r="AK145" s="15">
        <f t="shared" si="16"/>
        <v>0.79507438565378508</v>
      </c>
      <c r="AL145" s="5">
        <v>1.7927999999999999</v>
      </c>
      <c r="AR145" s="5">
        <f t="shared" si="17"/>
        <v>2.2222222222222223</v>
      </c>
    </row>
    <row r="146" spans="1:44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3"/>
        <v>9.3907726103083871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4"/>
        <v>1657.9826656604246</v>
      </c>
      <c r="AH146" s="17">
        <v>1157.9130867319466</v>
      </c>
      <c r="AI146" s="94">
        <v>5.6242000000000001</v>
      </c>
      <c r="AJ146" s="17">
        <f t="shared" si="15"/>
        <v>1.2921718755186706</v>
      </c>
      <c r="AK146" s="15">
        <f t="shared" si="16"/>
        <v>0.53366748487752214</v>
      </c>
      <c r="AL146" s="5">
        <v>1.7927999999999999</v>
      </c>
      <c r="AR146" s="5">
        <f t="shared" si="17"/>
        <v>2.2222222222222223</v>
      </c>
    </row>
    <row r="147" spans="1:44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3"/>
        <v>13.323047292611825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4"/>
        <v>1104.8130952693202</v>
      </c>
      <c r="AH147" s="17">
        <v>816.15701432133437</v>
      </c>
      <c r="AI147" s="94">
        <v>5.0816999999999997</v>
      </c>
      <c r="AJ147" s="17">
        <f t="shared" si="15"/>
        <v>1.6191879881456501</v>
      </c>
      <c r="AK147" s="15">
        <f t="shared" si="16"/>
        <v>0.35561458996151302</v>
      </c>
      <c r="AL147" s="5">
        <v>1.7927999999999999</v>
      </c>
      <c r="AR147" s="5">
        <f t="shared" si="17"/>
        <v>2.2222222222222223</v>
      </c>
    </row>
    <row r="148" spans="1:44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3"/>
        <v>18.016894239076521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4"/>
        <v>786.39686493637487</v>
      </c>
      <c r="AH148" s="17">
        <v>603.5279086234649</v>
      </c>
      <c r="AI148" s="94">
        <v>4.8017000000000003</v>
      </c>
      <c r="AJ148" s="17">
        <f t="shared" si="15"/>
        <v>1.937057235152488</v>
      </c>
      <c r="AK148" s="15">
        <f t="shared" si="16"/>
        <v>0.25312353724699194</v>
      </c>
      <c r="AL148" s="5">
        <v>1.7927999999999999</v>
      </c>
      <c r="AR148" s="5">
        <f t="shared" si="17"/>
        <v>2.2222222222222223</v>
      </c>
    </row>
    <row r="149" spans="1:44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3"/>
        <v>26.683143612098736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4"/>
        <v>506.70145838736784</v>
      </c>
      <c r="AH149" s="17">
        <v>407.5118980759683</v>
      </c>
      <c r="AI149" s="94">
        <v>4.5594000000000001</v>
      </c>
      <c r="AJ149" s="17">
        <f t="shared" si="15"/>
        <v>2.4191603142192708</v>
      </c>
      <c r="AK149" s="15">
        <f t="shared" si="16"/>
        <v>0.16309585044644989</v>
      </c>
      <c r="AL149" s="5">
        <v>1.7927999999999999</v>
      </c>
      <c r="AR149" s="5">
        <f t="shared" si="17"/>
        <v>2.2222222222222223</v>
      </c>
    </row>
    <row r="150" spans="1:44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3"/>
        <v>3.7673787525939821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4"/>
        <v>9812.2696513210722</v>
      </c>
      <c r="AH150" s="17">
        <v>8981.4590297570321</v>
      </c>
      <c r="AI150" s="94">
        <v>32.673000000000002</v>
      </c>
      <c r="AJ150" s="17">
        <f t="shared" si="15"/>
        <v>0.3395667325240378</v>
      </c>
      <c r="AK150" s="15">
        <f t="shared" si="16"/>
        <v>1.0149656435173122</v>
      </c>
      <c r="AL150" s="56">
        <v>29.24</v>
      </c>
      <c r="AR150" s="5">
        <f t="shared" si="17"/>
        <v>1</v>
      </c>
    </row>
    <row r="151" spans="1:44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3"/>
        <v>4.2417998612366645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4"/>
        <v>9472.5408581385473</v>
      </c>
      <c r="AH151" s="17">
        <v>7976.9340899867948</v>
      </c>
      <c r="AI151" s="94">
        <v>15.601000000000001</v>
      </c>
      <c r="AJ151" s="17">
        <f t="shared" si="15"/>
        <v>0.5214334267079016</v>
      </c>
      <c r="AK151" s="15">
        <f t="shared" si="16"/>
        <v>0.97982463481628901</v>
      </c>
      <c r="AL151" s="5">
        <v>29.24</v>
      </c>
      <c r="AR151" s="5">
        <f t="shared" si="17"/>
        <v>1</v>
      </c>
    </row>
    <row r="152" spans="1:44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3"/>
        <v>5.1558945670587573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4"/>
        <v>8677.8876686010481</v>
      </c>
      <c r="AH152" s="17">
        <v>6562.6939177894164</v>
      </c>
      <c r="AI152" s="94">
        <v>8.9237000000000002</v>
      </c>
      <c r="AJ152" s="17">
        <f t="shared" si="15"/>
        <v>0.76011540293753288</v>
      </c>
      <c r="AK152" s="15">
        <f t="shared" si="16"/>
        <v>0.89762696653437168</v>
      </c>
      <c r="AL152" s="5">
        <v>29.24</v>
      </c>
      <c r="AR152" s="5">
        <f t="shared" si="17"/>
        <v>1</v>
      </c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3"/>
        <v>6.6225982099728187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4"/>
        <v>7118.3923747839444</v>
      </c>
      <c r="AH153" s="17">
        <v>5109.2572496767662</v>
      </c>
      <c r="AI153" s="94">
        <v>6.5587</v>
      </c>
      <c r="AJ153" s="17">
        <f t="shared" si="15"/>
        <v>1.0048594486141662</v>
      </c>
      <c r="AK153" s="15">
        <f t="shared" si="16"/>
        <v>0.73631524144962646</v>
      </c>
      <c r="AL153" s="5">
        <v>29.24</v>
      </c>
      <c r="AR153" s="5">
        <f t="shared" si="17"/>
        <v>1</v>
      </c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3"/>
        <v>9.5001788103293254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4"/>
        <v>4814.5818958901673</v>
      </c>
      <c r="AH154" s="17">
        <v>3561.6759001641408</v>
      </c>
      <c r="AI154" s="94">
        <v>5.3823999999999996</v>
      </c>
      <c r="AJ154" s="17">
        <f t="shared" si="15"/>
        <v>1.3285500035404021</v>
      </c>
      <c r="AK154" s="15">
        <f t="shared" si="16"/>
        <v>0.49801273159783732</v>
      </c>
      <c r="AL154" s="5">
        <v>29.24</v>
      </c>
      <c r="AR154" s="5">
        <f t="shared" si="17"/>
        <v>1</v>
      </c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3"/>
        <v>13.478266041640412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4"/>
        <v>3229.2463321351552</v>
      </c>
      <c r="AH155" s="17">
        <v>2510.4533336457143</v>
      </c>
      <c r="AI155" s="94">
        <v>4.8711000000000002</v>
      </c>
      <c r="AJ155" s="17">
        <f t="shared" si="15"/>
        <v>1.6634260158631449</v>
      </c>
      <c r="AK155" s="15">
        <f t="shared" si="16"/>
        <v>0.33402812988636155</v>
      </c>
      <c r="AL155" s="5">
        <v>29.24</v>
      </c>
      <c r="AR155" s="5">
        <f t="shared" si="17"/>
        <v>1</v>
      </c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3"/>
        <v>18.226798153980472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4"/>
        <v>2305.4803287446148</v>
      </c>
      <c r="AH156" s="17">
        <v>1856.4180954958663</v>
      </c>
      <c r="AI156" s="94">
        <v>4.6067</v>
      </c>
      <c r="AJ156" s="17">
        <f t="shared" si="15"/>
        <v>1.9891165308585099</v>
      </c>
      <c r="AK156" s="15">
        <f t="shared" si="16"/>
        <v>0.2384752364776013</v>
      </c>
      <c r="AL156" s="5">
        <v>29.24</v>
      </c>
      <c r="AR156" s="5">
        <f t="shared" si="17"/>
        <v>1</v>
      </c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3"/>
        <v>26.994012745912951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4"/>
        <v>1497.6911060100174</v>
      </c>
      <c r="AH157" s="17">
        <v>1253.4838089651214</v>
      </c>
      <c r="AI157" s="94">
        <v>4.3773999999999997</v>
      </c>
      <c r="AJ157" s="17">
        <f t="shared" si="15"/>
        <v>2.4832795237933269</v>
      </c>
      <c r="AK157" s="15">
        <f t="shared" si="16"/>
        <v>0.1549187977112873</v>
      </c>
      <c r="AL157" s="5">
        <v>29.24</v>
      </c>
      <c r="AR157" s="5">
        <f t="shared" si="17"/>
        <v>1</v>
      </c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3"/>
        <v>3.7414808697147515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4"/>
        <v>6847.6539422085243</v>
      </c>
      <c r="AH158" s="17">
        <v>6235.6352504292518</v>
      </c>
      <c r="AI158" s="94">
        <v>32.914999999999999</v>
      </c>
      <c r="AJ158" s="17">
        <f t="shared" si="15"/>
        <v>0.33715129705387714</v>
      </c>
      <c r="AK158" s="15">
        <f t="shared" si="16"/>
        <v>1.027272391290625</v>
      </c>
      <c r="AL158" s="56">
        <v>14.43</v>
      </c>
      <c r="AR158" s="5">
        <f t="shared" si="17"/>
        <v>1</v>
      </c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3"/>
        <v>4.2126406916342445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4"/>
        <v>6607.9133528952971</v>
      </c>
      <c r="AH159" s="17">
        <v>5538.2150313297197</v>
      </c>
      <c r="AI159" s="94">
        <v>15.727</v>
      </c>
      <c r="AJ159" s="17">
        <f t="shared" si="15"/>
        <v>0.51755232730452538</v>
      </c>
      <c r="AK159" s="15">
        <f t="shared" si="16"/>
        <v>0.99130695107537459</v>
      </c>
      <c r="AL159" s="5">
        <v>14.43</v>
      </c>
      <c r="AR159" s="5">
        <f t="shared" si="17"/>
        <v>1</v>
      </c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3"/>
        <v>5.1204516869014585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4"/>
        <v>6051.142680295402</v>
      </c>
      <c r="AH160" s="17">
        <v>4556.3382737662359</v>
      </c>
      <c r="AI160" s="94">
        <v>8.9928000000000008</v>
      </c>
      <c r="AJ160" s="17">
        <f t="shared" si="15"/>
        <v>0.75458239576336594</v>
      </c>
      <c r="AK160" s="15">
        <f t="shared" si="16"/>
        <v>0.90778124357478274</v>
      </c>
      <c r="AL160" s="5">
        <v>14.43</v>
      </c>
      <c r="AR160" s="5">
        <f t="shared" si="17"/>
        <v>1</v>
      </c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3"/>
        <v>6.5770728502834128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4"/>
        <v>4962.2151382728935</v>
      </c>
      <c r="AH161" s="17">
        <v>3547.2482259330095</v>
      </c>
      <c r="AI161" s="94">
        <v>6.6051000000000002</v>
      </c>
      <c r="AJ161" s="17">
        <f t="shared" si="15"/>
        <v>0.99787611507945828</v>
      </c>
      <c r="AK161" s="15">
        <f t="shared" si="16"/>
        <v>0.74442234584478129</v>
      </c>
      <c r="AL161" s="5">
        <v>14.43</v>
      </c>
      <c r="AR161" s="5">
        <f t="shared" si="17"/>
        <v>1</v>
      </c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3"/>
        <v>9.434872257864372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4"/>
        <v>3358.3813335881082</v>
      </c>
      <c r="AH162" s="17">
        <v>2472.7955357904307</v>
      </c>
      <c r="AI162" s="94">
        <v>5.4196999999999997</v>
      </c>
      <c r="AJ162" s="17">
        <f t="shared" si="15"/>
        <v>1.3194118750310337</v>
      </c>
      <c r="AK162" s="15">
        <f t="shared" si="16"/>
        <v>0.50381816203582264</v>
      </c>
      <c r="AL162" s="5">
        <v>14.43</v>
      </c>
      <c r="AR162" s="5">
        <f t="shared" si="17"/>
        <v>1</v>
      </c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3"/>
        <v>13.385613144683566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4"/>
        <v>2253.3957042214406</v>
      </c>
      <c r="AH163" s="17">
        <v>1742.9541514328239</v>
      </c>
      <c r="AI163" s="94">
        <v>4.9046000000000003</v>
      </c>
      <c r="AJ163" s="17">
        <f t="shared" si="15"/>
        <v>1.6520277487257764</v>
      </c>
      <c r="AK163" s="15">
        <f t="shared" si="16"/>
        <v>0.33805025971464159</v>
      </c>
      <c r="AL163" s="5">
        <v>14.43</v>
      </c>
      <c r="AR163" s="5">
        <f t="shared" si="17"/>
        <v>1</v>
      </c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3"/>
        <v>18.101502686002885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4"/>
        <v>1609.0123872490176</v>
      </c>
      <c r="AH164" s="17">
        <v>1288.8714492217537</v>
      </c>
      <c r="AI164" s="94">
        <v>4.6380999999999997</v>
      </c>
      <c r="AJ164" s="17">
        <f t="shared" si="15"/>
        <v>1.9755465184310832</v>
      </c>
      <c r="AK164" s="15">
        <f t="shared" si="16"/>
        <v>0.24138106519624136</v>
      </c>
      <c r="AL164" s="5">
        <v>14.43</v>
      </c>
      <c r="AR164" s="5">
        <f t="shared" si="17"/>
        <v>1</v>
      </c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3"/>
        <v>26.808449300758216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4"/>
        <v>1045.1360206055469</v>
      </c>
      <c r="AH165" s="17">
        <v>870.26704671575874</v>
      </c>
      <c r="AI165" s="94">
        <v>4.4070999999999998</v>
      </c>
      <c r="AJ165" s="17">
        <f t="shared" si="15"/>
        <v>2.4663766165302086</v>
      </c>
      <c r="AK165" s="15">
        <f t="shared" si="16"/>
        <v>0.15678937460515929</v>
      </c>
      <c r="AL165" s="5">
        <v>14.43</v>
      </c>
      <c r="AR165" s="5">
        <f t="shared" si="17"/>
        <v>1</v>
      </c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3"/>
        <v>3.7326356062671673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4"/>
        <v>5787.4902034369152</v>
      </c>
      <c r="AH166" s="17">
        <v>5262.4618977055443</v>
      </c>
      <c r="AI166" s="94">
        <v>33.098999999999997</v>
      </c>
      <c r="AJ166" s="17">
        <f t="shared" si="15"/>
        <v>0.33581520859531083</v>
      </c>
      <c r="AK166" s="15">
        <f t="shared" si="16"/>
        <v>1.031225762712314</v>
      </c>
      <c r="AL166" s="56">
        <v>10.167</v>
      </c>
      <c r="AR166" s="5">
        <f t="shared" si="17"/>
        <v>1</v>
      </c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3"/>
        <v>4.2026815556597334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4"/>
        <v>5586.0811333748834</v>
      </c>
      <c r="AH167" s="17">
        <v>4673.8855646931079</v>
      </c>
      <c r="AI167" s="94">
        <v>15.824999999999999</v>
      </c>
      <c r="AJ167" s="17">
        <f t="shared" si="15"/>
        <v>0.51533706852555017</v>
      </c>
      <c r="AK167" s="15">
        <f t="shared" si="16"/>
        <v>0.99533832021287705</v>
      </c>
      <c r="AL167" s="5">
        <v>10.167</v>
      </c>
      <c r="AR167" s="5">
        <f t="shared" si="17"/>
        <v>1</v>
      </c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3"/>
        <v>5.1083463880322633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4"/>
        <v>5116.0569358199728</v>
      </c>
      <c r="AH168" s="17">
        <v>3845.2468105958719</v>
      </c>
      <c r="AI168" s="94">
        <v>9.0493000000000006</v>
      </c>
      <c r="AJ168" s="17">
        <f t="shared" si="15"/>
        <v>0.75133336645475635</v>
      </c>
      <c r="AK168" s="15">
        <f t="shared" si="16"/>
        <v>0.91158853497281467</v>
      </c>
      <c r="AL168" s="5">
        <v>10.167</v>
      </c>
      <c r="AR168" s="5">
        <f t="shared" si="17"/>
        <v>1</v>
      </c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3"/>
        <v>6.5615239422171969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4"/>
        <v>4195.623262151219</v>
      </c>
      <c r="AH169" s="17">
        <v>2993.6418473789045</v>
      </c>
      <c r="AI169" s="94">
        <v>6.6443000000000003</v>
      </c>
      <c r="AJ169" s="17">
        <f t="shared" si="15"/>
        <v>0.99375137436464589</v>
      </c>
      <c r="AK169" s="15">
        <f t="shared" si="16"/>
        <v>0.74758395202052086</v>
      </c>
      <c r="AL169" s="5">
        <v>10.167</v>
      </c>
      <c r="AR169" s="5">
        <f t="shared" si="17"/>
        <v>1</v>
      </c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3"/>
        <v>9.4125672044320225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4"/>
        <v>2843.9278755103805</v>
      </c>
      <c r="AH170" s="17">
        <v>2086.8751563070832</v>
      </c>
      <c r="AI170" s="94">
        <v>5.4519000000000002</v>
      </c>
      <c r="AJ170" s="17">
        <f t="shared" si="15"/>
        <v>1.3139538275841862</v>
      </c>
      <c r="AK170" s="15">
        <f t="shared" si="16"/>
        <v>0.50673635538603468</v>
      </c>
      <c r="AL170" s="5">
        <v>10.167</v>
      </c>
      <c r="AR170" s="5">
        <f t="shared" si="17"/>
        <v>1</v>
      </c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3"/>
        <v>13.353968114601887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4"/>
        <v>1909.4828239838157</v>
      </c>
      <c r="AH171" s="17">
        <v>1470.9375136609424</v>
      </c>
      <c r="AI171" s="94">
        <v>4.9337999999999997</v>
      </c>
      <c r="AJ171" s="17">
        <f t="shared" si="15"/>
        <v>1.6451836967722095</v>
      </c>
      <c r="AK171" s="15">
        <f t="shared" si="16"/>
        <v>0.34023519908153177</v>
      </c>
      <c r="AL171" s="5">
        <v>10.167</v>
      </c>
      <c r="AR171" s="5">
        <f t="shared" si="17"/>
        <v>1</v>
      </c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3"/>
        <v>18.058708785504585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4"/>
        <v>1363.7950154647854</v>
      </c>
      <c r="AH172" s="17">
        <v>1087.7218791947616</v>
      </c>
      <c r="AI172" s="94">
        <v>4.6657999999999999</v>
      </c>
      <c r="AJ172" s="17">
        <f t="shared" si="15"/>
        <v>1.967343922035738</v>
      </c>
      <c r="AK172" s="15">
        <f t="shared" si="16"/>
        <v>0.24300353099012464</v>
      </c>
      <c r="AL172" s="5">
        <v>10.167</v>
      </c>
      <c r="AR172" s="5">
        <f t="shared" si="17"/>
        <v>1</v>
      </c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3"/>
        <v>26.745071241389859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4"/>
        <v>886.02286280220937</v>
      </c>
      <c r="AH173" s="17">
        <v>734.44757274010624</v>
      </c>
      <c r="AI173" s="94">
        <v>4.4333999999999998</v>
      </c>
      <c r="AJ173" s="17">
        <f t="shared" si="15"/>
        <v>2.4561417141792217</v>
      </c>
      <c r="AK173" s="15">
        <f t="shared" si="16"/>
        <v>0.15787320070644084</v>
      </c>
      <c r="AL173" s="5">
        <v>10.167</v>
      </c>
      <c r="AR173" s="5">
        <f t="shared" si="17"/>
        <v>1</v>
      </c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3"/>
        <v>3.6713216993545994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4"/>
        <v>4383.3552847412484</v>
      </c>
      <c r="AH174" s="17">
        <v>4088.1881036571986</v>
      </c>
      <c r="AI174" s="94">
        <v>33.293999999999997</v>
      </c>
      <c r="AJ174" s="17">
        <f t="shared" si="15"/>
        <v>0.33206892252726983</v>
      </c>
      <c r="AK174" s="15">
        <f t="shared" si="16"/>
        <v>1.02216594112679</v>
      </c>
      <c r="AL174" s="56">
        <v>5.66</v>
      </c>
      <c r="AR174" s="5">
        <f t="shared" si="17"/>
        <v>1</v>
      </c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3"/>
        <v>4.0765559958385218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4"/>
        <v>4246.1749852632784</v>
      </c>
      <c r="AH175" s="17">
        <v>3681.7975053750579</v>
      </c>
      <c r="AI175" s="94">
        <v>15.814</v>
      </c>
      <c r="AJ175" s="17">
        <f t="shared" si="15"/>
        <v>0.50772183250589509</v>
      </c>
      <c r="AK175" s="15">
        <f t="shared" si="16"/>
        <v>0.9901765127525779</v>
      </c>
      <c r="AL175" s="5">
        <v>5.66</v>
      </c>
      <c r="AR175" s="5">
        <f t="shared" si="17"/>
        <v>1</v>
      </c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3"/>
        <v>4.8171853723260094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4"/>
        <v>3898.8031948709813</v>
      </c>
      <c r="AH176" s="17">
        <v>3115.730978970565</v>
      </c>
      <c r="AI176" s="94">
        <v>8.9275000000000002</v>
      </c>
      <c r="AJ176" s="17">
        <f t="shared" si="15"/>
        <v>0.7345675683298345</v>
      </c>
      <c r="AK176" s="15">
        <f t="shared" si="16"/>
        <v>0.90917198768401497</v>
      </c>
      <c r="AL176" s="5">
        <v>5.66</v>
      </c>
      <c r="AR176" s="5">
        <f t="shared" si="17"/>
        <v>1</v>
      </c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3"/>
        <v>5.979120175142123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4"/>
        <v>3202.9142296689952</v>
      </c>
      <c r="AH177" s="17">
        <v>2510.2445270124108</v>
      </c>
      <c r="AI177" s="94">
        <v>6.4520999999999997</v>
      </c>
      <c r="AJ177" s="17">
        <f t="shared" si="15"/>
        <v>0.96264929324004855</v>
      </c>
      <c r="AK177" s="15">
        <f t="shared" si="16"/>
        <v>0.74689584239605089</v>
      </c>
      <c r="AL177" s="5">
        <v>5.66</v>
      </c>
      <c r="AR177" s="5">
        <f t="shared" si="17"/>
        <v>1</v>
      </c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3"/>
        <v>8.293691918495897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4"/>
        <v>2187.1561436285942</v>
      </c>
      <c r="AH178" s="17">
        <v>1809.6951084628629</v>
      </c>
      <c r="AI178" s="94">
        <v>5.2180999999999997</v>
      </c>
      <c r="AJ178" s="17">
        <f t="shared" si="15"/>
        <v>1.2607174107383359</v>
      </c>
      <c r="AK178" s="15">
        <f t="shared" si="16"/>
        <v>0.51002859059263628</v>
      </c>
      <c r="AL178" s="5">
        <v>5.66</v>
      </c>
      <c r="AR178" s="5">
        <f t="shared" si="17"/>
        <v>1</v>
      </c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3"/>
        <v>11.553467351822057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4"/>
        <v>1472.4798409203399</v>
      </c>
      <c r="AH179" s="17">
        <v>1299.0951754092227</v>
      </c>
      <c r="AI179" s="94">
        <v>4.6860999999999997</v>
      </c>
      <c r="AJ179" s="17">
        <f t="shared" si="15"/>
        <v>1.5701834470015918</v>
      </c>
      <c r="AK179" s="15">
        <f t="shared" si="16"/>
        <v>0.34337137754358721</v>
      </c>
      <c r="AL179" s="5">
        <v>5.66</v>
      </c>
      <c r="AR179" s="5">
        <f t="shared" si="17"/>
        <v>1</v>
      </c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3"/>
        <v>15.477786505787758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4"/>
        <v>1052.8398083748953</v>
      </c>
      <c r="AH180" s="17">
        <v>969.71577236754888</v>
      </c>
      <c r="AI180" s="94">
        <v>4.4141000000000004</v>
      </c>
      <c r="AJ180" s="17">
        <f t="shared" si="15"/>
        <v>1.8725496516537192</v>
      </c>
      <c r="AK180" s="15">
        <f t="shared" si="16"/>
        <v>0.2455144344172871</v>
      </c>
      <c r="AL180" s="5">
        <v>5.66</v>
      </c>
      <c r="AR180" s="5">
        <f t="shared" si="17"/>
        <v>1</v>
      </c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3"/>
        <v>22.749923596995473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4"/>
        <v>687.00321612479627</v>
      </c>
      <c r="AH181" s="17">
        <v>659.7408396563676</v>
      </c>
      <c r="AI181" s="94">
        <v>4.1810999999999998</v>
      </c>
      <c r="AJ181" s="17">
        <f t="shared" si="15"/>
        <v>2.332623753752344</v>
      </c>
      <c r="AK181" s="15">
        <f t="shared" si="16"/>
        <v>0.16020405450861985</v>
      </c>
      <c r="AL181" s="5">
        <v>5.66</v>
      </c>
      <c r="AR181" s="5">
        <f t="shared" si="17"/>
        <v>1</v>
      </c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3"/>
        <v>3.6006690239228161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4"/>
        <v>3033.8953529165042</v>
      </c>
      <c r="AH182" s="17">
        <v>3003.7803097538581</v>
      </c>
      <c r="AI182" s="94">
        <v>33.491999999999997</v>
      </c>
      <c r="AJ182" s="17">
        <f t="shared" si="15"/>
        <v>0.32788463071914514</v>
      </c>
      <c r="AK182" s="15">
        <f t="shared" si="16"/>
        <v>0.98178698917142626</v>
      </c>
      <c r="AL182" s="56">
        <v>2.8845000000000001</v>
      </c>
      <c r="AR182" s="5">
        <f t="shared" si="17"/>
        <v>1</v>
      </c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3"/>
        <v>3.9352449255923618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4"/>
        <v>2955.3993298576434</v>
      </c>
      <c r="AH183" s="17">
        <v>2748.3978559153984</v>
      </c>
      <c r="AI183" s="94">
        <v>15.596</v>
      </c>
      <c r="AJ183" s="17">
        <f t="shared" si="15"/>
        <v>0.50231861259630806</v>
      </c>
      <c r="AK183" s="15">
        <f t="shared" si="16"/>
        <v>0.95638519867565142</v>
      </c>
      <c r="AL183" s="5">
        <v>2.8845000000000001</v>
      </c>
      <c r="AR183" s="5">
        <f t="shared" si="17"/>
        <v>1</v>
      </c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3"/>
        <v>4.5055254451011857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4"/>
        <v>2740.416799622586</v>
      </c>
      <c r="AH184" s="17">
        <v>2400.5232792014785</v>
      </c>
      <c r="AI184" s="94">
        <v>7.5928000000000004</v>
      </c>
      <c r="AJ184" s="17">
        <f t="shared" si="15"/>
        <v>0.77032101008562426</v>
      </c>
      <c r="AK184" s="15">
        <f t="shared" si="16"/>
        <v>0.8868155443100082</v>
      </c>
      <c r="AL184" s="5">
        <v>2.8845000000000001</v>
      </c>
      <c r="AR184" s="5">
        <f t="shared" si="17"/>
        <v>1</v>
      </c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3"/>
        <v>5.3597659123036951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4"/>
        <v>2254.2959313056099</v>
      </c>
      <c r="AH185" s="17">
        <v>2017.9274417884624</v>
      </c>
      <c r="AI185" s="94">
        <v>5.9065000000000003</v>
      </c>
      <c r="AJ185" s="17">
        <f t="shared" si="15"/>
        <v>0.95259392380105634</v>
      </c>
      <c r="AK185" s="15">
        <f t="shared" si="16"/>
        <v>0.72950387460474841</v>
      </c>
      <c r="AL185" s="5">
        <v>2.8845000000000001</v>
      </c>
      <c r="AR185" s="5">
        <f t="shared" si="17"/>
        <v>1</v>
      </c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3"/>
        <v>7.0726056165501285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4"/>
        <v>1576.7508961379226</v>
      </c>
      <c r="AH186" s="17">
        <v>1529.2268935074082</v>
      </c>
      <c r="AI186" s="94">
        <v>4.5666000000000002</v>
      </c>
      <c r="AJ186" s="17">
        <f t="shared" si="15"/>
        <v>1.2444952250635957</v>
      </c>
      <c r="AK186" s="15">
        <f t="shared" si="16"/>
        <v>0.51024618021332335</v>
      </c>
      <c r="AL186" s="5">
        <v>2.8845000000000001</v>
      </c>
      <c r="AR186" s="5">
        <f t="shared" si="17"/>
        <v>1</v>
      </c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3"/>
        <v>9.5518900091456018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4"/>
        <v>1070.6427643608215</v>
      </c>
      <c r="AH187" s="17">
        <v>1132.3014299415529</v>
      </c>
      <c r="AI187" s="94">
        <v>3.9954000000000001</v>
      </c>
      <c r="AJ187" s="17">
        <f t="shared" si="15"/>
        <v>1.5461959230296958</v>
      </c>
      <c r="AK187" s="15">
        <f t="shared" si="16"/>
        <v>0.34646651048445443</v>
      </c>
      <c r="AL187" s="5">
        <v>2.8845000000000001</v>
      </c>
      <c r="AR187" s="5">
        <f t="shared" si="17"/>
        <v>1</v>
      </c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3"/>
        <v>12.586265108141232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4"/>
        <v>767.96125416095424</v>
      </c>
      <c r="AH188" s="17">
        <v>859.31915648305255</v>
      </c>
      <c r="AI188" s="94">
        <v>3.7128000000000001</v>
      </c>
      <c r="AJ188" s="17">
        <f t="shared" si="15"/>
        <v>1.841185982766681</v>
      </c>
      <c r="AK188" s="15">
        <f t="shared" si="16"/>
        <v>0.24851693279341192</v>
      </c>
      <c r="AL188" s="5">
        <v>2.8845000000000001</v>
      </c>
      <c r="AR188" s="5">
        <f t="shared" si="17"/>
        <v>1</v>
      </c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3"/>
        <v>18.25571419009334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4"/>
        <v>502.17682223390278</v>
      </c>
      <c r="AH189" s="17">
        <v>592.45114178382642</v>
      </c>
      <c r="AI189" s="94">
        <v>3.4786000000000001</v>
      </c>
      <c r="AJ189" s="17">
        <f t="shared" si="15"/>
        <v>2.290852712212704</v>
      </c>
      <c r="AK189" s="15">
        <f t="shared" si="16"/>
        <v>0.16250747404940785</v>
      </c>
      <c r="AL189" s="5">
        <v>2.8845000000000001</v>
      </c>
      <c r="AR189" s="5">
        <f t="shared" si="17"/>
        <v>1</v>
      </c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3"/>
        <v>3.5415234012886527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4"/>
        <v>2231.0608045419031</v>
      </c>
      <c r="AH190" s="17">
        <v>2261.1404326980228</v>
      </c>
      <c r="AI190" s="94">
        <v>33.590000000000003</v>
      </c>
      <c r="AJ190" s="17">
        <f t="shared" si="15"/>
        <v>0.32470580731886944</v>
      </c>
      <c r="AK190" s="15">
        <f t="shared" si="16"/>
        <v>0.97512838648571354</v>
      </c>
      <c r="AL190" s="56">
        <v>1.5359</v>
      </c>
      <c r="AR190" s="5">
        <f t="shared" si="17"/>
        <v>1</v>
      </c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3"/>
        <v>3.8212102698874655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4"/>
        <v>2162.9820744088311</v>
      </c>
      <c r="AH191" s="17">
        <v>2095.6401742937405</v>
      </c>
      <c r="AI191" s="94">
        <v>15.496</v>
      </c>
      <c r="AJ191" s="17">
        <f t="shared" si="15"/>
        <v>0.496581646680892</v>
      </c>
      <c r="AK191" s="15">
        <f t="shared" si="16"/>
        <v>0.94537325738590861</v>
      </c>
      <c r="AL191" s="5">
        <v>1.5359</v>
      </c>
      <c r="AR191" s="5">
        <f t="shared" si="17"/>
        <v>1</v>
      </c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3"/>
        <v>4.2689671502281739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4"/>
        <v>2013.6240659551531</v>
      </c>
      <c r="AH192" s="17">
        <v>1875.8358811854484</v>
      </c>
      <c r="AI192" s="94">
        <v>8.2530999999999999</v>
      </c>
      <c r="AJ192" s="17">
        <f t="shared" si="15"/>
        <v>0.71920525632672483</v>
      </c>
      <c r="AK192" s="15">
        <f t="shared" si="16"/>
        <v>0.88009344363289033</v>
      </c>
      <c r="AL192" s="5">
        <v>1.5359</v>
      </c>
      <c r="AR192" s="5">
        <f t="shared" si="17"/>
        <v>1</v>
      </c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3"/>
        <v>4.9027236055217607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4"/>
        <v>1637.8570925231325</v>
      </c>
      <c r="AH193" s="17">
        <v>1633.3537030276418</v>
      </c>
      <c r="AI193" s="94">
        <v>5.5067000000000004</v>
      </c>
      <c r="AJ193" s="17">
        <f t="shared" si="15"/>
        <v>0.94356754957820743</v>
      </c>
      <c r="AK193" s="15">
        <f t="shared" si="16"/>
        <v>0.71585720150473264</v>
      </c>
      <c r="AL193" s="5">
        <v>1.5359</v>
      </c>
      <c r="AR193" s="5">
        <f t="shared" si="17"/>
        <v>1</v>
      </c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3"/>
        <v>6.1547572996304227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4"/>
        <v>1170.4551775693919</v>
      </c>
      <c r="AH194" s="17">
        <v>1301.0881446910751</v>
      </c>
      <c r="AI194" s="94">
        <v>4.0553999999999997</v>
      </c>
      <c r="AJ194" s="17">
        <f t="shared" si="15"/>
        <v>1.2319373364480277</v>
      </c>
      <c r="AK194" s="15">
        <f t="shared" si="16"/>
        <v>0.51157013131761742</v>
      </c>
      <c r="AL194" s="5">
        <v>1.5359</v>
      </c>
      <c r="AR194" s="5">
        <f t="shared" si="17"/>
        <v>1</v>
      </c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3"/>
        <v>8.0079814795923152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4"/>
        <v>802.69000395695764</v>
      </c>
      <c r="AH195" s="17">
        <v>999.98754697515585</v>
      </c>
      <c r="AI195" s="94">
        <v>3.4327000000000001</v>
      </c>
      <c r="AJ195" s="17">
        <f t="shared" si="15"/>
        <v>1.5273677101855256</v>
      </c>
      <c r="AK195" s="15">
        <f t="shared" si="16"/>
        <v>0.35083123096121704</v>
      </c>
      <c r="AL195" s="5">
        <v>1.5359</v>
      </c>
      <c r="AR195" s="5">
        <f t="shared" si="17"/>
        <v>1</v>
      </c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3"/>
        <v>10.325752113568107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4"/>
        <v>577.73530948036068</v>
      </c>
      <c r="AH196" s="17">
        <v>775.52527582737423</v>
      </c>
      <c r="AI196" s="94">
        <v>3.1318999999999999</v>
      </c>
      <c r="AJ196" s="17">
        <f t="shared" si="15"/>
        <v>1.8157535588519822</v>
      </c>
      <c r="AK196" s="15">
        <f t="shared" si="16"/>
        <v>0.25251041970820814</v>
      </c>
      <c r="AL196" s="5">
        <v>1.5359</v>
      </c>
      <c r="AR196" s="5">
        <f t="shared" si="17"/>
        <v>1</v>
      </c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3"/>
        <v>14.714210865269829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4"/>
        <v>378.62390498870388</v>
      </c>
      <c r="AH197" s="43">
        <v>544.22774210074158</v>
      </c>
      <c r="AI197" s="96">
        <v>2.8912</v>
      </c>
      <c r="AJ197" s="43">
        <f t="shared" si="15"/>
        <v>2.2559497416260119</v>
      </c>
      <c r="AK197" s="42">
        <f t="shared" si="16"/>
        <v>0.16548491946294719</v>
      </c>
      <c r="AL197" s="5">
        <v>1.5359</v>
      </c>
      <c r="AR197" s="5">
        <f t="shared" si="17"/>
        <v>1</v>
      </c>
    </row>
    <row r="198" spans="1:44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>2*C198*F198+(E198-2*F198)*H198</f>
        <v>14073.1</v>
      </c>
      <c r="M198" s="36"/>
      <c r="N198" s="36"/>
      <c r="O198" s="36"/>
      <c r="P198" s="36">
        <f>(H198*(E198-2*F198)^3)/12 + (C198*F198^3)/6 + 2*C198*F198*(E198/2 - F198/2)^2</f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3"/>
        <v>3.6875184446391609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817</v>
      </c>
      <c r="AF198" s="40" t="s">
        <v>5</v>
      </c>
      <c r="AG198" s="39">
        <f t="shared" si="14"/>
        <v>5164.940211028209</v>
      </c>
      <c r="AH198" s="39">
        <v>4741.8953999865516</v>
      </c>
      <c r="AI198" s="97">
        <v>41.290999999999997</v>
      </c>
      <c r="AJ198" s="39">
        <f t="shared" si="15"/>
        <v>0.29884046272340886</v>
      </c>
      <c r="AK198" s="36">
        <f t="shared" si="16"/>
        <v>1.0338253373463586</v>
      </c>
      <c r="AL198" s="56">
        <v>26.521000000000001</v>
      </c>
      <c r="AR198" s="5">
        <f t="shared" si="17"/>
        <v>2.2222222222222223</v>
      </c>
    </row>
    <row r="199" spans="1:44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18">2*C199*F199+(E199-2*F199)*H199</f>
        <v>14073.1</v>
      </c>
      <c r="M199" s="15"/>
      <c r="N199" s="15"/>
      <c r="O199" s="15"/>
      <c r="P199" s="15">
        <f t="shared" ref="P199:P262" si="19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0">L199*T199/(S199*1000)</f>
        <v>4.1518828485211703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818</v>
      </c>
      <c r="AF199" s="22" t="s">
        <v>5</v>
      </c>
      <c r="AG199" s="17">
        <f t="shared" ref="AG199:AG262" si="21">W199*S199</f>
        <v>5012.8173041691434</v>
      </c>
      <c r="AH199" s="17">
        <v>4211.5414591305607</v>
      </c>
      <c r="AI199" s="94">
        <v>17.39</v>
      </c>
      <c r="AJ199" s="17">
        <f t="shared" ref="AJ199:AJ262" si="22">(V199/AI199)^0.5</f>
        <v>0.48862170451968961</v>
      </c>
      <c r="AK199" s="15">
        <f t="shared" ref="AK199:AK262" si="23">W199/V199</f>
        <v>1.0033760951332773</v>
      </c>
      <c r="AL199" s="5">
        <v>26.521000000000001</v>
      </c>
      <c r="AR199" s="5">
        <f t="shared" ref="AR199:AR262" si="24">E199/C199</f>
        <v>2.2222222222222223</v>
      </c>
    </row>
    <row r="200" spans="1:44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18"/>
        <v>14073.1</v>
      </c>
      <c r="M200" s="15"/>
      <c r="N200" s="15"/>
      <c r="O200" s="15"/>
      <c r="P200" s="15">
        <f t="shared" si="19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0"/>
        <v>5.0466007171573128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819</v>
      </c>
      <c r="AF200" s="22" t="s">
        <v>5</v>
      </c>
      <c r="AG200" s="17">
        <f t="shared" si="21"/>
        <v>4639.7114252114334</v>
      </c>
      <c r="AH200" s="17">
        <v>3464.8722437168653</v>
      </c>
      <c r="AI200" s="94">
        <v>9.4712999999999994</v>
      </c>
      <c r="AJ200" s="17">
        <f t="shared" si="22"/>
        <v>0.72995262731737187</v>
      </c>
      <c r="AK200" s="15">
        <f t="shared" si="23"/>
        <v>0.92869443466492185</v>
      </c>
      <c r="AL200" s="5">
        <v>26.521000000000001</v>
      </c>
      <c r="AR200" s="5">
        <f t="shared" si="24"/>
        <v>2.2222222222222223</v>
      </c>
    </row>
    <row r="201" spans="1:44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18"/>
        <v>14073.1</v>
      </c>
      <c r="M201" s="15"/>
      <c r="N201" s="15"/>
      <c r="O201" s="15"/>
      <c r="P201" s="15">
        <f t="shared" si="19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0"/>
        <v>6.4822134047165605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820</v>
      </c>
      <c r="AF201" s="22" t="s">
        <v>5</v>
      </c>
      <c r="AG201" s="17">
        <f t="shared" si="21"/>
        <v>3846.7012893916444</v>
      </c>
      <c r="AH201" s="17">
        <v>2697.5086530284602</v>
      </c>
      <c r="AI201" s="94">
        <v>6.8727999999999998</v>
      </c>
      <c r="AJ201" s="17">
        <f t="shared" si="22"/>
        <v>0.97116899583559602</v>
      </c>
      <c r="AK201" s="15">
        <f t="shared" si="23"/>
        <v>0.7699638516017413</v>
      </c>
      <c r="AL201" s="5">
        <v>26.521000000000001</v>
      </c>
      <c r="AR201" s="5">
        <f t="shared" si="24"/>
        <v>2.2222222222222223</v>
      </c>
    </row>
    <row r="202" spans="1:44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18"/>
        <v>14073.1</v>
      </c>
      <c r="M202" s="15"/>
      <c r="N202" s="15"/>
      <c r="O202" s="15"/>
      <c r="P202" s="15">
        <f t="shared" si="19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0"/>
        <v>9.2987954997459816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821</v>
      </c>
      <c r="AF202" s="22" t="s">
        <v>5</v>
      </c>
      <c r="AG202" s="17">
        <f t="shared" si="21"/>
        <v>2584.7936860910199</v>
      </c>
      <c r="AH202" s="17">
        <v>1880.4399720886074</v>
      </c>
      <c r="AI202" s="94">
        <v>5.5872999999999999</v>
      </c>
      <c r="AJ202" s="17">
        <f t="shared" si="22"/>
        <v>1.2900672583234385</v>
      </c>
      <c r="AK202" s="15">
        <f t="shared" si="23"/>
        <v>0.51737776146721626</v>
      </c>
      <c r="AL202" s="5">
        <v>26.521000000000001</v>
      </c>
      <c r="AR202" s="5">
        <f t="shared" si="24"/>
        <v>2.2222222222222223</v>
      </c>
    </row>
    <row r="203" spans="1:44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18"/>
        <v>14073.1</v>
      </c>
      <c r="M203" s="15"/>
      <c r="N203" s="15"/>
      <c r="O203" s="15"/>
      <c r="P203" s="15">
        <f t="shared" si="19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0"/>
        <v>13.192555857592348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822</v>
      </c>
      <c r="AF203" s="22" t="s">
        <v>5</v>
      </c>
      <c r="AG203" s="17">
        <f t="shared" si="21"/>
        <v>1733.3536394640148</v>
      </c>
      <c r="AH203" s="17">
        <v>1325.4313219327296</v>
      </c>
      <c r="AI203" s="94">
        <v>5.0335000000000001</v>
      </c>
      <c r="AJ203" s="17">
        <f t="shared" si="22"/>
        <v>1.6189350824386874</v>
      </c>
      <c r="AK203" s="15">
        <f t="shared" si="23"/>
        <v>0.34695172409414676</v>
      </c>
      <c r="AL203" s="5">
        <v>26.521000000000001</v>
      </c>
      <c r="AR203" s="5">
        <f t="shared" si="24"/>
        <v>2.2222222222222223</v>
      </c>
    </row>
    <row r="204" spans="1:44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18"/>
        <v>14073.1</v>
      </c>
      <c r="M204" s="15"/>
      <c r="N204" s="15"/>
      <c r="O204" s="15"/>
      <c r="P204" s="15">
        <f t="shared" si="19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0"/>
        <v>17.840429325891453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823</v>
      </c>
      <c r="AF204" s="22" t="s">
        <v>5</v>
      </c>
      <c r="AG204" s="17">
        <f t="shared" si="21"/>
        <v>1238.0725951482289</v>
      </c>
      <c r="AH204" s="17">
        <v>980.12365232843217</v>
      </c>
      <c r="AI204" s="94">
        <v>4.7488000000000001</v>
      </c>
      <c r="AJ204" s="17">
        <f t="shared" si="22"/>
        <v>1.9382540988509007</v>
      </c>
      <c r="AK204" s="15">
        <f t="shared" si="23"/>
        <v>0.24781522458003316</v>
      </c>
      <c r="AL204" s="5">
        <v>26.521000000000001</v>
      </c>
      <c r="AR204" s="5">
        <f t="shared" si="24"/>
        <v>2.2222222222222223</v>
      </c>
    </row>
    <row r="205" spans="1:44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18"/>
        <v>14073.1</v>
      </c>
      <c r="M205" s="15"/>
      <c r="N205" s="15"/>
      <c r="O205" s="15"/>
      <c r="P205" s="15">
        <f t="shared" si="19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0"/>
        <v>26.421797868568682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824</v>
      </c>
      <c r="AF205" s="22" t="s">
        <v>5</v>
      </c>
      <c r="AG205" s="17">
        <f t="shared" si="21"/>
        <v>807.5606776112952</v>
      </c>
      <c r="AH205" s="17">
        <v>661.79549313716848</v>
      </c>
      <c r="AI205" s="94">
        <v>4.5034000000000001</v>
      </c>
      <c r="AJ205" s="17">
        <f t="shared" si="22"/>
        <v>2.4222051387697725</v>
      </c>
      <c r="AK205" s="15">
        <f t="shared" si="23"/>
        <v>0.16164305022863923</v>
      </c>
      <c r="AL205" s="5">
        <v>26.521000000000001</v>
      </c>
      <c r="AR205" s="5">
        <f t="shared" si="24"/>
        <v>2.2222222222222223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18"/>
        <v>10828</v>
      </c>
      <c r="M206" s="15"/>
      <c r="N206" s="15"/>
      <c r="O206" s="15"/>
      <c r="P206" s="15">
        <f t="shared" si="19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0"/>
        <v>3.6875184446391605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1"/>
        <v>4014.199948076051</v>
      </c>
      <c r="AH206" s="17">
        <v>3648.4671743293502</v>
      </c>
      <c r="AI206" s="94">
        <v>40.904000000000003</v>
      </c>
      <c r="AJ206" s="17">
        <f>(V206/AI206)^0.5</f>
        <v>0.30025082596724739</v>
      </c>
      <c r="AK206" s="15">
        <f t="shared" si="23"/>
        <v>1.0442930815975409</v>
      </c>
      <c r="AL206" s="56">
        <v>15.672000000000001</v>
      </c>
      <c r="AR206" s="5">
        <f t="shared" si="24"/>
        <v>2.2222222222222223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18"/>
        <v>10828</v>
      </c>
      <c r="M207" s="15"/>
      <c r="N207" s="15"/>
      <c r="O207" s="15"/>
      <c r="P207" s="15">
        <f t="shared" si="19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0"/>
        <v>4.1518828485211703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1"/>
        <v>3885.5164129561158</v>
      </c>
      <c r="AH207" s="17">
        <v>3240.4069408634709</v>
      </c>
      <c r="AI207" s="94">
        <v>17.375</v>
      </c>
      <c r="AJ207" s="17">
        <f t="shared" si="22"/>
        <v>0.48883257486160098</v>
      </c>
      <c r="AK207" s="15">
        <f t="shared" si="23"/>
        <v>1.0108160931117853</v>
      </c>
      <c r="AL207" s="5">
        <v>15.672000000000001</v>
      </c>
      <c r="AR207" s="5">
        <f t="shared" si="24"/>
        <v>2.2222222222222223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18"/>
        <v>10828</v>
      </c>
      <c r="M208" s="15"/>
      <c r="N208" s="15"/>
      <c r="O208" s="15"/>
      <c r="P208" s="15">
        <f t="shared" si="19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0"/>
        <v>5.0466007171573128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1"/>
        <v>3583.4951511651898</v>
      </c>
      <c r="AH208" s="17">
        <v>2665.911324083977</v>
      </c>
      <c r="AI208" s="94">
        <v>9.4903999999999993</v>
      </c>
      <c r="AJ208" s="17">
        <f t="shared" si="22"/>
        <v>0.72921772061820678</v>
      </c>
      <c r="AK208" s="15">
        <f t="shared" si="23"/>
        <v>0.93224533972049251</v>
      </c>
      <c r="AL208" s="5">
        <v>15.672000000000001</v>
      </c>
      <c r="AR208" s="5">
        <f t="shared" si="24"/>
        <v>2.2222222222222223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18"/>
        <v>10828</v>
      </c>
      <c r="M209" s="15"/>
      <c r="N209" s="15"/>
      <c r="O209" s="15"/>
      <c r="P209" s="15">
        <f t="shared" si="19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0"/>
        <v>6.4822134047165614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1"/>
        <v>2975.8599749530263</v>
      </c>
      <c r="AH209" s="17">
        <v>2075.4932243068097</v>
      </c>
      <c r="AI209" s="94">
        <v>6.8936999999999999</v>
      </c>
      <c r="AJ209" s="17">
        <f t="shared" si="22"/>
        <v>0.96969570576052022</v>
      </c>
      <c r="AK209" s="15">
        <f t="shared" si="23"/>
        <v>0.77416920528234745</v>
      </c>
      <c r="AL209" s="5">
        <v>15.672000000000001</v>
      </c>
      <c r="AR209" s="5">
        <f t="shared" si="24"/>
        <v>2.2222222222222223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18"/>
        <v>10828</v>
      </c>
      <c r="M210" s="15"/>
      <c r="N210" s="15"/>
      <c r="O210" s="15"/>
      <c r="P210" s="15">
        <f t="shared" si="19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0"/>
        <v>9.2987954997459781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1"/>
        <v>2004.7503594964801</v>
      </c>
      <c r="AH210" s="17">
        <v>1446.8314740729086</v>
      </c>
      <c r="AI210" s="94">
        <v>5.6073000000000004</v>
      </c>
      <c r="AJ210" s="17">
        <f t="shared" si="22"/>
        <v>1.2877645107254294</v>
      </c>
      <c r="AK210" s="15">
        <f t="shared" si="23"/>
        <v>0.52153528918153769</v>
      </c>
      <c r="AL210" s="5">
        <v>15.672000000000001</v>
      </c>
      <c r="AR210" s="5">
        <f t="shared" si="24"/>
        <v>2.2222222222222223</v>
      </c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18"/>
        <v>10828</v>
      </c>
      <c r="M211" s="15"/>
      <c r="N211" s="15"/>
      <c r="O211" s="15"/>
      <c r="P211" s="15">
        <f t="shared" si="19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0"/>
        <v>13.192555857592344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1"/>
        <v>1344.0140537434816</v>
      </c>
      <c r="AH211" s="17">
        <v>1019.8016324681555</v>
      </c>
      <c r="AI211" s="94">
        <v>5.0529000000000002</v>
      </c>
      <c r="AJ211" s="17">
        <f t="shared" si="22"/>
        <v>1.615824240666268</v>
      </c>
      <c r="AK211" s="15">
        <f t="shared" si="23"/>
        <v>0.34964490958326133</v>
      </c>
      <c r="AL211" s="5">
        <v>15.672000000000001</v>
      </c>
      <c r="AR211" s="5">
        <f t="shared" si="24"/>
        <v>2.2222222222222223</v>
      </c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18"/>
        <v>10828</v>
      </c>
      <c r="M212" s="15"/>
      <c r="N212" s="15"/>
      <c r="O212" s="15"/>
      <c r="P212" s="15">
        <f t="shared" si="19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0"/>
        <v>17.840429325891453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1"/>
        <v>959.90826344893958</v>
      </c>
      <c r="AH212" s="17">
        <v>754.11806264520703</v>
      </c>
      <c r="AI212" s="94">
        <v>4.7678000000000003</v>
      </c>
      <c r="AJ212" s="17">
        <f t="shared" si="22"/>
        <v>1.9343882078209822</v>
      </c>
      <c r="AK212" s="15">
        <f t="shared" si="23"/>
        <v>0.24971988726383337</v>
      </c>
      <c r="AL212" s="5">
        <v>15.672000000000001</v>
      </c>
      <c r="AR212" s="5">
        <f t="shared" si="24"/>
        <v>2.2222222222222223</v>
      </c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18"/>
        <v>10828</v>
      </c>
      <c r="M213" s="15"/>
      <c r="N213" s="15"/>
      <c r="O213" s="15"/>
      <c r="P213" s="15">
        <f t="shared" si="19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0"/>
        <v>26.421797868568689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1"/>
        <v>626.16315065679657</v>
      </c>
      <c r="AH213" s="17">
        <v>509.19282885002309</v>
      </c>
      <c r="AI213" s="94">
        <v>4.5220000000000002</v>
      </c>
      <c r="AJ213" s="17">
        <f t="shared" si="22"/>
        <v>2.4172184692214538</v>
      </c>
      <c r="AK213" s="15">
        <f t="shared" si="23"/>
        <v>0.16289618221324903</v>
      </c>
      <c r="AL213" s="5">
        <v>15.672000000000001</v>
      </c>
      <c r="AR213" s="5">
        <f t="shared" si="24"/>
        <v>2.2222222222222223</v>
      </c>
    </row>
    <row r="214" spans="1:44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18"/>
        <v>9336</v>
      </c>
      <c r="M214" s="15"/>
      <c r="N214" s="15"/>
      <c r="O214" s="15"/>
      <c r="P214" s="15">
        <f t="shared" si="19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0"/>
        <v>3.6875184446391613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833</v>
      </c>
      <c r="AF214" s="22" t="s">
        <v>5</v>
      </c>
      <c r="AG214" s="17">
        <f t="shared" si="21"/>
        <v>3482.9470721892976</v>
      </c>
      <c r="AH214" s="17">
        <v>3145.7415533375333</v>
      </c>
      <c r="AI214" s="94">
        <v>40.503999999999998</v>
      </c>
      <c r="AJ214" s="17">
        <f t="shared" si="22"/>
        <v>0.3017297573172063</v>
      </c>
      <c r="AK214" s="15">
        <f t="shared" si="23"/>
        <v>1.0508910146967962</v>
      </c>
      <c r="AL214" s="56">
        <v>10.936</v>
      </c>
      <c r="AR214" s="5">
        <f t="shared" si="24"/>
        <v>2.2222222222222223</v>
      </c>
    </row>
    <row r="215" spans="1:44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18"/>
        <v>9336</v>
      </c>
      <c r="M215" s="15"/>
      <c r="N215" s="15"/>
      <c r="O215" s="15"/>
      <c r="P215" s="15">
        <f t="shared" si="19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0"/>
        <v>4.1518828485211712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834</v>
      </c>
      <c r="AF215" s="22" t="s">
        <v>5</v>
      </c>
      <c r="AG215" s="17">
        <f t="shared" si="21"/>
        <v>3366.5397767614118</v>
      </c>
      <c r="AH215" s="17">
        <v>2793.9083117751534</v>
      </c>
      <c r="AI215" s="94">
        <v>17.341999999999999</v>
      </c>
      <c r="AJ215" s="17">
        <f t="shared" si="22"/>
        <v>0.48929745227305027</v>
      </c>
      <c r="AK215" s="15">
        <f t="shared" si="23"/>
        <v>1.0157680632781214</v>
      </c>
      <c r="AL215" s="5">
        <v>10.936</v>
      </c>
      <c r="AR215" s="5">
        <f t="shared" si="24"/>
        <v>2.2222222222222223</v>
      </c>
    </row>
    <row r="216" spans="1:44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18"/>
        <v>9336</v>
      </c>
      <c r="M216" s="15"/>
      <c r="N216" s="15"/>
      <c r="O216" s="15"/>
      <c r="P216" s="15">
        <f t="shared" si="19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0"/>
        <v>5.046600717157312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835</v>
      </c>
      <c r="AF216" s="22" t="s">
        <v>5</v>
      </c>
      <c r="AG216" s="17">
        <f t="shared" si="21"/>
        <v>3098.2268045186843</v>
      </c>
      <c r="AH216" s="17">
        <v>2298.5729702297758</v>
      </c>
      <c r="AI216" s="94">
        <v>9.4981000000000009</v>
      </c>
      <c r="AJ216" s="17">
        <f t="shared" si="22"/>
        <v>0.72892207649414931</v>
      </c>
      <c r="AK216" s="15">
        <f t="shared" si="23"/>
        <v>0.93481142345205737</v>
      </c>
      <c r="AL216" s="5">
        <v>10.936</v>
      </c>
      <c r="AR216" s="5">
        <f t="shared" si="24"/>
        <v>2.2222222222222223</v>
      </c>
    </row>
    <row r="217" spans="1:44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18"/>
        <v>9336</v>
      </c>
      <c r="M217" s="15"/>
      <c r="N217" s="15"/>
      <c r="O217" s="15"/>
      <c r="P217" s="15">
        <f t="shared" si="19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0"/>
        <v>6.482213404716564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836</v>
      </c>
      <c r="AF217" s="22" t="s">
        <v>5</v>
      </c>
      <c r="AG217" s="17">
        <f t="shared" si="21"/>
        <v>2574.9758003732122</v>
      </c>
      <c r="AH217" s="17">
        <v>1789.5091191474298</v>
      </c>
      <c r="AI217" s="94">
        <v>6.9059999999999997</v>
      </c>
      <c r="AJ217" s="17">
        <f t="shared" si="22"/>
        <v>0.96883177782064522</v>
      </c>
      <c r="AK217" s="15">
        <f t="shared" si="23"/>
        <v>0.77693369310173321</v>
      </c>
      <c r="AL217" s="5">
        <v>10.936</v>
      </c>
      <c r="AR217" s="5">
        <f t="shared" si="24"/>
        <v>2.2222222222222223</v>
      </c>
    </row>
    <row r="218" spans="1:44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18"/>
        <v>9336</v>
      </c>
      <c r="M218" s="15"/>
      <c r="N218" s="15"/>
      <c r="O218" s="15"/>
      <c r="P218" s="15">
        <f t="shared" si="19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0"/>
        <v>9.2987954997459799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837</v>
      </c>
      <c r="AF218" s="22" t="s">
        <v>5</v>
      </c>
      <c r="AG218" s="17">
        <f t="shared" si="21"/>
        <v>1737.698930796081</v>
      </c>
      <c r="AH218" s="17">
        <v>1247.4712451001726</v>
      </c>
      <c r="AI218" s="94">
        <v>5.6203000000000003</v>
      </c>
      <c r="AJ218" s="17">
        <f t="shared" si="22"/>
        <v>1.2862743206570582</v>
      </c>
      <c r="AK218" s="15">
        <f t="shared" si="23"/>
        <v>0.52430661585505178</v>
      </c>
      <c r="AL218" s="5">
        <v>10.936</v>
      </c>
      <c r="AR218" s="5">
        <f t="shared" si="24"/>
        <v>2.2222222222222223</v>
      </c>
    </row>
    <row r="219" spans="1:44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18"/>
        <v>9336</v>
      </c>
      <c r="M219" s="15"/>
      <c r="N219" s="15"/>
      <c r="O219" s="15"/>
      <c r="P219" s="15">
        <f t="shared" si="19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0"/>
        <v>13.192555857592343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838</v>
      </c>
      <c r="AF219" s="22" t="s">
        <v>5</v>
      </c>
      <c r="AG219" s="17">
        <f t="shared" si="21"/>
        <v>1164.7098096732425</v>
      </c>
      <c r="AH219" s="17">
        <v>879.28223501317882</v>
      </c>
      <c r="AI219" s="94">
        <v>5.0659999999999998</v>
      </c>
      <c r="AJ219" s="17">
        <f t="shared" si="22"/>
        <v>1.6137337354130556</v>
      </c>
      <c r="AK219" s="15">
        <f t="shared" si="23"/>
        <v>0.35142166916290796</v>
      </c>
      <c r="AL219" s="5">
        <v>10.936</v>
      </c>
      <c r="AR219" s="5">
        <f t="shared" si="24"/>
        <v>2.2222222222222223</v>
      </c>
    </row>
    <row r="220" spans="1:44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18"/>
        <v>9336</v>
      </c>
      <c r="M220" s="15"/>
      <c r="N220" s="15"/>
      <c r="O220" s="15"/>
      <c r="P220" s="15">
        <f t="shared" si="19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0"/>
        <v>17.84042932589146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839</v>
      </c>
      <c r="AF220" s="22" t="s">
        <v>5</v>
      </c>
      <c r="AG220" s="17">
        <f t="shared" si="21"/>
        <v>831.76208543728626</v>
      </c>
      <c r="AH220" s="17">
        <v>650.20744669889643</v>
      </c>
      <c r="AI220" s="94">
        <v>4.7807000000000004</v>
      </c>
      <c r="AJ220" s="17">
        <f t="shared" si="22"/>
        <v>1.9317766170476651</v>
      </c>
      <c r="AK220" s="15">
        <f t="shared" si="23"/>
        <v>0.2509631308873379</v>
      </c>
      <c r="AL220" s="5">
        <v>10.936</v>
      </c>
      <c r="AR220" s="5">
        <f t="shared" si="24"/>
        <v>2.2222222222222223</v>
      </c>
    </row>
    <row r="221" spans="1:44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18"/>
        <v>9336</v>
      </c>
      <c r="M221" s="15"/>
      <c r="N221" s="15"/>
      <c r="O221" s="15"/>
      <c r="P221" s="15">
        <f t="shared" si="19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0"/>
        <v>26.421797868568685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840</v>
      </c>
      <c r="AF221" s="22" t="s">
        <v>5</v>
      </c>
      <c r="AG221" s="17">
        <f t="shared" si="21"/>
        <v>542.28819256258225</v>
      </c>
      <c r="AH221" s="17">
        <v>439.03068435018616</v>
      </c>
      <c r="AI221" s="94">
        <v>4.5347</v>
      </c>
      <c r="AJ221" s="17">
        <f t="shared" si="22"/>
        <v>2.4138312331762077</v>
      </c>
      <c r="AK221" s="15">
        <f t="shared" si="23"/>
        <v>0.1636217195175369</v>
      </c>
      <c r="AL221" s="5">
        <v>10.936</v>
      </c>
      <c r="AR221" s="5">
        <f t="shared" si="24"/>
        <v>2.2222222222222223</v>
      </c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18"/>
        <v>7955.9</v>
      </c>
      <c r="M222" s="15"/>
      <c r="N222" s="15"/>
      <c r="O222" s="15"/>
      <c r="P222" s="15">
        <f t="shared" si="19"/>
        <v>217467367.59166667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20"/>
        <v>3.67692352839047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1"/>
        <v>2991.7934912166588</v>
      </c>
      <c r="AH222" s="17">
        <v>2680.7203539201037</v>
      </c>
      <c r="AI222" s="94">
        <v>39.619</v>
      </c>
      <c r="AJ222" s="17">
        <f t="shared" si="22"/>
        <v>0.3046425374186908</v>
      </c>
      <c r="AK222" s="15">
        <f t="shared" si="23"/>
        <v>1.0592877360451811</v>
      </c>
      <c r="AL222" s="56">
        <v>6.1308999999999996</v>
      </c>
      <c r="AR222" s="5">
        <f t="shared" si="24"/>
        <v>2.2222222222222223</v>
      </c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18"/>
        <v>7955.9</v>
      </c>
      <c r="M223" s="15"/>
      <c r="N223" s="15"/>
      <c r="O223" s="15"/>
      <c r="P223" s="15">
        <f t="shared" si="19"/>
        <v>217467367.59166667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20"/>
        <v>4.1274819421308315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1"/>
        <v>2867.5758460761867</v>
      </c>
      <c r="AH223" s="17">
        <v>2380.8970798684604</v>
      </c>
      <c r="AI223" s="94">
        <v>17.079999999999998</v>
      </c>
      <c r="AJ223" s="17">
        <f t="shared" si="22"/>
        <v>0.49158503985863133</v>
      </c>
      <c r="AK223" s="15">
        <f t="shared" si="23"/>
        <v>1.0153066830466986</v>
      </c>
      <c r="AL223" s="5">
        <v>6.1308999999999996</v>
      </c>
      <c r="AR223" s="5">
        <f t="shared" si="24"/>
        <v>2.2222222222222223</v>
      </c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18"/>
        <v>7955.9</v>
      </c>
      <c r="M224" s="15"/>
      <c r="N224" s="15"/>
      <c r="O224" s="15"/>
      <c r="P224" s="15">
        <f t="shared" si="19"/>
        <v>217467367.59166667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20"/>
        <v>4.986308438365012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1"/>
        <v>2649.9843360457448</v>
      </c>
      <c r="AH224" s="17">
        <v>1958.7849929146394</v>
      </c>
      <c r="AI224" s="94">
        <v>9.3788999999999998</v>
      </c>
      <c r="AJ224" s="17">
        <f t="shared" si="22"/>
        <v>0.72914452132026053</v>
      </c>
      <c r="AK224" s="15">
        <f t="shared" si="23"/>
        <v>0.93826526333658833</v>
      </c>
      <c r="AL224" s="5">
        <v>6.1308999999999996</v>
      </c>
      <c r="AR224" s="5">
        <f t="shared" si="24"/>
        <v>2.2222222222222223</v>
      </c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18"/>
        <v>7955.9</v>
      </c>
      <c r="M225" s="15"/>
      <c r="N225" s="15"/>
      <c r="O225" s="15"/>
      <c r="P225" s="15">
        <f t="shared" si="19"/>
        <v>217467367.59166667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20"/>
        <v>6.359268654435196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1"/>
        <v>2204.3923617031164</v>
      </c>
      <c r="AH225" s="17">
        <v>1524.9738218750047</v>
      </c>
      <c r="AI225" s="94">
        <v>6.7823000000000002</v>
      </c>
      <c r="AJ225" s="17">
        <f t="shared" si="22"/>
        <v>0.96831149696729601</v>
      </c>
      <c r="AK225" s="15">
        <f t="shared" si="23"/>
        <v>0.78049698317719973</v>
      </c>
      <c r="AL225" s="5">
        <v>6.1308999999999996</v>
      </c>
      <c r="AR225" s="5">
        <f t="shared" si="24"/>
        <v>2.2222222222222223</v>
      </c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18"/>
        <v>7955.9</v>
      </c>
      <c r="M226" s="15"/>
      <c r="N226" s="15"/>
      <c r="O226" s="15"/>
      <c r="P226" s="15">
        <f t="shared" si="19"/>
        <v>217467367.59166667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20"/>
        <v>9.0626738137141363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1"/>
        <v>1489.2930909833292</v>
      </c>
      <c r="AH226" s="17">
        <v>1063.0630333003928</v>
      </c>
      <c r="AI226" s="94">
        <v>5.4886999999999997</v>
      </c>
      <c r="AJ226" s="17">
        <f t="shared" si="22"/>
        <v>1.2849712994836429</v>
      </c>
      <c r="AK226" s="15">
        <f t="shared" si="23"/>
        <v>0.52730574863772073</v>
      </c>
      <c r="AL226" s="5">
        <v>6.1308999999999996</v>
      </c>
      <c r="AR226" s="5">
        <f t="shared" si="24"/>
        <v>2.2222222222222223</v>
      </c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18"/>
        <v>7955.9</v>
      </c>
      <c r="M227" s="15"/>
      <c r="N227" s="15"/>
      <c r="O227" s="15"/>
      <c r="P227" s="15">
        <f t="shared" si="19"/>
        <v>217467367.59166667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20"/>
        <v>12.81335750214325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1"/>
        <v>998.05048777074467</v>
      </c>
      <c r="AH227" s="17">
        <v>749.30179236732522</v>
      </c>
      <c r="AI227" s="94">
        <v>4.9326999999999996</v>
      </c>
      <c r="AJ227" s="17">
        <f t="shared" si="22"/>
        <v>1.6117182373591772</v>
      </c>
      <c r="AK227" s="15">
        <f t="shared" si="23"/>
        <v>0.35337420338444714</v>
      </c>
      <c r="AL227" s="5">
        <v>6.1308999999999996</v>
      </c>
      <c r="AR227" s="5">
        <f t="shared" si="24"/>
        <v>2.2222222222222223</v>
      </c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18"/>
        <v>7955.9</v>
      </c>
      <c r="M228" s="15"/>
      <c r="N228" s="15"/>
      <c r="O228" s="15"/>
      <c r="P228" s="15">
        <f t="shared" si="19"/>
        <v>217467367.59166667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20"/>
        <v>17.29721861594329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1"/>
        <v>712.53504986864459</v>
      </c>
      <c r="AH228" s="17">
        <v>554.0901269485596</v>
      </c>
      <c r="AI228" s="94">
        <v>4.6478999999999999</v>
      </c>
      <c r="AJ228" s="17">
        <f t="shared" si="22"/>
        <v>1.9291222469162641</v>
      </c>
      <c r="AK228" s="15">
        <f t="shared" si="23"/>
        <v>0.2522833350778011</v>
      </c>
      <c r="AL228" s="5">
        <v>6.1308999999999996</v>
      </c>
      <c r="AR228" s="5">
        <f t="shared" si="24"/>
        <v>2.2222222222222223</v>
      </c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18"/>
        <v>7955.9</v>
      </c>
      <c r="M229" s="15"/>
      <c r="N229" s="15"/>
      <c r="O229" s="15"/>
      <c r="P229" s="15">
        <f t="shared" si="19"/>
        <v>217467367.59166667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20"/>
        <v>25.580931063827322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1"/>
        <v>464.20685184760947</v>
      </c>
      <c r="AH229" s="17">
        <v>374.13070068783702</v>
      </c>
      <c r="AI229" s="94">
        <v>4.4032999999999998</v>
      </c>
      <c r="AJ229" s="17">
        <f t="shared" si="22"/>
        <v>2.4102885410077937</v>
      </c>
      <c r="AK229" s="15">
        <f t="shared" si="23"/>
        <v>0.16435914664362278</v>
      </c>
      <c r="AL229" s="5">
        <v>6.1308999999999996</v>
      </c>
      <c r="AR229" s="5">
        <f t="shared" si="24"/>
        <v>2.2222222222222223</v>
      </c>
    </row>
    <row r="230" spans="1:44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18"/>
        <v>7023.4</v>
      </c>
      <c r="M230" s="15"/>
      <c r="N230" s="15"/>
      <c r="O230" s="15"/>
      <c r="P230" s="15">
        <f t="shared" si="19"/>
        <v>206655884.88333333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20"/>
        <v>3.6836432318859469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849</v>
      </c>
      <c r="AF230" s="24" t="s">
        <v>218</v>
      </c>
      <c r="AG230" s="17">
        <f t="shared" si="21"/>
        <v>2661.3350542123112</v>
      </c>
      <c r="AH230" s="17">
        <v>2366.5168408002178</v>
      </c>
      <c r="AI230" s="94">
        <v>38.595999999999997</v>
      </c>
      <c r="AJ230" s="17">
        <f t="shared" si="22"/>
        <v>0.3089353687683184</v>
      </c>
      <c r="AK230" s="15">
        <f t="shared" si="23"/>
        <v>1.0673916425904677</v>
      </c>
      <c r="AL230" s="56">
        <v>3.2757000000000001</v>
      </c>
      <c r="AR230" s="5">
        <f t="shared" si="24"/>
        <v>2.2222222222222223</v>
      </c>
    </row>
    <row r="231" spans="1:44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18"/>
        <v>7023.4</v>
      </c>
      <c r="M231" s="15"/>
      <c r="N231" s="15"/>
      <c r="O231" s="15"/>
      <c r="P231" s="15">
        <f t="shared" si="19"/>
        <v>206655884.88333333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20"/>
        <v>4.1429286065203383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850</v>
      </c>
      <c r="AF231" s="22" t="s">
        <v>5</v>
      </c>
      <c r="AG231" s="17">
        <f t="shared" si="21"/>
        <v>2550.4388336285292</v>
      </c>
      <c r="AH231" s="17">
        <v>2101.8354366882622</v>
      </c>
      <c r="AI231" s="94">
        <v>16.984000000000002</v>
      </c>
      <c r="AJ231" s="17">
        <f t="shared" si="22"/>
        <v>0.49389398164347664</v>
      </c>
      <c r="AK231" s="15">
        <f t="shared" si="23"/>
        <v>1.0229140790237743</v>
      </c>
      <c r="AL231" s="5">
        <v>3.2757000000000001</v>
      </c>
      <c r="AR231" s="5">
        <f t="shared" si="24"/>
        <v>2.2222222222222223</v>
      </c>
    </row>
    <row r="232" spans="1:44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18"/>
        <v>7023.4</v>
      </c>
      <c r="M232" s="15"/>
      <c r="N232" s="15"/>
      <c r="O232" s="15"/>
      <c r="P232" s="15">
        <f t="shared" si="19"/>
        <v>206655884.88333333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20"/>
        <v>5.024411506133073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851</v>
      </c>
      <c r="AF232" s="22" t="s">
        <v>5</v>
      </c>
      <c r="AG232" s="17">
        <f t="shared" si="21"/>
        <v>2351.7343385223603</v>
      </c>
      <c r="AH232" s="17">
        <v>1729.1985217557631</v>
      </c>
      <c r="AI232" s="94">
        <v>9.4222000000000001</v>
      </c>
      <c r="AJ232" s="17">
        <f t="shared" si="22"/>
        <v>0.73024138395514426</v>
      </c>
      <c r="AK232" s="15">
        <f t="shared" si="23"/>
        <v>0.94321892110452521</v>
      </c>
      <c r="AL232" s="5">
        <v>3.2757000000000001</v>
      </c>
      <c r="AR232" s="5">
        <f t="shared" si="24"/>
        <v>2.2222222222222223</v>
      </c>
    </row>
    <row r="233" spans="1:44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18"/>
        <v>7023.4</v>
      </c>
      <c r="M233" s="15"/>
      <c r="N233" s="15"/>
      <c r="O233" s="15"/>
      <c r="P233" s="15">
        <f t="shared" si="19"/>
        <v>206655884.88333333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20"/>
        <v>6.4369765175861398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852</v>
      </c>
      <c r="AF233" s="22" t="s">
        <v>5</v>
      </c>
      <c r="AG233" s="17">
        <f t="shared" si="21"/>
        <v>1954.5398091646273</v>
      </c>
      <c r="AH233" s="17">
        <v>1346.2337561503921</v>
      </c>
      <c r="AI233" s="94">
        <v>6.8605999999999998</v>
      </c>
      <c r="AJ233" s="17">
        <f t="shared" si="22"/>
        <v>0.9686344544814095</v>
      </c>
      <c r="AK233" s="15">
        <f t="shared" si="23"/>
        <v>0.78391461988621014</v>
      </c>
      <c r="AL233" s="5">
        <v>3.2757000000000001</v>
      </c>
      <c r="AR233" s="5">
        <f t="shared" si="24"/>
        <v>2.2222222222222223</v>
      </c>
    </row>
    <row r="234" spans="1:44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18"/>
        <v>7023.4</v>
      </c>
      <c r="M234" s="15"/>
      <c r="N234" s="15"/>
      <c r="O234" s="15"/>
      <c r="P234" s="15">
        <f t="shared" si="19"/>
        <v>206655884.88333333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20"/>
        <v>9.2120464774005963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853</v>
      </c>
      <c r="AF234" s="22" t="s">
        <v>5</v>
      </c>
      <c r="AG234" s="17">
        <f t="shared" si="21"/>
        <v>1320.2443247845888</v>
      </c>
      <c r="AH234" s="17">
        <v>938.46289019243318</v>
      </c>
      <c r="AI234" s="94">
        <v>5.5829000000000004</v>
      </c>
      <c r="AJ234" s="17">
        <f t="shared" si="22"/>
        <v>1.2845414883950723</v>
      </c>
      <c r="AK234" s="15">
        <f t="shared" si="23"/>
        <v>0.52951534840458425</v>
      </c>
      <c r="AL234" s="5">
        <v>3.2757000000000001</v>
      </c>
      <c r="AR234" s="5">
        <f t="shared" si="24"/>
        <v>2.2222222222222223</v>
      </c>
    </row>
    <row r="235" spans="1:44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18"/>
        <v>7023.4</v>
      </c>
      <c r="M235" s="15"/>
      <c r="N235" s="15"/>
      <c r="O235" s="15"/>
      <c r="P235" s="15">
        <f t="shared" si="19"/>
        <v>206655884.88333333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20"/>
        <v>13.053348996356778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854</v>
      </c>
      <c r="AF235" s="22" t="s">
        <v>5</v>
      </c>
      <c r="AG235" s="17">
        <f t="shared" si="21"/>
        <v>884.56262988315564</v>
      </c>
      <c r="AH235" s="17">
        <v>661.47716895796475</v>
      </c>
      <c r="AI235" s="94">
        <v>5.0316999999999998</v>
      </c>
      <c r="AJ235" s="17">
        <f t="shared" si="22"/>
        <v>1.6106590045913025</v>
      </c>
      <c r="AK235" s="15">
        <f t="shared" si="23"/>
        <v>0.35477485519559188</v>
      </c>
      <c r="AL235" s="5">
        <v>3.2757000000000001</v>
      </c>
      <c r="AR235" s="5">
        <f t="shared" si="24"/>
        <v>2.2222222222222223</v>
      </c>
    </row>
    <row r="236" spans="1:44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18"/>
        <v>7023.4</v>
      </c>
      <c r="M236" s="15"/>
      <c r="N236" s="15"/>
      <c r="O236" s="15"/>
      <c r="P236" s="15">
        <f t="shared" si="19"/>
        <v>206655884.88333333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20"/>
        <v>17.641068152695222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855</v>
      </c>
      <c r="AF236" s="22" t="s">
        <v>5</v>
      </c>
      <c r="AG236" s="17">
        <f t="shared" si="21"/>
        <v>631.35360461256209</v>
      </c>
      <c r="AH236" s="17">
        <v>489.14599198211556</v>
      </c>
      <c r="AI236" s="94">
        <v>4.7481</v>
      </c>
      <c r="AJ236" s="17">
        <f t="shared" si="22"/>
        <v>1.927536054883304</v>
      </c>
      <c r="AK236" s="15">
        <f t="shared" si="23"/>
        <v>0.25321936071753781</v>
      </c>
      <c r="AL236" s="5">
        <v>3.2757000000000001</v>
      </c>
      <c r="AR236" s="5">
        <f t="shared" si="24"/>
        <v>2.2222222222222223</v>
      </c>
    </row>
    <row r="237" spans="1:44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18"/>
        <v>7023.4</v>
      </c>
      <c r="M237" s="15"/>
      <c r="N237" s="15"/>
      <c r="O237" s="15"/>
      <c r="P237" s="15">
        <f t="shared" si="19"/>
        <v>206655884.88333333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20"/>
        <v>26.113234879164633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856</v>
      </c>
      <c r="AF237" s="22" t="s">
        <v>5</v>
      </c>
      <c r="AG237" s="17">
        <f t="shared" si="21"/>
        <v>410.26098708850276</v>
      </c>
      <c r="AH237" s="17">
        <v>330.2793603754389</v>
      </c>
      <c r="AI237" s="94">
        <v>4.5035999999999996</v>
      </c>
      <c r="AJ237" s="17">
        <f t="shared" si="22"/>
        <v>2.4079664537333083</v>
      </c>
      <c r="AK237" s="15">
        <f t="shared" si="23"/>
        <v>0.16454491448044814</v>
      </c>
      <c r="AL237" s="5">
        <v>3.2757000000000001</v>
      </c>
      <c r="AR237" s="5">
        <f t="shared" si="24"/>
        <v>2.2222222222222223</v>
      </c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18"/>
        <v>6456.4400000000005</v>
      </c>
      <c r="M238" s="15"/>
      <c r="N238" s="15"/>
      <c r="O238" s="15"/>
      <c r="P238" s="15">
        <f t="shared" si="19"/>
        <v>200082503.39666668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20"/>
        <v>3.6873651383531474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1"/>
        <v>2458.7128665839527</v>
      </c>
      <c r="AH238" s="17">
        <v>2175.4811048233278</v>
      </c>
      <c r="AI238" s="94">
        <v>37.375</v>
      </c>
      <c r="AJ238" s="17">
        <f t="shared" si="22"/>
        <v>0.3140996641505403</v>
      </c>
      <c r="AK238" s="15">
        <f t="shared" si="23"/>
        <v>1.0727199101759179</v>
      </c>
      <c r="AL238" s="56">
        <v>1.7927999999999999</v>
      </c>
      <c r="AR238" s="5">
        <f t="shared" si="24"/>
        <v>2.2222222222222223</v>
      </c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18"/>
        <v>6456.4400000000005</v>
      </c>
      <c r="M239" s="15"/>
      <c r="N239" s="15"/>
      <c r="O239" s="15"/>
      <c r="P239" s="15">
        <f t="shared" si="19"/>
        <v>200082503.39666668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20"/>
        <v>4.1515279680218473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1"/>
        <v>2357.4439698796932</v>
      </c>
      <c r="AH239" s="17">
        <v>1932.165957634702</v>
      </c>
      <c r="AI239" s="94">
        <v>16.812000000000001</v>
      </c>
      <c r="AJ239" s="17">
        <f t="shared" si="22"/>
        <v>0.49692894406284022</v>
      </c>
      <c r="AK239" s="15">
        <f t="shared" si="23"/>
        <v>1.0285369706986709</v>
      </c>
      <c r="AL239" s="5">
        <v>1.7927999999999999</v>
      </c>
      <c r="AR239" s="5">
        <f t="shared" si="24"/>
        <v>2.2222222222222223</v>
      </c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18"/>
        <v>6456.4400000000005</v>
      </c>
      <c r="M240" s="15"/>
      <c r="N240" s="15"/>
      <c r="O240" s="15"/>
      <c r="P240" s="15">
        <f t="shared" si="19"/>
        <v>200082503.39666668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20"/>
        <v>5.0457199094673992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1"/>
        <v>2168.6700610028583</v>
      </c>
      <c r="AH240" s="17">
        <v>1589.6099472911669</v>
      </c>
      <c r="AI240" s="94">
        <v>9.4162999999999997</v>
      </c>
      <c r="AJ240" s="17">
        <f t="shared" si="22"/>
        <v>0.73201743687541987</v>
      </c>
      <c r="AK240" s="15">
        <f t="shared" si="23"/>
        <v>0.94617618212262877</v>
      </c>
      <c r="AL240" s="5">
        <v>1.7927999999999999</v>
      </c>
      <c r="AR240" s="5">
        <f t="shared" si="24"/>
        <v>2.2222222222222223</v>
      </c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18"/>
        <v>6456.4400000000005</v>
      </c>
      <c r="M241" s="15"/>
      <c r="N241" s="15"/>
      <c r="O241" s="15"/>
      <c r="P241" s="15">
        <f t="shared" si="19"/>
        <v>200082503.39666668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20"/>
        <v>6.4804179825728188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1"/>
        <v>1798.8741755675803</v>
      </c>
      <c r="AH241" s="17">
        <v>1237.5597961898284</v>
      </c>
      <c r="AI241" s="94">
        <v>6.8921000000000001</v>
      </c>
      <c r="AJ241" s="17">
        <f t="shared" si="22"/>
        <v>0.9696739401348774</v>
      </c>
      <c r="AK241" s="15">
        <f t="shared" si="23"/>
        <v>0.78483672097656232</v>
      </c>
      <c r="AL241" s="5">
        <v>1.7927999999999999</v>
      </c>
      <c r="AR241" s="5">
        <f t="shared" si="24"/>
        <v>2.2222222222222223</v>
      </c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18"/>
        <v>6456.4400000000005</v>
      </c>
      <c r="M242" s="15"/>
      <c r="N242" s="15"/>
      <c r="O242" s="15"/>
      <c r="P242" s="15">
        <f t="shared" si="19"/>
        <v>200082503.39666668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20"/>
        <v>9.2953553430849549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1"/>
        <v>1215.2604257072949</v>
      </c>
      <c r="AH242" s="17">
        <v>862.70600318279378</v>
      </c>
      <c r="AI242" s="94">
        <v>5.63</v>
      </c>
      <c r="AJ242" s="17">
        <f t="shared" si="22"/>
        <v>1.2849280234373963</v>
      </c>
      <c r="AK242" s="15">
        <f t="shared" si="23"/>
        <v>0.53020996165213052</v>
      </c>
      <c r="AL242" s="5">
        <v>1.7927999999999999</v>
      </c>
      <c r="AR242" s="5">
        <f t="shared" si="24"/>
        <v>2.2222222222222223</v>
      </c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18"/>
        <v>6456.4400000000005</v>
      </c>
      <c r="M243" s="15"/>
      <c r="N243" s="15"/>
      <c r="O243" s="15"/>
      <c r="P243" s="15">
        <f t="shared" si="19"/>
        <v>200082503.39666668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20"/>
        <v>13.187037707905224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1"/>
        <v>814.05725110247431</v>
      </c>
      <c r="AH243" s="17">
        <v>608.07979792507365</v>
      </c>
      <c r="AI243" s="94">
        <v>5.0838999999999999</v>
      </c>
      <c r="AJ243" s="17">
        <f t="shared" si="22"/>
        <v>1.6105533826277467</v>
      </c>
      <c r="AK243" s="15">
        <f t="shared" si="23"/>
        <v>0.35516771118295348</v>
      </c>
      <c r="AL243" s="5">
        <v>1.7927999999999999</v>
      </c>
      <c r="AR243" s="5">
        <f t="shared" si="24"/>
        <v>2.2222222222222223</v>
      </c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18"/>
        <v>6456.4400000000005</v>
      </c>
      <c r="M244" s="15"/>
      <c r="N244" s="15"/>
      <c r="O244" s="15"/>
      <c r="P244" s="15">
        <f t="shared" si="19"/>
        <v>200082503.39666668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20"/>
        <v>17.832527853557064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1"/>
        <v>580.912181117253</v>
      </c>
      <c r="AH244" s="17">
        <v>449.65995792251766</v>
      </c>
      <c r="AI244" s="94">
        <v>4.8022</v>
      </c>
      <c r="AJ244" s="17">
        <f t="shared" si="22"/>
        <v>1.927020495694997</v>
      </c>
      <c r="AK244" s="15">
        <f t="shared" si="23"/>
        <v>0.25344808302646049</v>
      </c>
      <c r="AL244" s="5">
        <v>1.7927999999999999</v>
      </c>
      <c r="AR244" s="5">
        <f t="shared" si="24"/>
        <v>2.2222222222222223</v>
      </c>
    </row>
    <row r="245" spans="1:44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18"/>
        <v>6456.4400000000005</v>
      </c>
      <c r="M245" s="25"/>
      <c r="N245" s="25"/>
      <c r="O245" s="25"/>
      <c r="P245" s="25">
        <f t="shared" si="19"/>
        <v>200082503.39666668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20"/>
        <v>26.409569128625773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864</v>
      </c>
      <c r="AF245" s="48" t="s">
        <v>5</v>
      </c>
      <c r="AG245" s="47">
        <f t="shared" si="21"/>
        <v>377.23920980805536</v>
      </c>
      <c r="AH245" s="47">
        <v>303.61774546550089</v>
      </c>
      <c r="AI245" s="94">
        <v>4.5587</v>
      </c>
      <c r="AJ245" s="47">
        <f t="shared" si="22"/>
        <v>2.4069116631645842</v>
      </c>
      <c r="AK245" s="25">
        <f t="shared" si="23"/>
        <v>0.16458693357812382</v>
      </c>
      <c r="AL245" s="5">
        <v>1.7927999999999999</v>
      </c>
      <c r="AR245" s="5">
        <f t="shared" si="24"/>
        <v>2.2222222222222223</v>
      </c>
    </row>
    <row r="246" spans="1:44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18"/>
        <v>18131.148799999999</v>
      </c>
      <c r="M246" s="15"/>
      <c r="N246" s="15"/>
      <c r="O246" s="15"/>
      <c r="P246" s="15">
        <f t="shared" si="19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0"/>
        <v>3.6875184446391609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865</v>
      </c>
      <c r="AF246" s="22" t="s">
        <v>5</v>
      </c>
      <c r="AG246" s="17">
        <f t="shared" si="21"/>
        <v>6638.9685421148088</v>
      </c>
      <c r="AH246" s="17">
        <v>6109.2446647285724</v>
      </c>
      <c r="AI246" s="94">
        <v>34.521000000000001</v>
      </c>
      <c r="AJ246" s="17">
        <f t="shared" si="22"/>
        <v>0.32683263605276575</v>
      </c>
      <c r="AK246" s="15">
        <f t="shared" si="23"/>
        <v>1.0314470441576833</v>
      </c>
      <c r="AL246" s="56">
        <v>29.24</v>
      </c>
      <c r="AR246" s="5">
        <f t="shared" si="24"/>
        <v>1</v>
      </c>
    </row>
    <row r="247" spans="1:44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18"/>
        <v>18131.148799999999</v>
      </c>
      <c r="M247" s="15"/>
      <c r="N247" s="15"/>
      <c r="O247" s="15"/>
      <c r="P247" s="15">
        <f t="shared" si="19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0"/>
        <v>4.1518828485211712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866</v>
      </c>
      <c r="AF247" s="22" t="s">
        <v>5</v>
      </c>
      <c r="AG247" s="17">
        <f t="shared" si="21"/>
        <v>6385.3478435272418</v>
      </c>
      <c r="AH247" s="17">
        <v>5425.9605113916132</v>
      </c>
      <c r="AI247" s="94">
        <v>15.96</v>
      </c>
      <c r="AJ247" s="17">
        <f t="shared" si="22"/>
        <v>0.51004219004081153</v>
      </c>
      <c r="AK247" s="15">
        <f t="shared" si="23"/>
        <v>0.99204388714076153</v>
      </c>
      <c r="AL247" s="5">
        <v>29.24</v>
      </c>
      <c r="AR247" s="5">
        <f t="shared" si="24"/>
        <v>1</v>
      </c>
    </row>
    <row r="248" spans="1:44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18"/>
        <v>18131.148799999999</v>
      </c>
      <c r="M248" s="15"/>
      <c r="N248" s="15"/>
      <c r="O248" s="15"/>
      <c r="P248" s="15">
        <f t="shared" si="19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0"/>
        <v>5.0466007171573128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867</v>
      </c>
      <c r="AF248" s="22" t="s">
        <v>5</v>
      </c>
      <c r="AG248" s="17">
        <f t="shared" si="21"/>
        <v>5744.3075477493749</v>
      </c>
      <c r="AH248" s="17">
        <v>4463.9854917410057</v>
      </c>
      <c r="AI248" s="94">
        <v>8.9838000000000005</v>
      </c>
      <c r="AJ248" s="17">
        <f t="shared" si="22"/>
        <v>0.74949619959894598</v>
      </c>
      <c r="AK248" s="15">
        <f t="shared" si="23"/>
        <v>0.89245023579693006</v>
      </c>
      <c r="AL248" s="5">
        <v>29.24</v>
      </c>
      <c r="AR248" s="5">
        <f t="shared" si="24"/>
        <v>1</v>
      </c>
    </row>
    <row r="249" spans="1:44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18"/>
        <v>18131.148799999999</v>
      </c>
      <c r="M249" s="15"/>
      <c r="N249" s="15"/>
      <c r="O249" s="15"/>
      <c r="P249" s="15">
        <f t="shared" si="19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0"/>
        <v>6.4822134047165623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868</v>
      </c>
      <c r="AF249" s="22" t="s">
        <v>5</v>
      </c>
      <c r="AG249" s="17">
        <f t="shared" si="21"/>
        <v>4700.1311837405437</v>
      </c>
      <c r="AH249" s="17">
        <v>3475.34877016056</v>
      </c>
      <c r="AI249" s="94">
        <v>6.5967000000000002</v>
      </c>
      <c r="AJ249" s="17">
        <f t="shared" si="22"/>
        <v>0.99128445393009057</v>
      </c>
      <c r="AK249" s="15">
        <f t="shared" si="23"/>
        <v>0.7302243391980664</v>
      </c>
      <c r="AL249" s="5">
        <v>29.24</v>
      </c>
      <c r="AR249" s="5">
        <f t="shared" si="24"/>
        <v>1</v>
      </c>
    </row>
    <row r="250" spans="1:44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18"/>
        <v>18131.148799999999</v>
      </c>
      <c r="M250" s="15"/>
      <c r="N250" s="15"/>
      <c r="O250" s="15"/>
      <c r="P250" s="15">
        <f t="shared" si="19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0"/>
        <v>9.2987954997459781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869</v>
      </c>
      <c r="AF250" s="22" t="s">
        <v>5</v>
      </c>
      <c r="AG250" s="17">
        <f t="shared" si="21"/>
        <v>3200.7541518269745</v>
      </c>
      <c r="AH250" s="17">
        <v>2422.6742468543816</v>
      </c>
      <c r="AI250" s="94">
        <v>5.399</v>
      </c>
      <c r="AJ250" s="17">
        <f t="shared" si="22"/>
        <v>1.3123711801234406</v>
      </c>
      <c r="AK250" s="15">
        <f t="shared" si="23"/>
        <v>0.49727730867146391</v>
      </c>
      <c r="AL250" s="5">
        <v>29.24</v>
      </c>
      <c r="AR250" s="5">
        <f t="shared" si="24"/>
        <v>1</v>
      </c>
    </row>
    <row r="251" spans="1:44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18"/>
        <v>18131.148799999999</v>
      </c>
      <c r="M251" s="15"/>
      <c r="N251" s="15"/>
      <c r="O251" s="15"/>
      <c r="P251" s="15">
        <f t="shared" si="19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0"/>
        <v>13.192555857592346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870</v>
      </c>
      <c r="AF251" s="22" t="s">
        <v>5</v>
      </c>
      <c r="AG251" s="17">
        <f t="shared" si="21"/>
        <v>2162.1180738039789</v>
      </c>
      <c r="AH251" s="17">
        <v>1707.6260754306461</v>
      </c>
      <c r="AI251" s="94">
        <v>4.8799000000000001</v>
      </c>
      <c r="AJ251" s="17">
        <f t="shared" si="22"/>
        <v>1.6442165284090036</v>
      </c>
      <c r="AK251" s="15">
        <f t="shared" si="23"/>
        <v>0.33591216499944843</v>
      </c>
      <c r="AL251" s="5">
        <v>29.24</v>
      </c>
      <c r="AR251" s="5">
        <f t="shared" si="24"/>
        <v>1</v>
      </c>
    </row>
    <row r="252" spans="1:44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18"/>
        <v>18131.148799999999</v>
      </c>
      <c r="M252" s="15"/>
      <c r="N252" s="15"/>
      <c r="O252" s="15"/>
      <c r="P252" s="15">
        <f t="shared" si="19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0"/>
        <v>17.840429325891449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871</v>
      </c>
      <c r="AF252" s="22" t="s">
        <v>5</v>
      </c>
      <c r="AG252" s="17">
        <f t="shared" si="21"/>
        <v>1549.1058084784115</v>
      </c>
      <c r="AH252" s="17">
        <v>1262.7472115430339</v>
      </c>
      <c r="AI252" s="94">
        <v>4.6116999999999999</v>
      </c>
      <c r="AJ252" s="17">
        <f t="shared" si="22"/>
        <v>1.966854015475773</v>
      </c>
      <c r="AK252" s="15">
        <f t="shared" si="23"/>
        <v>0.24067301977809619</v>
      </c>
      <c r="AL252" s="5">
        <v>29.24</v>
      </c>
      <c r="AR252" s="5">
        <f t="shared" si="24"/>
        <v>1</v>
      </c>
    </row>
    <row r="253" spans="1:44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18"/>
        <v>18131.148799999999</v>
      </c>
      <c r="M253" s="15"/>
      <c r="N253" s="15"/>
      <c r="O253" s="15"/>
      <c r="P253" s="15">
        <f t="shared" si="19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0"/>
        <v>26.421797868568689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872</v>
      </c>
      <c r="AF253" s="24" t="s">
        <v>218</v>
      </c>
      <c r="AG253" s="17">
        <f t="shared" si="21"/>
        <v>1012.4878894440831</v>
      </c>
      <c r="AH253" s="17">
        <v>852.62753488850217</v>
      </c>
      <c r="AI253" s="94">
        <v>4.3795999999999999</v>
      </c>
      <c r="AJ253" s="17">
        <f t="shared" si="22"/>
        <v>2.4562013139481795</v>
      </c>
      <c r="AK253" s="15">
        <f t="shared" si="23"/>
        <v>0.15730269456584672</v>
      </c>
      <c r="AL253" s="5">
        <v>29.24</v>
      </c>
      <c r="AR253" s="5">
        <f t="shared" si="24"/>
        <v>1</v>
      </c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18"/>
        <v>12891.42</v>
      </c>
      <c r="M254" s="15"/>
      <c r="N254" s="15"/>
      <c r="O254" s="15"/>
      <c r="P254" s="15">
        <f t="shared" si="19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0"/>
        <v>3.6875184446391605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1"/>
        <v>4757.0683784665216</v>
      </c>
      <c r="AH254" s="17">
        <v>4343.7313170015586</v>
      </c>
      <c r="AI254" s="94">
        <v>34.85</v>
      </c>
      <c r="AJ254" s="17">
        <f t="shared" si="22"/>
        <v>0.3252862526877478</v>
      </c>
      <c r="AK254" s="15">
        <f t="shared" si="23"/>
        <v>1.0394659870982912</v>
      </c>
      <c r="AL254" s="56">
        <v>14.43</v>
      </c>
      <c r="AR254" s="5">
        <f t="shared" si="24"/>
        <v>1</v>
      </c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18"/>
        <v>12891.42</v>
      </c>
      <c r="M255" s="15"/>
      <c r="N255" s="15"/>
      <c r="O255" s="15"/>
      <c r="P255" s="15">
        <f t="shared" si="19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0"/>
        <v>4.1518828485211694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1"/>
        <v>4571.5679486971976</v>
      </c>
      <c r="AH255" s="17">
        <v>3857.9097567035624</v>
      </c>
      <c r="AI255" s="94">
        <v>16.123999999999999</v>
      </c>
      <c r="AJ255" s="17">
        <f t="shared" si="22"/>
        <v>0.50744169684401152</v>
      </c>
      <c r="AK255" s="15">
        <f t="shared" si="23"/>
        <v>0.99893232813089894</v>
      </c>
      <c r="AL255" s="5">
        <v>14.43</v>
      </c>
      <c r="AR255" s="5">
        <f t="shared" si="24"/>
        <v>1</v>
      </c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18"/>
        <v>12891.42</v>
      </c>
      <c r="M256" s="15"/>
      <c r="N256" s="15"/>
      <c r="O256" s="15"/>
      <c r="P256" s="15">
        <f t="shared" si="19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0"/>
        <v>5.0466007171573111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1"/>
        <v>4112.7413521068574</v>
      </c>
      <c r="AH256" s="17">
        <v>3173.9363281790424</v>
      </c>
      <c r="AI256" s="94">
        <v>9.0715000000000003</v>
      </c>
      <c r="AJ256" s="17">
        <f t="shared" si="22"/>
        <v>0.74586447084523333</v>
      </c>
      <c r="AK256" s="15">
        <f t="shared" si="23"/>
        <v>0.89867422730337398</v>
      </c>
      <c r="AL256" s="5">
        <v>14.43</v>
      </c>
      <c r="AR256" s="5">
        <f t="shared" si="24"/>
        <v>1</v>
      </c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18"/>
        <v>12891.42</v>
      </c>
      <c r="M257" s="15"/>
      <c r="N257" s="15"/>
      <c r="O257" s="15"/>
      <c r="P257" s="15">
        <f t="shared" si="19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0"/>
        <v>6.4822134047165605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1"/>
        <v>3367.1271542383561</v>
      </c>
      <c r="AH257" s="17">
        <v>2471.0061748885573</v>
      </c>
      <c r="AI257" s="94">
        <v>6.6608999999999998</v>
      </c>
      <c r="AJ257" s="17">
        <f t="shared" si="22"/>
        <v>0.98649572023892584</v>
      </c>
      <c r="AK257" s="15">
        <f t="shared" si="23"/>
        <v>0.73575022947096891</v>
      </c>
      <c r="AL257" s="5">
        <v>14.43</v>
      </c>
      <c r="AR257" s="5">
        <f t="shared" si="24"/>
        <v>1</v>
      </c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18"/>
        <v>12891.42</v>
      </c>
      <c r="M258" s="15"/>
      <c r="N258" s="15"/>
      <c r="O258" s="15"/>
      <c r="P258" s="15">
        <f t="shared" si="19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0"/>
        <v>9.2987954997459763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1"/>
        <v>2293.7058490269683</v>
      </c>
      <c r="AH258" s="17">
        <v>1722.544532830899</v>
      </c>
      <c r="AI258" s="94">
        <v>5.4511000000000003</v>
      </c>
      <c r="AJ258" s="17">
        <f t="shared" si="22"/>
        <v>1.3060844948830221</v>
      </c>
      <c r="AK258" s="15">
        <f t="shared" si="23"/>
        <v>0.50119717119570117</v>
      </c>
      <c r="AL258" s="5">
        <v>14.43</v>
      </c>
      <c r="AR258" s="5">
        <f t="shared" si="24"/>
        <v>1</v>
      </c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18"/>
        <v>12891.42</v>
      </c>
      <c r="M259" s="15"/>
      <c r="N259" s="15"/>
      <c r="O259" s="15"/>
      <c r="P259" s="15">
        <f t="shared" si="19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0"/>
        <v>13.192555857592341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1"/>
        <v>1549.4141134059566</v>
      </c>
      <c r="AH259" s="17">
        <v>1214.1384522379599</v>
      </c>
      <c r="AI259" s="94">
        <v>4.9268000000000001</v>
      </c>
      <c r="AJ259" s="17">
        <f t="shared" si="22"/>
        <v>1.6363718673338714</v>
      </c>
      <c r="AK259" s="15">
        <f t="shared" si="23"/>
        <v>0.33856214430424569</v>
      </c>
      <c r="AL259" s="5">
        <v>14.43</v>
      </c>
      <c r="AR259" s="5">
        <f t="shared" si="24"/>
        <v>1</v>
      </c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18"/>
        <v>12891.42</v>
      </c>
      <c r="M260" s="15"/>
      <c r="N260" s="15"/>
      <c r="O260" s="15"/>
      <c r="P260" s="15">
        <f t="shared" si="19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0"/>
        <v>17.840429325891449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1"/>
        <v>1110.15589033216</v>
      </c>
      <c r="AH260" s="17">
        <v>897.82533017599519</v>
      </c>
      <c r="AI260" s="94">
        <v>4.6559999999999997</v>
      </c>
      <c r="AJ260" s="17">
        <f t="shared" si="22"/>
        <v>1.9574747327728244</v>
      </c>
      <c r="AK260" s="15">
        <f t="shared" si="23"/>
        <v>0.24257992456040584</v>
      </c>
      <c r="AL260" s="5">
        <v>14.43</v>
      </c>
      <c r="AR260" s="5">
        <f t="shared" si="24"/>
        <v>1</v>
      </c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18"/>
        <v>12891.42</v>
      </c>
      <c r="M261" s="15"/>
      <c r="N261" s="15"/>
      <c r="O261" s="15"/>
      <c r="P261" s="15">
        <f t="shared" si="19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0"/>
        <v>26.421797868568678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1"/>
        <v>725.63212287175861</v>
      </c>
      <c r="AH261" s="17">
        <v>606.22632228424141</v>
      </c>
      <c r="AI261" s="94">
        <v>4.4217000000000004</v>
      </c>
      <c r="AJ261" s="17">
        <f t="shared" si="22"/>
        <v>2.4444803251622917</v>
      </c>
      <c r="AK261" s="15">
        <f t="shared" si="23"/>
        <v>0.15855771892735879</v>
      </c>
      <c r="AL261" s="5">
        <v>14.43</v>
      </c>
      <c r="AR261" s="5">
        <f t="shared" si="24"/>
        <v>1</v>
      </c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18"/>
        <v>10789.875</v>
      </c>
      <c r="M262" s="15"/>
      <c r="N262" s="15"/>
      <c r="O262" s="15"/>
      <c r="P262" s="15">
        <f t="shared" si="19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0"/>
        <v>3.6875184446391609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1"/>
        <v>3986.0222091498076</v>
      </c>
      <c r="AH262" s="17">
        <v>3635.621052144154</v>
      </c>
      <c r="AI262" s="94">
        <v>35.073999999999998</v>
      </c>
      <c r="AJ262" s="17">
        <f t="shared" si="22"/>
        <v>0.32424586906729669</v>
      </c>
      <c r="AK262" s="15">
        <f t="shared" si="23"/>
        <v>1.0406266592587847</v>
      </c>
      <c r="AL262" s="56">
        <v>10.167</v>
      </c>
      <c r="AR262" s="5">
        <f t="shared" si="24"/>
        <v>1</v>
      </c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5">2*C263*F263+(E263-2*F263)*H263</f>
        <v>10789.875</v>
      </c>
      <c r="M263" s="15"/>
      <c r="N263" s="15"/>
      <c r="O263" s="15"/>
      <c r="P263" s="15">
        <f t="shared" ref="P263:P293" si="26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7">L263*T263/(S263*1000)</f>
        <v>4.1518828485211712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28">W263*S263</f>
        <v>3832.2481385143706</v>
      </c>
      <c r="AH263" s="17">
        <v>3228.9975841382748</v>
      </c>
      <c r="AI263" s="94">
        <v>16.239000000000001</v>
      </c>
      <c r="AJ263" s="17">
        <f t="shared" ref="AJ263:AJ293" si="29">(V263/AI263)^0.5</f>
        <v>0.50564172525118312</v>
      </c>
      <c r="AK263" s="15">
        <f t="shared" ref="AK263:AK293" si="30">W263/V263</f>
        <v>1.000481023080779</v>
      </c>
      <c r="AL263" s="5">
        <v>10.167</v>
      </c>
      <c r="AR263" s="5">
        <f t="shared" ref="AR263:AR293" si="31">E263/C263</f>
        <v>1</v>
      </c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5"/>
        <v>10789.875</v>
      </c>
      <c r="M264" s="15"/>
      <c r="N264" s="15"/>
      <c r="O264" s="15"/>
      <c r="P264" s="15">
        <f t="shared" si="26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7"/>
        <v>5.046600717157312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28"/>
        <v>3447.5315541607297</v>
      </c>
      <c r="AH264" s="17">
        <v>2656.5247458395461</v>
      </c>
      <c r="AI264" s="94">
        <v>9.1339000000000006</v>
      </c>
      <c r="AJ264" s="17">
        <f t="shared" si="29"/>
        <v>0.74331234602794993</v>
      </c>
      <c r="AK264" s="15">
        <f t="shared" si="30"/>
        <v>0.90004346580415473</v>
      </c>
      <c r="AL264" s="5">
        <v>10.167</v>
      </c>
      <c r="AR264" s="5">
        <f t="shared" si="31"/>
        <v>1</v>
      </c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5"/>
        <v>10789.875</v>
      </c>
      <c r="M265" s="15"/>
      <c r="N265" s="15"/>
      <c r="O265" s="15"/>
      <c r="P265" s="15">
        <f t="shared" si="26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7"/>
        <v>6.4822134047165623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28"/>
        <v>2826.358650176775</v>
      </c>
      <c r="AH265" s="17">
        <v>2068.1854870352267</v>
      </c>
      <c r="AI265" s="94">
        <v>6.7069000000000001</v>
      </c>
      <c r="AJ265" s="17">
        <f t="shared" si="29"/>
        <v>0.98310690573673476</v>
      </c>
      <c r="AK265" s="15">
        <f t="shared" si="30"/>
        <v>0.73787450387236075</v>
      </c>
      <c r="AL265" s="5">
        <v>10.167</v>
      </c>
      <c r="AR265" s="5">
        <f t="shared" si="31"/>
        <v>1</v>
      </c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5"/>
        <v>10789.875</v>
      </c>
      <c r="M266" s="15"/>
      <c r="N266" s="15"/>
      <c r="O266" s="15"/>
      <c r="P266" s="15">
        <f t="shared" si="26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7"/>
        <v>9.2987954997459763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28"/>
        <v>1928.2452824618329</v>
      </c>
      <c r="AH266" s="17">
        <v>1441.7372322970468</v>
      </c>
      <c r="AI266" s="94">
        <v>5.4890999999999996</v>
      </c>
      <c r="AJ266" s="17">
        <f t="shared" si="29"/>
        <v>1.3015557555367752</v>
      </c>
      <c r="AK266" s="15">
        <f t="shared" si="30"/>
        <v>0.50340498402485323</v>
      </c>
      <c r="AL266" s="5">
        <v>10.167</v>
      </c>
      <c r="AR266" s="5">
        <f t="shared" si="31"/>
        <v>1</v>
      </c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5"/>
        <v>10789.875</v>
      </c>
      <c r="M267" s="15"/>
      <c r="N267" s="15"/>
      <c r="O267" s="15"/>
      <c r="P267" s="15">
        <f t="shared" si="26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7"/>
        <v>13.192555857592344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28"/>
        <v>1303.0931048512648</v>
      </c>
      <c r="AH267" s="17">
        <v>1016.210947462813</v>
      </c>
      <c r="AI267" s="94">
        <v>4.9608999999999996</v>
      </c>
      <c r="AJ267" s="17">
        <f t="shared" si="29"/>
        <v>1.6307381616563057</v>
      </c>
      <c r="AK267" s="15">
        <f t="shared" si="30"/>
        <v>0.34019715727920191</v>
      </c>
      <c r="AL267" s="5">
        <v>10.167</v>
      </c>
      <c r="AR267" s="5">
        <f t="shared" si="31"/>
        <v>1</v>
      </c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5"/>
        <v>10789.875</v>
      </c>
      <c r="M268" s="15"/>
      <c r="N268" s="15"/>
      <c r="O268" s="15"/>
      <c r="P268" s="15">
        <f t="shared" si="26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7"/>
        <v>17.840429325891456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28"/>
        <v>933.89225307320203</v>
      </c>
      <c r="AH268" s="17">
        <v>751.46283996896477</v>
      </c>
      <c r="AI268" s="94">
        <v>4.6882999999999999</v>
      </c>
      <c r="AJ268" s="17">
        <f t="shared" si="29"/>
        <v>1.9507200764893906</v>
      </c>
      <c r="AK268" s="15">
        <f t="shared" si="30"/>
        <v>0.24381027611748093</v>
      </c>
      <c r="AL268" s="5">
        <v>10.167</v>
      </c>
      <c r="AR268" s="5">
        <f t="shared" si="31"/>
        <v>1</v>
      </c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5"/>
        <v>10789.875</v>
      </c>
      <c r="M269" s="15"/>
      <c r="N269" s="15"/>
      <c r="O269" s="15"/>
      <c r="P269" s="15">
        <f t="shared" si="26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7"/>
        <v>26.421797868568682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28"/>
        <v>610.50365490794002</v>
      </c>
      <c r="AH269" s="17">
        <v>507.39997914556182</v>
      </c>
      <c r="AI269" s="94">
        <v>4.4523000000000001</v>
      </c>
      <c r="AJ269" s="17">
        <f t="shared" si="29"/>
        <v>2.4360655658532155</v>
      </c>
      <c r="AK269" s="15">
        <f t="shared" si="30"/>
        <v>0.15938355220746106</v>
      </c>
      <c r="AL269" s="5">
        <v>10.167</v>
      </c>
      <c r="AR269" s="5">
        <f t="shared" si="31"/>
        <v>1</v>
      </c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5"/>
        <v>8214.7431679999991</v>
      </c>
      <c r="M270" s="15"/>
      <c r="N270" s="15"/>
      <c r="O270" s="15"/>
      <c r="P270" s="15">
        <f t="shared" si="26"/>
        <v>146698121.23350763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27"/>
        <v>3.6659123463901437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28"/>
        <v>2998.7332787333098</v>
      </c>
      <c r="AH270" s="17">
        <v>2804.879544008154</v>
      </c>
      <c r="AI270" s="94">
        <v>35.332000000000001</v>
      </c>
      <c r="AJ270" s="47">
        <f t="shared" si="29"/>
        <v>0.32211201707645493</v>
      </c>
      <c r="AK270" s="15">
        <f t="shared" si="30"/>
        <v>1.0282897253972747</v>
      </c>
      <c r="AL270" s="56">
        <v>5.66</v>
      </c>
      <c r="AR270" s="5">
        <f t="shared" si="31"/>
        <v>1</v>
      </c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5"/>
        <v>8214.7431679999991</v>
      </c>
      <c r="M271" s="15"/>
      <c r="N271" s="15"/>
      <c r="O271" s="15"/>
      <c r="P271" s="15">
        <f t="shared" si="26"/>
        <v>146698121.23350763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27"/>
        <v>4.1023892389859951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28"/>
        <v>2894.2260689989507</v>
      </c>
      <c r="AH271" s="17">
        <v>2525.1386907777101</v>
      </c>
      <c r="AI271" s="94">
        <v>16.263999999999999</v>
      </c>
      <c r="AJ271" s="17">
        <f t="shared" si="29"/>
        <v>0.50223242644102428</v>
      </c>
      <c r="AK271" s="15">
        <f t="shared" si="30"/>
        <v>0.99245336383691196</v>
      </c>
      <c r="AL271" s="5">
        <v>5.66</v>
      </c>
      <c r="AR271" s="5">
        <f t="shared" si="31"/>
        <v>1</v>
      </c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5"/>
        <v>8214.7431679999991</v>
      </c>
      <c r="M272" s="15"/>
      <c r="N272" s="15"/>
      <c r="O272" s="15"/>
      <c r="P272" s="15">
        <f t="shared" si="26"/>
        <v>146698121.23350763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27"/>
        <v>4.9249000087445527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28"/>
        <v>2604.1934255774709</v>
      </c>
      <c r="AH272" s="17">
        <v>2135.33388901322</v>
      </c>
      <c r="AI272" s="94">
        <v>9.0334000000000003</v>
      </c>
      <c r="AJ272" s="17">
        <f t="shared" si="29"/>
        <v>0.7383683764627339</v>
      </c>
      <c r="AK272" s="15">
        <f t="shared" si="30"/>
        <v>0.89299884103050298</v>
      </c>
      <c r="AL272" s="5">
        <v>5.66</v>
      </c>
      <c r="AR272" s="5">
        <f t="shared" si="31"/>
        <v>1</v>
      </c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5"/>
        <v>8214.7431679999991</v>
      </c>
      <c r="M273" s="15"/>
      <c r="N273" s="15"/>
      <c r="O273" s="15"/>
      <c r="P273" s="15">
        <f t="shared" si="26"/>
        <v>146698121.23350763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27"/>
        <v>6.2339908029910678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28"/>
        <v>2147.734065405848</v>
      </c>
      <c r="AH273" s="17">
        <v>1718.7553355681105</v>
      </c>
      <c r="AI273" s="94">
        <v>6.5372000000000003</v>
      </c>
      <c r="AJ273" s="17">
        <f t="shared" si="29"/>
        <v>0.97653360396449651</v>
      </c>
      <c r="AK273" s="15">
        <f t="shared" si="30"/>
        <v>0.73647526040576639</v>
      </c>
      <c r="AL273" s="5">
        <v>5.66</v>
      </c>
      <c r="AR273" s="5">
        <f t="shared" si="31"/>
        <v>1</v>
      </c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5"/>
        <v>8214.7431679999991</v>
      </c>
      <c r="M274" s="15"/>
      <c r="N274" s="15"/>
      <c r="O274" s="15"/>
      <c r="P274" s="15">
        <f t="shared" si="26"/>
        <v>146698121.23350763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27"/>
        <v>8.8208845305503623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28"/>
        <v>1475.3671636264994</v>
      </c>
      <c r="AH274" s="17">
        <v>1237.8619461624439</v>
      </c>
      <c r="AI274" s="94">
        <v>5.2774000000000001</v>
      </c>
      <c r="AJ274" s="17">
        <f t="shared" si="29"/>
        <v>1.2928438151153547</v>
      </c>
      <c r="AK274" s="15">
        <f t="shared" si="30"/>
        <v>0.50591524971720314</v>
      </c>
      <c r="AL274" s="5">
        <v>5.66</v>
      </c>
      <c r="AR274" s="5">
        <f t="shared" si="31"/>
        <v>1</v>
      </c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5"/>
        <v>8214.7431679999991</v>
      </c>
      <c r="M275" s="15"/>
      <c r="N275" s="15"/>
      <c r="O275" s="15"/>
      <c r="P275" s="15">
        <f t="shared" si="26"/>
        <v>146698121.23350763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27"/>
        <v>12.424046995255386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28"/>
        <v>999.59028817273384</v>
      </c>
      <c r="AH275" s="17">
        <v>888.10027026159901</v>
      </c>
      <c r="AI275" s="94">
        <v>4.7354000000000003</v>
      </c>
      <c r="AJ275" s="17">
        <f t="shared" si="29"/>
        <v>1.6197694657827866</v>
      </c>
      <c r="AK275" s="15">
        <f t="shared" si="30"/>
        <v>0.3427675379549272</v>
      </c>
      <c r="AL275" s="5">
        <v>5.66</v>
      </c>
      <c r="AR275" s="5">
        <f t="shared" si="31"/>
        <v>1</v>
      </c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5"/>
        <v>8214.7431679999991</v>
      </c>
      <c r="M276" s="15"/>
      <c r="N276" s="15"/>
      <c r="O276" s="15"/>
      <c r="P276" s="15">
        <f t="shared" si="26"/>
        <v>146698121.23350763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27"/>
        <v>16.738986636999158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28"/>
        <v>717.0397340284901</v>
      </c>
      <c r="AH276" s="17">
        <v>662.73183271056735</v>
      </c>
      <c r="AI276" s="94">
        <v>4.4585999999999997</v>
      </c>
      <c r="AJ276" s="17">
        <f t="shared" si="29"/>
        <v>1.9376053523968952</v>
      </c>
      <c r="AK276" s="15">
        <f t="shared" si="30"/>
        <v>0.24587868365356691</v>
      </c>
      <c r="AL276" s="5">
        <v>5.66</v>
      </c>
      <c r="AR276" s="5">
        <f t="shared" si="31"/>
        <v>1</v>
      </c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5"/>
        <v>8214.7431679999991</v>
      </c>
      <c r="M277" s="15"/>
      <c r="N277" s="15"/>
      <c r="O277" s="15"/>
      <c r="P277" s="15">
        <f t="shared" si="26"/>
        <v>146698121.23350763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27"/>
        <v>24.716428007612912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28"/>
        <v>469.0883109162499</v>
      </c>
      <c r="AH277" s="17">
        <v>450.77963648270901</v>
      </c>
      <c r="AI277" s="94">
        <v>4.2215999999999996</v>
      </c>
      <c r="AJ277" s="17">
        <f t="shared" si="29"/>
        <v>2.4196598210718241</v>
      </c>
      <c r="AK277" s="15">
        <f t="shared" si="30"/>
        <v>0.16085414926361655</v>
      </c>
      <c r="AL277" s="5">
        <v>5.66</v>
      </c>
      <c r="AR277" s="5">
        <f t="shared" si="31"/>
        <v>1</v>
      </c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5"/>
        <v>5956.734199999999</v>
      </c>
      <c r="M278" s="15"/>
      <c r="N278" s="15"/>
      <c r="O278" s="15"/>
      <c r="P278" s="15">
        <f t="shared" si="26"/>
        <v>108445180.57615538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27"/>
        <v>3.6067511095045859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28"/>
        <v>2092.0850031994382</v>
      </c>
      <c r="AH278" s="17">
        <v>2067.8430712119402</v>
      </c>
      <c r="AI278" s="94">
        <v>35.509</v>
      </c>
      <c r="AJ278" s="17">
        <f t="shared" si="29"/>
        <v>0.3187049920129979</v>
      </c>
      <c r="AK278" s="15">
        <f t="shared" si="30"/>
        <v>0.98933358351143053</v>
      </c>
      <c r="AL278" s="56">
        <v>2.8845000000000001</v>
      </c>
      <c r="AR278" s="5">
        <f t="shared" si="31"/>
        <v>1</v>
      </c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5"/>
        <v>5956.734199999999</v>
      </c>
      <c r="M279" s="15"/>
      <c r="N279" s="15"/>
      <c r="O279" s="15"/>
      <c r="P279" s="15">
        <f t="shared" si="26"/>
        <v>108445180.57615538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27"/>
        <v>3.9721230660365698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28"/>
        <v>2032.1695141449816</v>
      </c>
      <c r="AH279" s="17">
        <v>1890.963876434048</v>
      </c>
      <c r="AI279" s="94">
        <v>16.077999999999999</v>
      </c>
      <c r="AJ279" s="17">
        <f t="shared" si="29"/>
        <v>0.49704457220338499</v>
      </c>
      <c r="AK279" s="15">
        <f t="shared" si="30"/>
        <v>0.96099993291719843</v>
      </c>
      <c r="AL279" s="5">
        <v>2.8845000000000001</v>
      </c>
      <c r="AR279" s="5">
        <f t="shared" si="31"/>
        <v>1</v>
      </c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5"/>
        <v>5956.734199999999</v>
      </c>
      <c r="M280" s="15"/>
      <c r="N280" s="15"/>
      <c r="O280" s="15"/>
      <c r="P280" s="15">
        <f t="shared" si="26"/>
        <v>108445180.57615538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27"/>
        <v>4.6169734991577052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28"/>
        <v>1815.5555935579882</v>
      </c>
      <c r="AH280" s="17">
        <v>1649.7885578004339</v>
      </c>
      <c r="AI280" s="94">
        <v>7.5917000000000003</v>
      </c>
      <c r="AJ280" s="17">
        <f t="shared" si="29"/>
        <v>0.77984658012705432</v>
      </c>
      <c r="AK280" s="15">
        <f t="shared" si="30"/>
        <v>0.85856459880550862</v>
      </c>
      <c r="AL280" s="5">
        <v>2.8845000000000001</v>
      </c>
      <c r="AR280" s="5">
        <f t="shared" si="31"/>
        <v>1</v>
      </c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5"/>
        <v>5956.734199999999</v>
      </c>
      <c r="M281" s="15"/>
      <c r="N281" s="15"/>
      <c r="O281" s="15"/>
      <c r="P281" s="15">
        <f t="shared" si="26"/>
        <v>108445180.57615538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27"/>
        <v>5.6077541426415261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28"/>
        <v>1524.7649810558514</v>
      </c>
      <c r="AH281" s="17">
        <v>1384.6930686849744</v>
      </c>
      <c r="AI281" s="94">
        <v>6.0052000000000003</v>
      </c>
      <c r="AJ281" s="17">
        <f t="shared" si="29"/>
        <v>0.96634175264675404</v>
      </c>
      <c r="AK281" s="15">
        <f t="shared" si="30"/>
        <v>0.72105158270995873</v>
      </c>
      <c r="AL281" s="5">
        <v>2.8845000000000001</v>
      </c>
      <c r="AR281" s="5">
        <f t="shared" si="31"/>
        <v>1</v>
      </c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5"/>
        <v>5956.734199999999</v>
      </c>
      <c r="M282" s="15"/>
      <c r="N282" s="15"/>
      <c r="O282" s="15"/>
      <c r="P282" s="15">
        <f t="shared" si="26"/>
        <v>108445180.57615538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27"/>
        <v>7.5926416384370032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28"/>
        <v>1069.8197039997958</v>
      </c>
      <c r="AH282" s="17">
        <v>1047.2396604996427</v>
      </c>
      <c r="AI282" s="94">
        <v>4.6394000000000002</v>
      </c>
      <c r="AJ282" s="17">
        <f t="shared" si="29"/>
        <v>1.2792797991144627</v>
      </c>
      <c r="AK282" s="15">
        <f t="shared" si="30"/>
        <v>0.50591087831069259</v>
      </c>
      <c r="AL282" s="5">
        <v>2.8845000000000001</v>
      </c>
      <c r="AR282" s="5">
        <f t="shared" si="31"/>
        <v>1</v>
      </c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5"/>
        <v>5956.734199999999</v>
      </c>
      <c r="M283" s="15"/>
      <c r="N283" s="15"/>
      <c r="O283" s="15"/>
      <c r="P283" s="15">
        <f t="shared" si="26"/>
        <v>108445180.57615538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27"/>
        <v>10.426120984737942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28"/>
        <v>730.71080679977536</v>
      </c>
      <c r="AH283" s="17">
        <v>774.36690657034842</v>
      </c>
      <c r="AI283" s="94">
        <v>4.0587</v>
      </c>
      <c r="AJ283" s="17">
        <f t="shared" si="29"/>
        <v>1.602757819315731</v>
      </c>
      <c r="AK283" s="15">
        <f t="shared" si="30"/>
        <v>0.34554845519956856</v>
      </c>
      <c r="AL283" s="5">
        <v>2.8845000000000001</v>
      </c>
      <c r="AR283" s="5">
        <f t="shared" si="31"/>
        <v>1</v>
      </c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5"/>
        <v>5956.734199999999</v>
      </c>
      <c r="M284" s="15"/>
      <c r="N284" s="15"/>
      <c r="O284" s="15"/>
      <c r="P284" s="15">
        <f t="shared" si="26"/>
        <v>108445180.57615538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27"/>
        <v>13.862508532477298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28"/>
        <v>525.6966702628888</v>
      </c>
      <c r="AH284" s="17">
        <v>587.23834536877882</v>
      </c>
      <c r="AI284" s="94">
        <v>3.7713000000000001</v>
      </c>
      <c r="AJ284" s="17">
        <f t="shared" si="29"/>
        <v>1.9172351061425164</v>
      </c>
      <c r="AK284" s="15">
        <f t="shared" si="30"/>
        <v>0.24859858458706732</v>
      </c>
      <c r="AL284" s="5">
        <v>2.8845000000000001</v>
      </c>
      <c r="AR284" s="5">
        <f t="shared" si="31"/>
        <v>1</v>
      </c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5"/>
        <v>5956.734199999999</v>
      </c>
      <c r="M285" s="15"/>
      <c r="N285" s="15"/>
      <c r="O285" s="15"/>
      <c r="P285" s="15">
        <f t="shared" si="26"/>
        <v>108445180.57615538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27"/>
        <v>20.25280946774739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28"/>
        <v>344.60415358588165</v>
      </c>
      <c r="AH285" s="17">
        <v>404.62332413956238</v>
      </c>
      <c r="AI285" s="94">
        <v>3.5333000000000001</v>
      </c>
      <c r="AJ285" s="17">
        <f t="shared" si="29"/>
        <v>2.3941556514036755</v>
      </c>
      <c r="AK285" s="15">
        <f t="shared" si="30"/>
        <v>0.1629610946202758</v>
      </c>
      <c r="AL285" s="5">
        <v>2.8845000000000001</v>
      </c>
      <c r="AR285" s="5">
        <f t="shared" si="31"/>
        <v>1</v>
      </c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5"/>
        <v>4372.38</v>
      </c>
      <c r="M286" s="15"/>
      <c r="N286" s="15"/>
      <c r="O286" s="15"/>
      <c r="P286" s="15">
        <f t="shared" si="26"/>
        <v>80673246.275399998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27"/>
        <v>3.5505137615410161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28"/>
        <v>1534.7456120195218</v>
      </c>
      <c r="AH286" s="17">
        <v>1541.2741945736698</v>
      </c>
      <c r="AI286" s="94">
        <v>35.863999999999997</v>
      </c>
      <c r="AJ286" s="17">
        <f t="shared" si="29"/>
        <v>0.3146416690816925</v>
      </c>
      <c r="AK286" s="15">
        <f t="shared" si="30"/>
        <v>0.98875831380422752</v>
      </c>
      <c r="AL286" s="56">
        <v>1.5359</v>
      </c>
      <c r="AR286" s="5">
        <f t="shared" si="31"/>
        <v>1</v>
      </c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5"/>
        <v>4372.38</v>
      </c>
      <c r="M287" s="15"/>
      <c r="N287" s="15"/>
      <c r="O287" s="15"/>
      <c r="P287" s="15">
        <f t="shared" si="26"/>
        <v>80673246.275399998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27"/>
        <v>3.8550717281351585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28"/>
        <v>1482.4413530254906</v>
      </c>
      <c r="AH287" s="17">
        <v>1428.3016898637995</v>
      </c>
      <c r="AI287" s="94">
        <v>16.010999999999999</v>
      </c>
      <c r="AJ287" s="17">
        <f t="shared" si="29"/>
        <v>0.49068976879452325</v>
      </c>
      <c r="AK287" s="15">
        <f t="shared" si="30"/>
        <v>0.95506134766032957</v>
      </c>
      <c r="AL287" s="5">
        <v>1.5359</v>
      </c>
      <c r="AR287" s="5">
        <f t="shared" si="31"/>
        <v>1</v>
      </c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5"/>
        <v>4372.38</v>
      </c>
      <c r="M288" s="15"/>
      <c r="N288" s="15"/>
      <c r="O288" s="15"/>
      <c r="P288" s="15">
        <f t="shared" si="26"/>
        <v>80673246.275399998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27"/>
        <v>4.358114247560092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28"/>
        <v>1302.9298155972001</v>
      </c>
      <c r="AH288" s="17">
        <v>1278.2236339801821</v>
      </c>
      <c r="AI288" s="94">
        <v>6.8310000000000004</v>
      </c>
      <c r="AJ288" s="17">
        <f t="shared" si="29"/>
        <v>0.79874317974417386</v>
      </c>
      <c r="AK288" s="15">
        <f t="shared" si="30"/>
        <v>0.83941122058653828</v>
      </c>
      <c r="AL288" s="5">
        <v>1.5359</v>
      </c>
      <c r="AR288" s="5">
        <f t="shared" si="31"/>
        <v>1</v>
      </c>
    </row>
    <row r="289" spans="1:44" ht="14.25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5"/>
        <v>4372.38</v>
      </c>
      <c r="M289" s="15"/>
      <c r="N289" s="15"/>
      <c r="O289" s="15"/>
      <c r="P289" s="15">
        <f t="shared" si="26"/>
        <v>80673246.275399998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27"/>
        <v>5.0917711121100417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28"/>
        <v>1106.1928263295181</v>
      </c>
      <c r="AH289" s="17">
        <v>1112.6517344021763</v>
      </c>
      <c r="AI289" s="94">
        <v>5.5991</v>
      </c>
      <c r="AJ289" s="17">
        <f t="shared" si="29"/>
        <v>0.95361994189099708</v>
      </c>
      <c r="AK289" s="15">
        <f t="shared" si="30"/>
        <v>0.71266361352528473</v>
      </c>
      <c r="AL289" s="5">
        <v>1.5359</v>
      </c>
      <c r="AR289" s="5">
        <f t="shared" si="31"/>
        <v>1</v>
      </c>
    </row>
    <row r="290" spans="1:44" ht="15.75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5"/>
        <v>4372.38</v>
      </c>
      <c r="M290" s="15"/>
      <c r="N290" s="15"/>
      <c r="O290" s="15"/>
      <c r="P290" s="15">
        <f t="shared" si="26"/>
        <v>80673246.275399998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27"/>
        <v>6.5563141352445955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28"/>
        <v>790.63210995786358</v>
      </c>
      <c r="AH290" s="17">
        <v>885.89345278992414</v>
      </c>
      <c r="AI290" s="94">
        <v>4.1147</v>
      </c>
      <c r="AJ290" s="17">
        <f t="shared" si="29"/>
        <v>1.2622947869678312</v>
      </c>
      <c r="AK290" s="15">
        <f t="shared" si="30"/>
        <v>0.50936394002960805</v>
      </c>
      <c r="AL290" s="5">
        <v>1.5359</v>
      </c>
      <c r="AR290" s="5">
        <f t="shared" si="31"/>
        <v>1</v>
      </c>
    </row>
    <row r="291" spans="1:44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5"/>
        <v>4372.38</v>
      </c>
      <c r="M291" s="15"/>
      <c r="N291" s="15"/>
      <c r="O291" s="15"/>
      <c r="P291" s="15">
        <f t="shared" si="26"/>
        <v>80673246.275399998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27"/>
        <v>8.7019042669267108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28"/>
        <v>544.68691508737788</v>
      </c>
      <c r="AH291" s="17">
        <v>680.61378951775089</v>
      </c>
      <c r="AI291" s="94">
        <v>3.4796</v>
      </c>
      <c r="AJ291" s="17">
        <f t="shared" si="29"/>
        <v>1.5814027492701221</v>
      </c>
      <c r="AK291" s="15">
        <f t="shared" si="30"/>
        <v>0.3509139961015062</v>
      </c>
      <c r="AL291" s="5">
        <v>1.5359</v>
      </c>
      <c r="AR291" s="5">
        <f t="shared" si="31"/>
        <v>1</v>
      </c>
    </row>
    <row r="292" spans="1:44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5"/>
        <v>4372.38</v>
      </c>
      <c r="M292" s="15"/>
      <c r="N292" s="15"/>
      <c r="O292" s="15"/>
      <c r="P292" s="15">
        <f t="shared" si="26"/>
        <v>80673246.275399998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27"/>
        <v>11.354224398514255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28"/>
        <v>393.11833072632197</v>
      </c>
      <c r="AH292" s="17">
        <v>527.71404147143915</v>
      </c>
      <c r="AI292" s="94">
        <v>3.1732</v>
      </c>
      <c r="AJ292" s="17">
        <f t="shared" si="29"/>
        <v>1.8916030855438681</v>
      </c>
      <c r="AK292" s="15">
        <f t="shared" si="30"/>
        <v>0.25326608837995918</v>
      </c>
      <c r="AL292" s="5">
        <v>1.5359</v>
      </c>
      <c r="AR292" s="5">
        <f t="shared" si="31"/>
        <v>1</v>
      </c>
    </row>
    <row r="293" spans="1:44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25"/>
        <v>4372.38</v>
      </c>
      <c r="M293" s="15"/>
      <c r="N293" s="15"/>
      <c r="O293" s="15"/>
      <c r="P293" s="15">
        <f t="shared" si="26"/>
        <v>80673246.275399998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27"/>
        <v>16.33829223233413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912</v>
      </c>
      <c r="AF293" s="22" t="s">
        <v>5</v>
      </c>
      <c r="AG293" s="17">
        <f t="shared" si="28"/>
        <v>258.13970239418762</v>
      </c>
      <c r="AH293" s="17">
        <v>370.25188473625445</v>
      </c>
      <c r="AI293" s="94">
        <v>2.9281000000000001</v>
      </c>
      <c r="AJ293" s="17">
        <f t="shared" si="29"/>
        <v>2.3621658009209789</v>
      </c>
      <c r="AK293" s="15">
        <f t="shared" si="30"/>
        <v>0.16630624311044162</v>
      </c>
      <c r="AL293" s="5">
        <v>1.5359</v>
      </c>
      <c r="AR293" s="5">
        <f t="shared" si="31"/>
        <v>1</v>
      </c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5">
    <mergeCell ref="AQ4:AQ5"/>
    <mergeCell ref="AP4:AP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8F8DE-E1B3-43BC-B9AE-467AAC2E1693}">
  <sheetPr codeName="Sheet14" filterMode="1"/>
  <dimension ref="A1:BE297"/>
  <sheetViews>
    <sheetView tabSelected="1" zoomScale="85" zoomScaleNormal="85" workbookViewId="0">
      <pane ySplit="5" topLeftCell="A310" activePane="bottomLeft" state="frozen"/>
      <selection pane="bottomLeft" activeCell="W196" sqref="W19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7" style="5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98"/>
    <col min="36" max="36" width="13.5703125" style="5" bestFit="1" customWidth="1"/>
    <col min="37" max="52" width="9.140625" style="5"/>
    <col min="53" max="53" width="12.28515625" style="5" bestFit="1" customWidth="1"/>
    <col min="54" max="16384" width="9.140625" style="5"/>
  </cols>
  <sheetData>
    <row r="1" spans="1:57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57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57" s="1" customFormat="1" ht="15.4" customHeight="1">
      <c r="I3" s="121" t="s">
        <v>1</v>
      </c>
      <c r="J3" s="122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57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24" t="s">
        <v>223</v>
      </c>
      <c r="AJ4" s="118" t="s">
        <v>517</v>
      </c>
      <c r="AK4" s="118" t="s">
        <v>516</v>
      </c>
      <c r="AL4" s="118" t="s">
        <v>914</v>
      </c>
      <c r="AM4" s="124"/>
      <c r="AN4" s="117"/>
      <c r="AO4" s="128"/>
      <c r="AP4" s="126" t="s">
        <v>945</v>
      </c>
      <c r="AQ4" s="126" t="s">
        <v>946</v>
      </c>
      <c r="AR4" s="127" t="s">
        <v>36</v>
      </c>
      <c r="AS4" s="125" t="s">
        <v>967</v>
      </c>
      <c r="AT4" s="125" t="s">
        <v>968</v>
      </c>
      <c r="AU4" s="125" t="s">
        <v>971</v>
      </c>
      <c r="AV4" s="125" t="s">
        <v>973</v>
      </c>
      <c r="AW4" s="125" t="s">
        <v>974</v>
      </c>
      <c r="AX4" s="125" t="s">
        <v>956</v>
      </c>
      <c r="AY4" s="125" t="s">
        <v>975</v>
      </c>
      <c r="AZ4" s="125" t="s">
        <v>976</v>
      </c>
      <c r="BA4" s="125" t="s">
        <v>977</v>
      </c>
      <c r="BB4" s="117" t="s">
        <v>978</v>
      </c>
      <c r="BC4" s="125" t="s">
        <v>972</v>
      </c>
      <c r="BD4" s="117" t="s">
        <v>980</v>
      </c>
      <c r="BE4" s="117" t="s">
        <v>981</v>
      </c>
    </row>
    <row r="5" spans="1:57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24"/>
      <c r="AJ5" s="118"/>
      <c r="AK5" s="118"/>
      <c r="AL5" s="118"/>
      <c r="AM5" s="124"/>
      <c r="AN5" s="117"/>
      <c r="AO5" s="128"/>
      <c r="AP5" s="126"/>
      <c r="AQ5" s="126"/>
      <c r="AR5" s="127"/>
      <c r="AS5" s="125"/>
      <c r="AT5" s="125"/>
      <c r="AU5" s="125"/>
      <c r="AV5" s="125"/>
      <c r="AW5" s="125"/>
      <c r="AX5" s="125"/>
      <c r="AY5" s="125"/>
      <c r="AZ5" s="125"/>
      <c r="BA5" s="125"/>
      <c r="BB5" s="117"/>
      <c r="BC5" s="125"/>
      <c r="BD5" s="117"/>
      <c r="BE5" s="117"/>
    </row>
    <row r="6" spans="1:57" ht="15" hidden="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>
        <f>AK6</f>
        <v>1.0160048953097645</v>
      </c>
      <c r="Z6" s="15"/>
      <c r="AA6" s="16"/>
      <c r="AB6" s="15">
        <v>0.35247653168269572</v>
      </c>
      <c r="AC6" s="17">
        <f>AJ6</f>
        <v>0.30861111961725918</v>
      </c>
      <c r="AD6" s="15">
        <f>AR6</f>
        <v>2.2222222222222223</v>
      </c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N6" s="109"/>
      <c r="AP6">
        <f>AI6</f>
        <v>39.738999999999997</v>
      </c>
      <c r="AQ6" s="68">
        <f t="shared" ref="AQ6:AQ69" si="0">AI6/AP6</f>
        <v>1</v>
      </c>
      <c r="AR6" s="5">
        <f>E6/C6</f>
        <v>2.2222222222222223</v>
      </c>
      <c r="AS6" s="5">
        <f>F6^1.2/(H6^0.7*T6^0.4)</f>
        <v>0.13804263951657827</v>
      </c>
      <c r="AT6" s="5">
        <f>AR6^2*AS6</f>
        <v>0.68169204699544839</v>
      </c>
      <c r="AU6" s="5">
        <f>1/AK6</f>
        <v>0.98424722618596749</v>
      </c>
      <c r="AV6" s="5">
        <f>(AU6+AJ6^2/AU6-AJ6^2-1)/(AJ6-0.2)</f>
        <v>-0.13100366205982189</v>
      </c>
      <c r="AW6" s="5">
        <f>(F6*E6)/(C6*H6)*(T6/235)^0.5</f>
        <v>1.4687362863246844</v>
      </c>
      <c r="AX6" s="5">
        <f t="shared" ref="AX6:AX69" si="1">E6/H6</f>
        <v>11.428571428571429</v>
      </c>
      <c r="AY6" s="5">
        <f>C6/E6</f>
        <v>0.45</v>
      </c>
      <c r="AZ6" s="5">
        <f>C6/H6</f>
        <v>5.1428571428571432</v>
      </c>
      <c r="BA6" s="5">
        <f>(T6/235)^0.5</f>
        <v>1.7135256673787986</v>
      </c>
      <c r="BB6" s="5">
        <f>AZ6*0.001</f>
        <v>5.1428571428571435E-3</v>
      </c>
      <c r="BC6" s="5">
        <f>0.8162*BB6+0.0758</f>
        <v>7.9997600000000002E-2</v>
      </c>
      <c r="BD6" s="5">
        <f>(235/T6)*0.21</f>
        <v>7.1521739130434789E-2</v>
      </c>
      <c r="BE6" s="5">
        <f>BD6*AR6^0.5</f>
        <v>0.10661831370977259</v>
      </c>
    </row>
    <row r="7" spans="1:57" ht="15" hidden="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4.2613868756451598</v>
      </c>
      <c r="W7" s="15">
        <v>4.2300300000000002</v>
      </c>
      <c r="X7" s="15"/>
      <c r="Y7" s="15">
        <f t="shared" ref="Y7:Y70" si="3">AK7</f>
        <v>0.99264162664404598</v>
      </c>
      <c r="Z7" s="15"/>
      <c r="AA7" s="16"/>
      <c r="AB7" s="15">
        <v>0.35247653168269572</v>
      </c>
      <c r="AC7" s="17">
        <f t="shared" ref="AC7:AC70" si="4">AJ7</f>
        <v>0.49835882160780365</v>
      </c>
      <c r="AD7" s="15">
        <f t="shared" ref="AD7:AD70" si="5">AR7</f>
        <v>2.2222222222222223</v>
      </c>
      <c r="AE7" s="15" t="s">
        <v>625</v>
      </c>
      <c r="AF7" s="30" t="s">
        <v>219</v>
      </c>
      <c r="AG7" s="17">
        <f t="shared" ref="AG7:AG70" si="6">W7*S7</f>
        <v>12594.016557843002</v>
      </c>
      <c r="AH7" s="17">
        <v>10420.507171923251</v>
      </c>
      <c r="AI7" s="94">
        <v>17.158000000000001</v>
      </c>
      <c r="AJ7" s="17">
        <f t="shared" ref="AJ7:AJ70" si="7">(V7/AI7)^0.5</f>
        <v>0.49835882160780365</v>
      </c>
      <c r="AK7" s="15">
        <f t="shared" ref="AK7:AK70" si="8">W7/V7</f>
        <v>0.99264162664404598</v>
      </c>
      <c r="AL7" s="5">
        <v>26.521000000000001</v>
      </c>
      <c r="AN7" s="109"/>
      <c r="AP7">
        <v>17.158000000000001</v>
      </c>
      <c r="AQ7">
        <f t="shared" si="0"/>
        <v>1</v>
      </c>
      <c r="AR7" s="5">
        <f t="shared" ref="AR7:AR70" si="9">E7/C7</f>
        <v>2.2222222222222223</v>
      </c>
      <c r="AS7" s="5">
        <f t="shared" ref="AS7:AS70" si="10">F7^1.2/(H7^0.7*T7^0.4)</f>
        <v>0.13804263951657827</v>
      </c>
      <c r="AT7" s="5">
        <f t="shared" ref="AT7:AT13" si="11">AR7^2*AS7^0.5</f>
        <v>1.834769870852982</v>
      </c>
      <c r="AU7" s="5">
        <f t="shared" ref="AU7:AU70" si="12">1/AK7</f>
        <v>1.0074129203918551</v>
      </c>
      <c r="AV7" s="5">
        <f t="shared" ref="AV7:AV70" si="13">(AU7+AJ7^2/AU7-AJ7^2-1)/(AJ7-0.2)</f>
        <v>1.872035693997337E-2</v>
      </c>
      <c r="AW7" s="5">
        <f t="shared" ref="AW7:AW70" si="14">(F7*E7)/(C7*H7)*(T7/235)^0.5</f>
        <v>1.4687362863246844</v>
      </c>
      <c r="AX7" s="5">
        <f t="shared" si="1"/>
        <v>11.428571428571429</v>
      </c>
      <c r="AY7" s="5">
        <f t="shared" ref="AY7:AY70" si="15">C7/E7</f>
        <v>0.45</v>
      </c>
      <c r="AZ7" s="5">
        <f t="shared" ref="AZ7:AZ70" si="16">C7/H7</f>
        <v>5.1428571428571432</v>
      </c>
      <c r="BA7" s="5">
        <f t="shared" ref="BA7:BA70" si="17">(T7/235)^0.5</f>
        <v>1.7135256673787986</v>
      </c>
      <c r="BB7" s="5">
        <f t="shared" ref="BB7:BB70" si="18">AZ7*0.001</f>
        <v>5.1428571428571435E-3</v>
      </c>
      <c r="BC7" s="5">
        <f t="shared" ref="BC7:BC70" si="19">0.8162*BB7+0.0758</f>
        <v>7.9997600000000002E-2</v>
      </c>
      <c r="BD7" s="5">
        <f t="shared" ref="BD7:BD70" si="20">(235/T7)*0.21</f>
        <v>7.1521739130434789E-2</v>
      </c>
      <c r="BE7" s="5">
        <f t="shared" ref="BE7:BE70" si="21">BD7*AR7^0.5</f>
        <v>0.10661831370977259</v>
      </c>
    </row>
    <row r="8" spans="1:57" ht="15" hidden="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5.179702522284682</v>
      </c>
      <c r="W8" s="15">
        <v>4.8628999999999998</v>
      </c>
      <c r="X8" s="15"/>
      <c r="Y8" s="15">
        <f t="shared" si="3"/>
        <v>0.93883769947758589</v>
      </c>
      <c r="Z8" s="15"/>
      <c r="AA8" s="16"/>
      <c r="AB8" s="15">
        <v>0.35247653168269572</v>
      </c>
      <c r="AC8" s="17">
        <f t="shared" si="4"/>
        <v>0.73980122029498252</v>
      </c>
      <c r="AD8" s="15">
        <f t="shared" si="5"/>
        <v>2.2222222222222223</v>
      </c>
      <c r="AE8" s="15" t="s">
        <v>626</v>
      </c>
      <c r="AF8" s="22" t="s">
        <v>5</v>
      </c>
      <c r="AG8" s="17">
        <f t="shared" si="6"/>
        <v>11911.385957409435</v>
      </c>
      <c r="AH8" s="17">
        <v>8573.0430095072952</v>
      </c>
      <c r="AI8" s="94">
        <v>9.4640000000000004</v>
      </c>
      <c r="AJ8" s="17">
        <f t="shared" si="7"/>
        <v>0.73980122029498252</v>
      </c>
      <c r="AK8" s="15">
        <f t="shared" si="8"/>
        <v>0.93883769947758589</v>
      </c>
      <c r="AL8" s="5">
        <v>26.521000000000001</v>
      </c>
      <c r="AN8" s="109"/>
      <c r="AP8">
        <v>9.4640000000000004</v>
      </c>
      <c r="AQ8">
        <f t="shared" si="0"/>
        <v>1</v>
      </c>
      <c r="AR8" s="5">
        <f t="shared" si="9"/>
        <v>2.2222222222222223</v>
      </c>
      <c r="AS8" s="5">
        <f t="shared" si="10"/>
        <v>0.13804263951657827</v>
      </c>
      <c r="AT8" s="5">
        <f t="shared" si="11"/>
        <v>1.834769870852982</v>
      </c>
      <c r="AU8" s="5">
        <f t="shared" si="12"/>
        <v>1.0651468305506349</v>
      </c>
      <c r="AV8" s="5">
        <f t="shared" si="13"/>
        <v>5.8674091048047723E-2</v>
      </c>
      <c r="AW8" s="5">
        <f t="shared" si="14"/>
        <v>1.4687362863246844</v>
      </c>
      <c r="AX8" s="5">
        <f t="shared" si="1"/>
        <v>11.428571428571429</v>
      </c>
      <c r="AY8" s="5">
        <f t="shared" si="15"/>
        <v>0.45</v>
      </c>
      <c r="AZ8" s="5">
        <f t="shared" si="16"/>
        <v>5.1428571428571432</v>
      </c>
      <c r="BA8" s="5">
        <f t="shared" si="17"/>
        <v>1.7135256673787986</v>
      </c>
      <c r="BB8" s="5">
        <f t="shared" si="18"/>
        <v>5.1428571428571435E-3</v>
      </c>
      <c r="BC8" s="5">
        <f t="shared" si="19"/>
        <v>7.9997600000000002E-2</v>
      </c>
      <c r="BD8" s="5">
        <f t="shared" si="20"/>
        <v>7.1521739130434789E-2</v>
      </c>
      <c r="BE8" s="5">
        <f t="shared" si="21"/>
        <v>0.10661831370977259</v>
      </c>
    </row>
    <row r="9" spans="1:57" ht="15" hidden="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6.6531788433840804</v>
      </c>
      <c r="W9" s="15">
        <v>5.2577199999999999</v>
      </c>
      <c r="X9" s="15"/>
      <c r="Y9" s="15">
        <f t="shared" si="3"/>
        <v>0.79025682666388497</v>
      </c>
      <c r="Z9" s="15"/>
      <c r="AA9" s="16"/>
      <c r="AB9" s="15">
        <v>0.35247653168269572</v>
      </c>
      <c r="AC9" s="17">
        <f t="shared" si="4"/>
        <v>0.98501124998676537</v>
      </c>
      <c r="AD9" s="15">
        <f t="shared" si="5"/>
        <v>2.2222222222222223</v>
      </c>
      <c r="AE9" s="15" t="s">
        <v>627</v>
      </c>
      <c r="AF9" s="22" t="s">
        <v>5</v>
      </c>
      <c r="AG9" s="17">
        <f t="shared" si="6"/>
        <v>10026.284706194707</v>
      </c>
      <c r="AH9" s="17">
        <v>6674.3752941734201</v>
      </c>
      <c r="AI9" s="94">
        <v>6.8571999999999997</v>
      </c>
      <c r="AJ9" s="17">
        <f t="shared" si="7"/>
        <v>0.98501124998676537</v>
      </c>
      <c r="AK9" s="15">
        <f t="shared" si="8"/>
        <v>0.79025682666388497</v>
      </c>
      <c r="AL9" s="5">
        <v>26.521000000000001</v>
      </c>
      <c r="AN9" s="109"/>
      <c r="AP9">
        <v>6.8571999999999997</v>
      </c>
      <c r="AQ9">
        <f t="shared" si="0"/>
        <v>1</v>
      </c>
      <c r="AR9" s="5">
        <f t="shared" si="9"/>
        <v>2.2222222222222223</v>
      </c>
      <c r="AS9" s="5">
        <f t="shared" si="10"/>
        <v>0.13804263951657827</v>
      </c>
      <c r="AT9" s="5">
        <f t="shared" si="11"/>
        <v>1.834769870852982</v>
      </c>
      <c r="AU9" s="5">
        <f t="shared" si="12"/>
        <v>1.2654114033048698</v>
      </c>
      <c r="AV9" s="5">
        <f t="shared" si="13"/>
        <v>7.8863436035757503E-2</v>
      </c>
      <c r="AW9" s="5">
        <f t="shared" si="14"/>
        <v>1.4687362863246844</v>
      </c>
      <c r="AX9" s="5">
        <f t="shared" si="1"/>
        <v>11.428571428571429</v>
      </c>
      <c r="AY9" s="5">
        <f t="shared" si="15"/>
        <v>0.45</v>
      </c>
      <c r="AZ9" s="5">
        <f t="shared" si="16"/>
        <v>5.1428571428571432</v>
      </c>
      <c r="BA9" s="5">
        <f t="shared" si="17"/>
        <v>1.7135256673787986</v>
      </c>
      <c r="BB9" s="5">
        <f t="shared" si="18"/>
        <v>5.1428571428571435E-3</v>
      </c>
      <c r="BC9" s="5">
        <f t="shared" si="19"/>
        <v>7.9997600000000002E-2</v>
      </c>
      <c r="BD9" s="5">
        <f t="shared" si="20"/>
        <v>7.1521739130434789E-2</v>
      </c>
      <c r="BE9" s="5">
        <f t="shared" si="21"/>
        <v>0.10661831370977259</v>
      </c>
    </row>
    <row r="10" spans="1:57" ht="15" hidden="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9.5440470137638425</v>
      </c>
      <c r="W10" s="15">
        <v>5.0118900000000002</v>
      </c>
      <c r="X10" s="15"/>
      <c r="Y10" s="15">
        <f t="shared" si="3"/>
        <v>0.52513257664931434</v>
      </c>
      <c r="Z10" s="15"/>
      <c r="AA10" s="16"/>
      <c r="AB10" s="15">
        <v>0.35247653168269572</v>
      </c>
      <c r="AC10" s="17">
        <f t="shared" si="4"/>
        <v>1.3073551444850693</v>
      </c>
      <c r="AD10" s="15">
        <f t="shared" si="5"/>
        <v>2.2222222222222223</v>
      </c>
      <c r="AE10" s="15" t="s">
        <v>628</v>
      </c>
      <c r="AF10" s="22" t="s">
        <v>5</v>
      </c>
      <c r="AG10" s="17">
        <f t="shared" si="6"/>
        <v>6662.5539246660937</v>
      </c>
      <c r="AH10" s="17">
        <v>4652.7235706153424</v>
      </c>
      <c r="AI10" s="94">
        <v>5.5839999999999996</v>
      </c>
      <c r="AJ10" s="17">
        <f t="shared" si="7"/>
        <v>1.3073551444850693</v>
      </c>
      <c r="AK10" s="15">
        <f t="shared" si="8"/>
        <v>0.52513257664931434</v>
      </c>
      <c r="AL10" s="5">
        <v>26.521000000000001</v>
      </c>
      <c r="AN10" s="109"/>
      <c r="AP10">
        <v>5.5839999999999996</v>
      </c>
      <c r="AQ10">
        <f t="shared" si="0"/>
        <v>1</v>
      </c>
      <c r="AR10" s="5">
        <f t="shared" si="9"/>
        <v>2.2222222222222223</v>
      </c>
      <c r="AS10" s="5">
        <f t="shared" si="10"/>
        <v>0.13804263951657827</v>
      </c>
      <c r="AT10" s="5">
        <f t="shared" si="11"/>
        <v>1.834769870852982</v>
      </c>
      <c r="AU10" s="5">
        <f t="shared" si="12"/>
        <v>1.9042810224813076</v>
      </c>
      <c r="AV10" s="5">
        <f t="shared" si="13"/>
        <v>8.3666310582277206E-2</v>
      </c>
      <c r="AW10" s="5">
        <f t="shared" si="14"/>
        <v>1.4687362863246844</v>
      </c>
      <c r="AX10" s="5">
        <f t="shared" si="1"/>
        <v>11.428571428571429</v>
      </c>
      <c r="AY10" s="5">
        <f t="shared" si="15"/>
        <v>0.45</v>
      </c>
      <c r="AZ10" s="5">
        <f t="shared" si="16"/>
        <v>5.1428571428571432</v>
      </c>
      <c r="BA10" s="5">
        <f t="shared" si="17"/>
        <v>1.7135256673787986</v>
      </c>
      <c r="BB10" s="5">
        <f t="shared" si="18"/>
        <v>5.1428571428571435E-3</v>
      </c>
      <c r="BC10" s="5">
        <f t="shared" si="19"/>
        <v>7.9997600000000002E-2</v>
      </c>
      <c r="BD10" s="5">
        <f t="shared" si="20"/>
        <v>7.1521739130434789E-2</v>
      </c>
      <c r="BE10" s="5">
        <f t="shared" si="21"/>
        <v>0.10661831370977259</v>
      </c>
    </row>
    <row r="11" spans="1:57" ht="15" hidden="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13.540503535109085</v>
      </c>
      <c r="W11" s="15">
        <v>4.7134</v>
      </c>
      <c r="X11" s="15"/>
      <c r="Y11" s="15">
        <f t="shared" si="3"/>
        <v>0.34809636050673115</v>
      </c>
      <c r="Z11" s="15"/>
      <c r="AA11" s="16"/>
      <c r="AB11" s="15">
        <v>0.35247653168269572</v>
      </c>
      <c r="AC11" s="17">
        <f t="shared" si="4"/>
        <v>1.6399500056513394</v>
      </c>
      <c r="AD11" s="15">
        <f t="shared" si="5"/>
        <v>2.2222222222222223</v>
      </c>
      <c r="AE11" s="15" t="s">
        <v>629</v>
      </c>
      <c r="AF11" s="22" t="s">
        <v>5</v>
      </c>
      <c r="AG11" s="17">
        <f t="shared" si="6"/>
        <v>4416.4290618840887</v>
      </c>
      <c r="AH11" s="17">
        <v>3279.480145244263</v>
      </c>
      <c r="AI11" s="94">
        <v>5.0347</v>
      </c>
      <c r="AJ11" s="17">
        <f t="shared" si="7"/>
        <v>1.6399500056513394</v>
      </c>
      <c r="AK11" s="15">
        <f t="shared" si="8"/>
        <v>0.34809636050673115</v>
      </c>
      <c r="AL11" s="5">
        <v>26.521000000000001</v>
      </c>
      <c r="AN11" s="109"/>
      <c r="AP11">
        <v>5.0347</v>
      </c>
      <c r="AQ11">
        <f t="shared" si="0"/>
        <v>1</v>
      </c>
      <c r="AR11" s="5">
        <f t="shared" si="9"/>
        <v>2.2222222222222223</v>
      </c>
      <c r="AS11" s="5">
        <f t="shared" si="10"/>
        <v>0.13804263951657827</v>
      </c>
      <c r="AT11" s="5">
        <f t="shared" si="11"/>
        <v>1.834769870852982</v>
      </c>
      <c r="AU11" s="5">
        <f t="shared" si="12"/>
        <v>2.8727677547225117</v>
      </c>
      <c r="AV11" s="5">
        <f t="shared" si="13"/>
        <v>8.2999148550924023E-2</v>
      </c>
      <c r="AW11" s="5">
        <f t="shared" si="14"/>
        <v>1.4687362863246844</v>
      </c>
      <c r="AX11" s="5">
        <f t="shared" si="1"/>
        <v>11.428571428571429</v>
      </c>
      <c r="AY11" s="5">
        <f t="shared" si="15"/>
        <v>0.45</v>
      </c>
      <c r="AZ11" s="5">
        <f t="shared" si="16"/>
        <v>5.1428571428571432</v>
      </c>
      <c r="BA11" s="5">
        <f t="shared" si="17"/>
        <v>1.7135256673787986</v>
      </c>
      <c r="BB11" s="5">
        <f t="shared" si="18"/>
        <v>5.1428571428571435E-3</v>
      </c>
      <c r="BC11" s="5">
        <f t="shared" si="19"/>
        <v>7.9997600000000002E-2</v>
      </c>
      <c r="BD11" s="5">
        <f t="shared" si="20"/>
        <v>7.1521739130434789E-2</v>
      </c>
      <c r="BE11" s="5">
        <f t="shared" si="21"/>
        <v>0.10661831370977259</v>
      </c>
    </row>
    <row r="12" spans="1:57" ht="15" hidden="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18.310962558181924</v>
      </c>
      <c r="W12" s="15">
        <v>4.5266500000000001</v>
      </c>
      <c r="X12" s="15"/>
      <c r="Y12" s="15">
        <f t="shared" si="3"/>
        <v>0.24720983321422108</v>
      </c>
      <c r="Z12" s="15"/>
      <c r="AA12" s="16"/>
      <c r="AB12" s="15">
        <v>0.35247653168269572</v>
      </c>
      <c r="AC12" s="17">
        <f t="shared" si="4"/>
        <v>1.962945456918459</v>
      </c>
      <c r="AD12" s="15">
        <f t="shared" si="5"/>
        <v>2.2222222222222223</v>
      </c>
      <c r="AE12" s="15" t="s">
        <v>630</v>
      </c>
      <c r="AF12" s="22" t="s">
        <v>5</v>
      </c>
      <c r="AG12" s="17">
        <f t="shared" si="6"/>
        <v>3136.4438576762777</v>
      </c>
      <c r="AH12" s="17">
        <v>2425.0943858851406</v>
      </c>
      <c r="AI12" s="94">
        <v>4.7522000000000002</v>
      </c>
      <c r="AJ12" s="17">
        <f t="shared" si="7"/>
        <v>1.962945456918459</v>
      </c>
      <c r="AK12" s="15">
        <f t="shared" si="8"/>
        <v>0.24720983321422108</v>
      </c>
      <c r="AL12" s="5">
        <v>26.521000000000001</v>
      </c>
      <c r="AN12" s="109"/>
      <c r="AP12">
        <v>4.7522000000000002</v>
      </c>
      <c r="AQ12">
        <f t="shared" si="0"/>
        <v>1</v>
      </c>
      <c r="AR12" s="5">
        <f t="shared" si="9"/>
        <v>2.2222222222222223</v>
      </c>
      <c r="AS12" s="5">
        <f t="shared" si="10"/>
        <v>0.13804263951657827</v>
      </c>
      <c r="AT12" s="5">
        <f t="shared" si="11"/>
        <v>1.834769870852982</v>
      </c>
      <c r="AU12" s="5">
        <f t="shared" si="12"/>
        <v>4.0451465340112271</v>
      </c>
      <c r="AV12" s="5">
        <f t="shared" si="13"/>
        <v>8.1981798464901917E-2</v>
      </c>
      <c r="AW12" s="5">
        <f t="shared" si="14"/>
        <v>1.4687362863246844</v>
      </c>
      <c r="AX12" s="5">
        <f t="shared" si="1"/>
        <v>11.428571428571429</v>
      </c>
      <c r="AY12" s="5">
        <f t="shared" si="15"/>
        <v>0.45</v>
      </c>
      <c r="AZ12" s="5">
        <f t="shared" si="16"/>
        <v>5.1428571428571432</v>
      </c>
      <c r="BA12" s="5">
        <f t="shared" si="17"/>
        <v>1.7135256673787986</v>
      </c>
      <c r="BB12" s="5">
        <f t="shared" si="18"/>
        <v>5.1428571428571435E-3</v>
      </c>
      <c r="BC12" s="5">
        <f t="shared" si="19"/>
        <v>7.9997600000000002E-2</v>
      </c>
      <c r="BD12" s="5">
        <f t="shared" si="20"/>
        <v>7.1521739130434789E-2</v>
      </c>
      <c r="BE12" s="5">
        <f t="shared" si="21"/>
        <v>0.10661831370977259</v>
      </c>
    </row>
    <row r="13" spans="1:57" ht="15" hidden="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27.118660804259378</v>
      </c>
      <c r="W13" s="15">
        <v>4.3396800000000004</v>
      </c>
      <c r="X13" s="15"/>
      <c r="Y13" s="15">
        <f t="shared" si="3"/>
        <v>0.1600256012390697</v>
      </c>
      <c r="Z13" s="15"/>
      <c r="AA13" s="16"/>
      <c r="AB13" s="15">
        <v>0.35247653168269572</v>
      </c>
      <c r="AC13" s="17">
        <f t="shared" si="4"/>
        <v>2.4526328013183858</v>
      </c>
      <c r="AD13" s="15">
        <f t="shared" si="5"/>
        <v>2.2222222222222223</v>
      </c>
      <c r="AE13" s="15" t="s">
        <v>631</v>
      </c>
      <c r="AF13" s="22" t="s">
        <v>5</v>
      </c>
      <c r="AG13" s="17">
        <f t="shared" si="6"/>
        <v>2030.3048125205421</v>
      </c>
      <c r="AH13" s="17">
        <v>1637.4633253654408</v>
      </c>
      <c r="AI13" s="94">
        <v>4.5082000000000004</v>
      </c>
      <c r="AJ13" s="17">
        <f>(V13/AI13)^0.5</f>
        <v>2.4526328013183858</v>
      </c>
      <c r="AK13" s="15">
        <f t="shared" si="8"/>
        <v>0.1600256012390697</v>
      </c>
      <c r="AL13" s="5">
        <v>26.521000000000001</v>
      </c>
      <c r="AN13" s="109"/>
      <c r="AP13">
        <v>4.5082000000000004</v>
      </c>
      <c r="AQ13">
        <f t="shared" si="0"/>
        <v>1</v>
      </c>
      <c r="AR13" s="5">
        <f t="shared" si="9"/>
        <v>2.2222222222222223</v>
      </c>
      <c r="AS13" s="5">
        <f t="shared" si="10"/>
        <v>0.13804263951657827</v>
      </c>
      <c r="AT13" s="5">
        <f t="shared" si="11"/>
        <v>1.834769870852982</v>
      </c>
      <c r="AU13" s="5">
        <f t="shared" si="12"/>
        <v>6.249000111588729</v>
      </c>
      <c r="AV13" s="5">
        <f t="shared" si="13"/>
        <v>8.7103268920277532E-2</v>
      </c>
      <c r="AW13" s="5">
        <f t="shared" si="14"/>
        <v>1.4687362863246844</v>
      </c>
      <c r="AX13" s="5">
        <f t="shared" si="1"/>
        <v>11.428571428571429</v>
      </c>
      <c r="AY13" s="5">
        <f t="shared" si="15"/>
        <v>0.45</v>
      </c>
      <c r="AZ13" s="5">
        <f t="shared" si="16"/>
        <v>5.1428571428571432</v>
      </c>
      <c r="BA13" s="5">
        <f t="shared" si="17"/>
        <v>1.7135256673787986</v>
      </c>
      <c r="BB13" s="5">
        <f t="shared" si="18"/>
        <v>5.1428571428571435E-3</v>
      </c>
      <c r="BC13" s="5">
        <f t="shared" si="19"/>
        <v>7.9997600000000002E-2</v>
      </c>
      <c r="BD13" s="5">
        <f t="shared" si="20"/>
        <v>7.1521739130434789E-2</v>
      </c>
      <c r="BE13" s="5">
        <f t="shared" si="21"/>
        <v>0.10661831370977259</v>
      </c>
    </row>
    <row r="14" spans="1:57" ht="15" hidden="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3.7740197461207061</v>
      </c>
      <c r="W14" s="15">
        <v>3.8658100000000002</v>
      </c>
      <c r="X14" s="15"/>
      <c r="Y14" s="15">
        <f t="shared" si="3"/>
        <v>1.0243216146321557</v>
      </c>
      <c r="Z14" s="15"/>
      <c r="AA14" s="16"/>
      <c r="AB14" s="15">
        <v>0.50090177114795964</v>
      </c>
      <c r="AC14" s="17">
        <f t="shared" si="4"/>
        <v>0.31033126688378215</v>
      </c>
      <c r="AD14" s="15">
        <f t="shared" si="5"/>
        <v>2.2222222222222223</v>
      </c>
      <c r="AE14" s="15" t="s">
        <v>632</v>
      </c>
      <c r="AF14" s="22" t="s">
        <v>5</v>
      </c>
      <c r="AG14" s="17">
        <f t="shared" si="6"/>
        <v>9991.0691376637078</v>
      </c>
      <c r="AH14" s="17">
        <v>9045.6442457914309</v>
      </c>
      <c r="AI14" s="94">
        <v>39.188000000000002</v>
      </c>
      <c r="AJ14" s="17">
        <f t="shared" si="7"/>
        <v>0.31033126688378215</v>
      </c>
      <c r="AK14" s="15">
        <f t="shared" si="8"/>
        <v>1.0243216146321557</v>
      </c>
      <c r="AL14" s="56">
        <v>15.672000000000001</v>
      </c>
      <c r="AN14" s="109"/>
      <c r="AP14">
        <f>AI14</f>
        <v>39.188000000000002</v>
      </c>
      <c r="AQ14" s="68">
        <f t="shared" si="0"/>
        <v>1</v>
      </c>
      <c r="AR14" s="5">
        <f t="shared" si="9"/>
        <v>2.2222222222222223</v>
      </c>
      <c r="AS14" s="5">
        <f t="shared" si="10"/>
        <v>0.17976826076548064</v>
      </c>
      <c r="AT14" s="5">
        <f t="shared" ref="AT14:AT53" si="22">AR14^2*AS14</f>
        <v>0.88774449760731189</v>
      </c>
      <c r="AU14" s="5">
        <f t="shared" si="12"/>
        <v>0.97625588068754188</v>
      </c>
      <c r="AV14" s="5">
        <f t="shared" si="13"/>
        <v>-0.19397777960485124</v>
      </c>
      <c r="AW14" s="5">
        <f t="shared" si="14"/>
        <v>2.1419070842234982</v>
      </c>
      <c r="AX14" s="5">
        <f t="shared" si="1"/>
        <v>16.666666666666668</v>
      </c>
      <c r="AY14" s="5">
        <f t="shared" si="15"/>
        <v>0.45</v>
      </c>
      <c r="AZ14" s="5">
        <f t="shared" si="16"/>
        <v>7.5</v>
      </c>
      <c r="BA14" s="5">
        <f t="shared" si="17"/>
        <v>1.7135256673787986</v>
      </c>
      <c r="BB14" s="5">
        <f t="shared" si="18"/>
        <v>7.4999999999999997E-3</v>
      </c>
      <c r="BC14" s="5">
        <f t="shared" si="19"/>
        <v>8.1921500000000008E-2</v>
      </c>
      <c r="BD14" s="5">
        <f t="shared" si="20"/>
        <v>7.1521739130434789E-2</v>
      </c>
      <c r="BE14" s="5">
        <f t="shared" si="21"/>
        <v>0.10661831370977259</v>
      </c>
    </row>
    <row r="15" spans="1:57" ht="15" hidden="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4.2492771464447783</v>
      </c>
      <c r="W15" s="15">
        <v>4.2468500000000002</v>
      </c>
      <c r="X15" s="15"/>
      <c r="Y15" s="15">
        <f t="shared" si="3"/>
        <v>0.9994288095689855</v>
      </c>
      <c r="Z15" s="15"/>
      <c r="AA15" s="16"/>
      <c r="AB15" s="15">
        <v>0.50090177114795964</v>
      </c>
      <c r="AC15" s="17">
        <f t="shared" si="4"/>
        <v>0.49896055222025942</v>
      </c>
      <c r="AD15" s="15">
        <f t="shared" si="5"/>
        <v>2.2222222222222223</v>
      </c>
      <c r="AE15" s="15" t="s">
        <v>633</v>
      </c>
      <c r="AF15" s="30" t="s">
        <v>219</v>
      </c>
      <c r="AG15" s="17">
        <f t="shared" si="6"/>
        <v>9748.2686999263551</v>
      </c>
      <c r="AH15" s="17">
        <v>8033.9405558807684</v>
      </c>
      <c r="AI15" s="94">
        <v>17.068000000000001</v>
      </c>
      <c r="AJ15" s="17">
        <f t="shared" si="7"/>
        <v>0.49896055222025942</v>
      </c>
      <c r="AK15" s="15">
        <f t="shared" si="8"/>
        <v>0.9994288095689855</v>
      </c>
      <c r="AL15" s="5">
        <v>15.672000000000001</v>
      </c>
      <c r="AN15" s="109"/>
      <c r="AP15">
        <v>17.068000000000001</v>
      </c>
      <c r="AQ15">
        <f t="shared" si="0"/>
        <v>1</v>
      </c>
      <c r="AR15" s="5">
        <f t="shared" si="9"/>
        <v>2.2222222222222223</v>
      </c>
      <c r="AS15" s="5">
        <f t="shared" si="10"/>
        <v>0.17976826076548064</v>
      </c>
      <c r="AT15" s="5">
        <f t="shared" si="22"/>
        <v>0.88774449760731189</v>
      </c>
      <c r="AU15" s="5">
        <f t="shared" si="12"/>
        <v>1.0005715168759852</v>
      </c>
      <c r="AV15" s="5">
        <f t="shared" si="13"/>
        <v>1.4360167939382747E-3</v>
      </c>
      <c r="AW15" s="5">
        <f t="shared" si="14"/>
        <v>2.1419070842234982</v>
      </c>
      <c r="AX15" s="5">
        <f t="shared" si="1"/>
        <v>16.666666666666668</v>
      </c>
      <c r="AY15" s="5">
        <f t="shared" si="15"/>
        <v>0.45</v>
      </c>
      <c r="AZ15" s="5">
        <f t="shared" si="16"/>
        <v>7.5</v>
      </c>
      <c r="BA15" s="5">
        <f t="shared" si="17"/>
        <v>1.7135256673787986</v>
      </c>
      <c r="BB15" s="5">
        <f t="shared" si="18"/>
        <v>7.4999999999999997E-3</v>
      </c>
      <c r="BC15" s="5">
        <f t="shared" si="19"/>
        <v>8.1921500000000008E-2</v>
      </c>
      <c r="BD15" s="5">
        <f t="shared" si="20"/>
        <v>7.1521739130434789E-2</v>
      </c>
      <c r="BE15" s="5">
        <f t="shared" si="21"/>
        <v>0.10661831370977259</v>
      </c>
    </row>
    <row r="16" spans="1:57" ht="15" hidden="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5.1649831840237326</v>
      </c>
      <c r="W16" s="15">
        <v>4.8747400000000001</v>
      </c>
      <c r="X16" s="15"/>
      <c r="Y16" s="15">
        <f t="shared" si="3"/>
        <v>0.9438055897410258</v>
      </c>
      <c r="Z16" s="15"/>
      <c r="AA16" s="16"/>
      <c r="AB16" s="15">
        <v>0.50090177114795964</v>
      </c>
      <c r="AC16" s="17">
        <f t="shared" si="4"/>
        <v>0.7395781301303983</v>
      </c>
      <c r="AD16" s="15">
        <f t="shared" si="5"/>
        <v>2.2222222222222223</v>
      </c>
      <c r="AE16" s="15" t="s">
        <v>634</v>
      </c>
      <c r="AF16" s="22" t="s">
        <v>5</v>
      </c>
      <c r="AG16" s="17">
        <f t="shared" si="6"/>
        <v>9205.7287134396083</v>
      </c>
      <c r="AH16" s="17">
        <v>6609.5936392584281</v>
      </c>
      <c r="AI16" s="94">
        <v>9.4428000000000001</v>
      </c>
      <c r="AJ16" s="17">
        <f t="shared" si="7"/>
        <v>0.7395781301303983</v>
      </c>
      <c r="AK16" s="15">
        <f t="shared" si="8"/>
        <v>0.9438055897410258</v>
      </c>
      <c r="AL16" s="5">
        <v>15.672000000000001</v>
      </c>
      <c r="AN16" s="109"/>
      <c r="AP16">
        <v>9.4428000000000001</v>
      </c>
      <c r="AQ16">
        <f t="shared" si="0"/>
        <v>1</v>
      </c>
      <c r="AR16" s="5">
        <f t="shared" si="9"/>
        <v>2.2222222222222223</v>
      </c>
      <c r="AS16" s="5">
        <f t="shared" si="10"/>
        <v>0.17976826076548064</v>
      </c>
      <c r="AT16" s="5">
        <f t="shared" si="22"/>
        <v>0.88774449760731189</v>
      </c>
      <c r="AU16" s="5">
        <f t="shared" si="12"/>
        <v>1.0595402388688899</v>
      </c>
      <c r="AV16" s="5">
        <f t="shared" si="13"/>
        <v>5.3381065984238869E-2</v>
      </c>
      <c r="AW16" s="5">
        <f t="shared" si="14"/>
        <v>2.1419070842234982</v>
      </c>
      <c r="AX16" s="5">
        <f t="shared" si="1"/>
        <v>16.666666666666668</v>
      </c>
      <c r="AY16" s="5">
        <f t="shared" si="15"/>
        <v>0.45</v>
      </c>
      <c r="AZ16" s="5">
        <f t="shared" si="16"/>
        <v>7.5</v>
      </c>
      <c r="BA16" s="5">
        <f t="shared" si="17"/>
        <v>1.7135256673787986</v>
      </c>
      <c r="BB16" s="5">
        <f t="shared" si="18"/>
        <v>7.4999999999999997E-3</v>
      </c>
      <c r="BC16" s="5">
        <f t="shared" si="19"/>
        <v>8.1921500000000008E-2</v>
      </c>
      <c r="BD16" s="5">
        <f t="shared" si="20"/>
        <v>7.1521739130434789E-2</v>
      </c>
      <c r="BE16" s="5">
        <f t="shared" si="21"/>
        <v>0.10661831370977259</v>
      </c>
    </row>
    <row r="17" spans="1:57" ht="15" hidden="1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6.6342722769384093</v>
      </c>
      <c r="W17" s="15">
        <v>5.2652200000000002</v>
      </c>
      <c r="X17" s="15"/>
      <c r="Y17" s="15">
        <f t="shared" si="3"/>
        <v>0.79363941969981966</v>
      </c>
      <c r="Z17" s="15"/>
      <c r="AA17" s="16"/>
      <c r="AB17" s="15">
        <v>0.50090177114795964</v>
      </c>
      <c r="AC17" s="17">
        <f t="shared" si="4"/>
        <v>0.98422088011865361</v>
      </c>
      <c r="AD17" s="15">
        <f t="shared" si="5"/>
        <v>2.2222222222222223</v>
      </c>
      <c r="AE17" s="15" t="s">
        <v>635</v>
      </c>
      <c r="AF17" s="22" t="s">
        <v>5</v>
      </c>
      <c r="AG17" s="17">
        <f t="shared" si="6"/>
        <v>7741.0319174448887</v>
      </c>
      <c r="AH17" s="17">
        <v>5145.7701123708239</v>
      </c>
      <c r="AI17" s="94">
        <v>6.8487</v>
      </c>
      <c r="AJ17" s="17">
        <f t="shared" si="7"/>
        <v>0.98422088011865361</v>
      </c>
      <c r="AK17" s="15">
        <f t="shared" si="8"/>
        <v>0.79363941969981966</v>
      </c>
      <c r="AL17" s="5">
        <v>15.672000000000001</v>
      </c>
      <c r="AN17" s="109"/>
      <c r="AP17">
        <v>6.8487</v>
      </c>
      <c r="AQ17">
        <f t="shared" si="0"/>
        <v>1</v>
      </c>
      <c r="AR17" s="5">
        <f t="shared" si="9"/>
        <v>2.2222222222222223</v>
      </c>
      <c r="AS17" s="5">
        <f t="shared" si="10"/>
        <v>0.17976826076548064</v>
      </c>
      <c r="AT17" s="5">
        <f t="shared" si="22"/>
        <v>0.88774449760731189</v>
      </c>
      <c r="AU17" s="5">
        <f t="shared" si="12"/>
        <v>1.2600180575433522</v>
      </c>
      <c r="AV17" s="5">
        <f t="shared" si="13"/>
        <v>7.6660129374084063E-2</v>
      </c>
      <c r="AW17" s="5">
        <f t="shared" si="14"/>
        <v>2.1419070842234982</v>
      </c>
      <c r="AX17" s="5">
        <f t="shared" si="1"/>
        <v>16.666666666666668</v>
      </c>
      <c r="AY17" s="5">
        <f t="shared" si="15"/>
        <v>0.45</v>
      </c>
      <c r="AZ17" s="5">
        <f t="shared" si="16"/>
        <v>7.5</v>
      </c>
      <c r="BA17" s="5">
        <f t="shared" si="17"/>
        <v>1.7135256673787986</v>
      </c>
      <c r="BB17" s="5">
        <f t="shared" si="18"/>
        <v>7.4999999999999997E-3</v>
      </c>
      <c r="BC17" s="5">
        <f t="shared" si="19"/>
        <v>8.1921500000000008E-2</v>
      </c>
      <c r="BD17" s="5">
        <f t="shared" si="20"/>
        <v>7.1521739130434789E-2</v>
      </c>
      <c r="BE17" s="5">
        <f t="shared" si="21"/>
        <v>0.10661831370977259</v>
      </c>
    </row>
    <row r="18" spans="1:57" ht="15" hidden="1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9.516925368115345</v>
      </c>
      <c r="W18" s="15">
        <v>5.0188199999999998</v>
      </c>
      <c r="X18" s="15"/>
      <c r="Y18" s="15">
        <f t="shared" si="3"/>
        <v>0.5273572930197189</v>
      </c>
      <c r="Z18" s="15"/>
      <c r="AA18" s="16"/>
      <c r="AB18" s="15">
        <v>0.50090177114795964</v>
      </c>
      <c r="AC18" s="17">
        <f t="shared" si="4"/>
        <v>1.3059172746928576</v>
      </c>
      <c r="AD18" s="15">
        <f t="shared" si="5"/>
        <v>2.2222222222222223</v>
      </c>
      <c r="AE18" s="15" t="s">
        <v>636</v>
      </c>
      <c r="AF18" s="22" t="s">
        <v>5</v>
      </c>
      <c r="AG18" s="17">
        <f t="shared" si="6"/>
        <v>5143.7586589474549</v>
      </c>
      <c r="AH18" s="17">
        <v>3587.129107303329</v>
      </c>
      <c r="AI18" s="94">
        <v>5.5804</v>
      </c>
      <c r="AJ18" s="17">
        <f t="shared" si="7"/>
        <v>1.3059172746928576</v>
      </c>
      <c r="AK18" s="15">
        <f t="shared" si="8"/>
        <v>0.5273572930197189</v>
      </c>
      <c r="AL18" s="5">
        <v>15.672000000000001</v>
      </c>
      <c r="AN18" s="109"/>
      <c r="AP18">
        <v>5.5804</v>
      </c>
      <c r="AQ18">
        <f t="shared" si="0"/>
        <v>1</v>
      </c>
      <c r="AR18" s="5">
        <f t="shared" si="9"/>
        <v>2.2222222222222223</v>
      </c>
      <c r="AS18" s="5">
        <f t="shared" si="10"/>
        <v>0.17976826076548064</v>
      </c>
      <c r="AT18" s="5">
        <f t="shared" si="22"/>
        <v>0.88774449760731189</v>
      </c>
      <c r="AU18" s="5">
        <f t="shared" si="12"/>
        <v>1.8962475976654563</v>
      </c>
      <c r="AV18" s="5">
        <f t="shared" si="13"/>
        <v>8.1555201514682638E-2</v>
      </c>
      <c r="AW18" s="5">
        <f t="shared" si="14"/>
        <v>2.1419070842234982</v>
      </c>
      <c r="AX18" s="5">
        <f t="shared" si="1"/>
        <v>16.666666666666668</v>
      </c>
      <c r="AY18" s="5">
        <f t="shared" si="15"/>
        <v>0.45</v>
      </c>
      <c r="AZ18" s="5">
        <f t="shared" si="16"/>
        <v>7.5</v>
      </c>
      <c r="BA18" s="5">
        <f t="shared" si="17"/>
        <v>1.7135256673787986</v>
      </c>
      <c r="BB18" s="5">
        <f t="shared" si="18"/>
        <v>7.4999999999999997E-3</v>
      </c>
      <c r="BC18" s="5">
        <f t="shared" si="19"/>
        <v>8.1921500000000008E-2</v>
      </c>
      <c r="BD18" s="5">
        <f t="shared" si="20"/>
        <v>7.1521739130434789E-2</v>
      </c>
      <c r="BE18" s="5">
        <f t="shared" si="21"/>
        <v>0.10661831370977259</v>
      </c>
    </row>
    <row r="19" spans="1:57" ht="15" hidden="1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13.502025021932043</v>
      </c>
      <c r="W19" s="15">
        <v>4.7192600000000002</v>
      </c>
      <c r="X19" s="15"/>
      <c r="Y19" s="15">
        <f t="shared" si="3"/>
        <v>0.34952238588909884</v>
      </c>
      <c r="Z19" s="15"/>
      <c r="AA19" s="16"/>
      <c r="AB19" s="15">
        <v>0.50090177114795964</v>
      </c>
      <c r="AC19" s="17">
        <f t="shared" si="4"/>
        <v>1.6378622010387569</v>
      </c>
      <c r="AD19" s="15">
        <f t="shared" si="5"/>
        <v>2.2222222222222223</v>
      </c>
      <c r="AE19" s="15" t="s">
        <v>637</v>
      </c>
      <c r="AF19" s="22" t="s">
        <v>5</v>
      </c>
      <c r="AG19" s="17">
        <f t="shared" si="6"/>
        <v>3409.1854283805278</v>
      </c>
      <c r="AH19" s="17">
        <v>2528.3940701151973</v>
      </c>
      <c r="AI19" s="94">
        <v>5.0331999999999999</v>
      </c>
      <c r="AJ19" s="17">
        <f t="shared" si="7"/>
        <v>1.6378622010387569</v>
      </c>
      <c r="AK19" s="15">
        <f t="shared" si="8"/>
        <v>0.34952238588909884</v>
      </c>
      <c r="AL19" s="5">
        <v>15.672000000000001</v>
      </c>
      <c r="AN19" s="109"/>
      <c r="AP19">
        <v>5.0331999999999999</v>
      </c>
      <c r="AQ19">
        <f t="shared" si="0"/>
        <v>1</v>
      </c>
      <c r="AR19" s="5">
        <f t="shared" si="9"/>
        <v>2.2222222222222223</v>
      </c>
      <c r="AS19" s="5">
        <f t="shared" si="10"/>
        <v>0.17976826076548064</v>
      </c>
      <c r="AT19" s="5">
        <f t="shared" si="22"/>
        <v>0.88774449760731189</v>
      </c>
      <c r="AU19" s="5">
        <f t="shared" si="12"/>
        <v>2.8610470755864359</v>
      </c>
      <c r="AV19" s="5">
        <f t="shared" si="13"/>
        <v>8.0731413756825077E-2</v>
      </c>
      <c r="AW19" s="5">
        <f t="shared" si="14"/>
        <v>2.1419070842234982</v>
      </c>
      <c r="AX19" s="5">
        <f t="shared" si="1"/>
        <v>16.666666666666668</v>
      </c>
      <c r="AY19" s="5">
        <f t="shared" si="15"/>
        <v>0.45</v>
      </c>
      <c r="AZ19" s="5">
        <f t="shared" si="16"/>
        <v>7.5</v>
      </c>
      <c r="BA19" s="5">
        <f t="shared" si="17"/>
        <v>1.7135256673787986</v>
      </c>
      <c r="BB19" s="5">
        <f t="shared" si="18"/>
        <v>7.4999999999999997E-3</v>
      </c>
      <c r="BC19" s="5">
        <f t="shared" si="19"/>
        <v>8.1921500000000008E-2</v>
      </c>
      <c r="BD19" s="5">
        <f t="shared" si="20"/>
        <v>7.1521739130434789E-2</v>
      </c>
      <c r="BE19" s="5">
        <f t="shared" si="21"/>
        <v>0.10661831370977259</v>
      </c>
    </row>
    <row r="20" spans="1:57" ht="15" hidden="1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18.258927668027912</v>
      </c>
      <c r="W20" s="15">
        <v>4.5305299999999997</v>
      </c>
      <c r="X20" s="15"/>
      <c r="Y20" s="15">
        <f t="shared" si="3"/>
        <v>0.24812683868248916</v>
      </c>
      <c r="Z20" s="15"/>
      <c r="AA20" s="16"/>
      <c r="AB20" s="15">
        <v>0.50090177114795964</v>
      </c>
      <c r="AC20" s="17">
        <f t="shared" si="4"/>
        <v>1.9603606570081762</v>
      </c>
      <c r="AD20" s="15">
        <f t="shared" si="5"/>
        <v>2.2222222222222223</v>
      </c>
      <c r="AE20" s="15" t="s">
        <v>638</v>
      </c>
      <c r="AF20" s="22" t="s">
        <v>5</v>
      </c>
      <c r="AG20" s="17">
        <f t="shared" si="6"/>
        <v>2420.1894842148099</v>
      </c>
      <c r="AH20" s="17">
        <v>1869.6848260031022</v>
      </c>
      <c r="AI20" s="94">
        <v>4.7511999999999999</v>
      </c>
      <c r="AJ20" s="17">
        <f t="shared" si="7"/>
        <v>1.9603606570081762</v>
      </c>
      <c r="AK20" s="15">
        <f t="shared" si="8"/>
        <v>0.24812683868248916</v>
      </c>
      <c r="AL20" s="5">
        <v>15.672000000000001</v>
      </c>
      <c r="AN20" s="109"/>
      <c r="AP20">
        <v>4.7511999999999999</v>
      </c>
      <c r="AQ20">
        <f t="shared" si="0"/>
        <v>1</v>
      </c>
      <c r="AR20" s="5">
        <f t="shared" si="9"/>
        <v>2.2222222222222223</v>
      </c>
      <c r="AS20" s="5">
        <f t="shared" si="10"/>
        <v>0.17976826076548064</v>
      </c>
      <c r="AT20" s="5">
        <f t="shared" si="22"/>
        <v>0.88774449760731189</v>
      </c>
      <c r="AU20" s="5">
        <f t="shared" si="12"/>
        <v>4.0301968352550173</v>
      </c>
      <c r="AV20" s="5">
        <f t="shared" si="13"/>
        <v>7.9948288178933818E-2</v>
      </c>
      <c r="AW20" s="5">
        <f t="shared" si="14"/>
        <v>2.1419070842234982</v>
      </c>
      <c r="AX20" s="5">
        <f t="shared" si="1"/>
        <v>16.666666666666668</v>
      </c>
      <c r="AY20" s="5">
        <f t="shared" si="15"/>
        <v>0.45</v>
      </c>
      <c r="AZ20" s="5">
        <f t="shared" si="16"/>
        <v>7.5</v>
      </c>
      <c r="BA20" s="5">
        <f t="shared" si="17"/>
        <v>1.7135256673787986</v>
      </c>
      <c r="BB20" s="5">
        <f t="shared" si="18"/>
        <v>7.4999999999999997E-3</v>
      </c>
      <c r="BC20" s="5">
        <f t="shared" si="19"/>
        <v>8.1921500000000008E-2</v>
      </c>
      <c r="BD20" s="5">
        <f t="shared" si="20"/>
        <v>7.1521739130434789E-2</v>
      </c>
      <c r="BE20" s="5">
        <f t="shared" si="21"/>
        <v>0.10661831370977259</v>
      </c>
    </row>
    <row r="21" spans="1:57" ht="15" hidden="1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27.041596775998183</v>
      </c>
      <c r="W21" s="15">
        <v>4.33629</v>
      </c>
      <c r="X21" s="15"/>
      <c r="Y21" s="15">
        <f t="shared" si="3"/>
        <v>0.16035628501970867</v>
      </c>
      <c r="Z21" s="15"/>
      <c r="AA21" s="16"/>
      <c r="AB21" s="15">
        <v>0.50090177114795964</v>
      </c>
      <c r="AC21" s="17">
        <f t="shared" si="4"/>
        <v>2.4491997849323077</v>
      </c>
      <c r="AD21" s="15">
        <f t="shared" si="5"/>
        <v>2.2222222222222223</v>
      </c>
      <c r="AE21" s="15" t="s">
        <v>639</v>
      </c>
      <c r="AF21" s="22" t="s">
        <v>5</v>
      </c>
      <c r="AG21" s="17">
        <f t="shared" si="6"/>
        <v>1564.0895470766354</v>
      </c>
      <c r="AH21" s="17">
        <v>1262.4417220177211</v>
      </c>
      <c r="AI21" s="94">
        <v>4.508</v>
      </c>
      <c r="AJ21" s="17">
        <f t="shared" si="7"/>
        <v>2.4491997849323077</v>
      </c>
      <c r="AK21" s="15">
        <f t="shared" si="8"/>
        <v>0.16035628501970867</v>
      </c>
      <c r="AL21" s="5">
        <v>15.672000000000001</v>
      </c>
      <c r="AN21" s="109"/>
      <c r="AP21">
        <v>4.508</v>
      </c>
      <c r="AQ21">
        <f t="shared" si="0"/>
        <v>1</v>
      </c>
      <c r="AR21" s="5">
        <f t="shared" si="9"/>
        <v>2.2222222222222223</v>
      </c>
      <c r="AS21" s="5">
        <f t="shared" si="10"/>
        <v>0.17976826076548064</v>
      </c>
      <c r="AT21" s="5">
        <f t="shared" si="22"/>
        <v>0.88774449760731189</v>
      </c>
      <c r="AU21" s="5">
        <f t="shared" si="12"/>
        <v>6.2361135385313675</v>
      </c>
      <c r="AV21" s="5">
        <f t="shared" si="13"/>
        <v>8.8673265595704542E-2</v>
      </c>
      <c r="AW21" s="5">
        <f t="shared" si="14"/>
        <v>2.1419070842234982</v>
      </c>
      <c r="AX21" s="5">
        <f t="shared" si="1"/>
        <v>16.666666666666668</v>
      </c>
      <c r="AY21" s="5">
        <f t="shared" si="15"/>
        <v>0.45</v>
      </c>
      <c r="AZ21" s="5">
        <f t="shared" si="16"/>
        <v>7.5</v>
      </c>
      <c r="BA21" s="5">
        <f t="shared" si="17"/>
        <v>1.7135256673787986</v>
      </c>
      <c r="BB21" s="5">
        <f t="shared" si="18"/>
        <v>7.4999999999999997E-3</v>
      </c>
      <c r="BC21" s="5">
        <f t="shared" si="19"/>
        <v>8.1921500000000008E-2</v>
      </c>
      <c r="BD21" s="5">
        <f t="shared" si="20"/>
        <v>7.1521739130434789E-2</v>
      </c>
      <c r="BE21" s="5">
        <f t="shared" si="21"/>
        <v>0.10661831370977259</v>
      </c>
    </row>
    <row r="22" spans="1:57" ht="15" hidden="1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3.7671926214505427</v>
      </c>
      <c r="W22" s="15">
        <v>3.88734</v>
      </c>
      <c r="X22" s="15"/>
      <c r="Y22" s="15">
        <f t="shared" si="3"/>
        <v>1.0318930807693065</v>
      </c>
      <c r="Z22" s="15"/>
      <c r="AA22" s="16"/>
      <c r="AB22" s="15">
        <v>0.60431763065185862</v>
      </c>
      <c r="AC22" s="17">
        <f t="shared" si="4"/>
        <v>0.31150854247134918</v>
      </c>
      <c r="AD22" s="15">
        <f t="shared" si="5"/>
        <v>2.2222222222222223</v>
      </c>
      <c r="AE22" s="15" t="s">
        <v>640</v>
      </c>
      <c r="AF22" s="22" t="s">
        <v>5</v>
      </c>
      <c r="AG22" s="17">
        <f t="shared" si="6"/>
        <v>8771.5250975795752</v>
      </c>
      <c r="AH22" s="17">
        <v>7897.5180564418115</v>
      </c>
      <c r="AI22" s="94">
        <v>38.822000000000003</v>
      </c>
      <c r="AJ22" s="17">
        <f t="shared" si="7"/>
        <v>0.31150854247134918</v>
      </c>
      <c r="AK22" s="15">
        <f t="shared" si="8"/>
        <v>1.0318930807693065</v>
      </c>
      <c r="AL22" s="56">
        <v>10.936</v>
      </c>
      <c r="AN22" s="109"/>
      <c r="AP22">
        <f>AI22</f>
        <v>38.822000000000003</v>
      </c>
      <c r="AQ22" s="68">
        <f t="shared" si="0"/>
        <v>1</v>
      </c>
      <c r="AR22" s="5">
        <f t="shared" si="9"/>
        <v>2.2222222222222223</v>
      </c>
      <c r="AS22" s="5">
        <f t="shared" si="10"/>
        <v>0.20939715153124991</v>
      </c>
      <c r="AT22" s="5">
        <f t="shared" si="22"/>
        <v>1.0340600075617281</v>
      </c>
      <c r="AU22" s="5">
        <f t="shared" si="12"/>
        <v>0.96909264984553511</v>
      </c>
      <c r="AV22" s="5">
        <f t="shared" si="13"/>
        <v>-0.2494205593182873</v>
      </c>
      <c r="AW22" s="5">
        <f t="shared" si="14"/>
        <v>2.6635114000706714</v>
      </c>
      <c r="AX22" s="5">
        <f t="shared" si="1"/>
        <v>20.725388601036268</v>
      </c>
      <c r="AY22" s="5">
        <f t="shared" si="15"/>
        <v>0.45</v>
      </c>
      <c r="AZ22" s="5">
        <f t="shared" si="16"/>
        <v>9.3264248704663206</v>
      </c>
      <c r="BA22" s="5">
        <f t="shared" si="17"/>
        <v>1.7135256673787986</v>
      </c>
      <c r="BB22" s="5">
        <f t="shared" si="18"/>
        <v>9.3264248704663204E-3</v>
      </c>
      <c r="BC22" s="5">
        <f t="shared" si="19"/>
        <v>8.3412227979274611E-2</v>
      </c>
      <c r="BD22" s="5">
        <f t="shared" si="20"/>
        <v>7.1521739130434789E-2</v>
      </c>
      <c r="BE22" s="5">
        <f t="shared" si="21"/>
        <v>0.10661831370977259</v>
      </c>
    </row>
    <row r="23" spans="1:57" ht="15" hidden="1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4.2415902908403078</v>
      </c>
      <c r="W23" s="15">
        <v>4.2637299999999998</v>
      </c>
      <c r="X23" s="15"/>
      <c r="Y23" s="15">
        <f t="shared" si="3"/>
        <v>1.005219671783836</v>
      </c>
      <c r="Z23" s="15"/>
      <c r="AA23" s="16"/>
      <c r="AB23" s="15">
        <v>0.60431763065185862</v>
      </c>
      <c r="AC23" s="17">
        <f t="shared" si="4"/>
        <v>0.49906490897766942</v>
      </c>
      <c r="AD23" s="15">
        <f t="shared" si="5"/>
        <v>2.2222222222222223</v>
      </c>
      <c r="AE23" s="15" t="s">
        <v>641</v>
      </c>
      <c r="AF23" s="30" t="s">
        <v>219</v>
      </c>
      <c r="AG23" s="17">
        <f t="shared" si="6"/>
        <v>8544.7899050345986</v>
      </c>
      <c r="AH23" s="17">
        <v>7014.2257290262514</v>
      </c>
      <c r="AI23" s="94">
        <v>17.03</v>
      </c>
      <c r="AJ23" s="17">
        <f t="shared" si="7"/>
        <v>0.49906490897766942</v>
      </c>
      <c r="AK23" s="15">
        <f t="shared" si="8"/>
        <v>1.005219671783836</v>
      </c>
      <c r="AL23" s="5">
        <v>10.936</v>
      </c>
      <c r="AN23" s="109"/>
      <c r="AP23">
        <v>17.03</v>
      </c>
      <c r="AQ23">
        <f t="shared" si="0"/>
        <v>1</v>
      </c>
      <c r="AR23" s="5">
        <f t="shared" si="9"/>
        <v>2.2222222222222223</v>
      </c>
      <c r="AS23" s="5">
        <f t="shared" si="10"/>
        <v>0.20939715153124991</v>
      </c>
      <c r="AT23" s="5">
        <f t="shared" si="22"/>
        <v>1.0340600075617281</v>
      </c>
      <c r="AU23" s="5">
        <f t="shared" si="12"/>
        <v>0.99480743171830965</v>
      </c>
      <c r="AV23" s="5">
        <f t="shared" si="13"/>
        <v>-1.3015658216826952E-2</v>
      </c>
      <c r="AW23" s="5">
        <f t="shared" si="14"/>
        <v>2.6635114000706714</v>
      </c>
      <c r="AX23" s="5">
        <f t="shared" si="1"/>
        <v>20.725388601036268</v>
      </c>
      <c r="AY23" s="5">
        <f t="shared" si="15"/>
        <v>0.45</v>
      </c>
      <c r="AZ23" s="5">
        <f t="shared" si="16"/>
        <v>9.3264248704663206</v>
      </c>
      <c r="BA23" s="5">
        <f t="shared" si="17"/>
        <v>1.7135256673787986</v>
      </c>
      <c r="BB23" s="5">
        <f t="shared" si="18"/>
        <v>9.3264248704663204E-3</v>
      </c>
      <c r="BC23" s="5">
        <f t="shared" si="19"/>
        <v>8.3412227979274611E-2</v>
      </c>
      <c r="BD23" s="5">
        <f t="shared" si="20"/>
        <v>7.1521739130434789E-2</v>
      </c>
      <c r="BE23" s="5">
        <f t="shared" si="21"/>
        <v>0.10661831370977259</v>
      </c>
    </row>
    <row r="24" spans="1:57" ht="15" hidden="1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5.1556398348923764</v>
      </c>
      <c r="W24" s="15">
        <v>4.8664199999999997</v>
      </c>
      <c r="X24" s="15"/>
      <c r="Y24" s="15">
        <f t="shared" si="3"/>
        <v>0.94390224217467777</v>
      </c>
      <c r="Z24" s="15"/>
      <c r="AA24" s="16"/>
      <c r="AB24" s="15">
        <v>0.60431763065185862</v>
      </c>
      <c r="AC24" s="17">
        <f t="shared" si="4"/>
        <v>0.740569477059981</v>
      </c>
      <c r="AD24" s="15">
        <f t="shared" si="5"/>
        <v>2.2222222222222223</v>
      </c>
      <c r="AE24" s="15" t="s">
        <v>642</v>
      </c>
      <c r="AF24" s="22" t="s">
        <v>5</v>
      </c>
      <c r="AG24" s="17">
        <f t="shared" si="6"/>
        <v>8023.565969377597</v>
      </c>
      <c r="AH24" s="17">
        <v>5770.6652719702761</v>
      </c>
      <c r="AI24" s="94">
        <v>9.4004999999999992</v>
      </c>
      <c r="AJ24" s="17">
        <f t="shared" si="7"/>
        <v>0.740569477059981</v>
      </c>
      <c r="AK24" s="15">
        <f t="shared" si="8"/>
        <v>0.94390224217467777</v>
      </c>
      <c r="AL24" s="5">
        <v>10.936</v>
      </c>
      <c r="AN24" s="109"/>
      <c r="AP24">
        <v>9.4004999999999992</v>
      </c>
      <c r="AQ24">
        <f t="shared" si="0"/>
        <v>1</v>
      </c>
      <c r="AR24" s="5">
        <f t="shared" si="9"/>
        <v>2.2222222222222223</v>
      </c>
      <c r="AS24" s="5">
        <f t="shared" si="10"/>
        <v>0.20939715153124991</v>
      </c>
      <c r="AT24" s="5">
        <f t="shared" si="22"/>
        <v>1.0340600075617281</v>
      </c>
      <c r="AU24" s="5">
        <f t="shared" si="12"/>
        <v>1.0594317454910134</v>
      </c>
      <c r="AV24" s="5">
        <f t="shared" si="13"/>
        <v>5.3027993029616013E-2</v>
      </c>
      <c r="AW24" s="5">
        <f t="shared" si="14"/>
        <v>2.6635114000706714</v>
      </c>
      <c r="AX24" s="5">
        <f t="shared" si="1"/>
        <v>20.725388601036268</v>
      </c>
      <c r="AY24" s="5">
        <f t="shared" si="15"/>
        <v>0.45</v>
      </c>
      <c r="AZ24" s="5">
        <f t="shared" si="16"/>
        <v>9.3264248704663206</v>
      </c>
      <c r="BA24" s="5">
        <f t="shared" si="17"/>
        <v>1.7135256673787986</v>
      </c>
      <c r="BB24" s="5">
        <f t="shared" si="18"/>
        <v>9.3264248704663204E-3</v>
      </c>
      <c r="BC24" s="5">
        <f t="shared" si="19"/>
        <v>8.3412227979274611E-2</v>
      </c>
      <c r="BD24" s="5">
        <f t="shared" si="20"/>
        <v>7.1521739130434789E-2</v>
      </c>
      <c r="BE24" s="5">
        <f t="shared" si="21"/>
        <v>0.10661831370977259</v>
      </c>
    </row>
    <row r="25" spans="1:57" ht="15" hidden="1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6.6222710138350509</v>
      </c>
      <c r="W25" s="15">
        <v>5.2820999999999998</v>
      </c>
      <c r="X25" s="15"/>
      <c r="Y25" s="15">
        <f t="shared" si="3"/>
        <v>0.7976266735331119</v>
      </c>
      <c r="Z25" s="15"/>
      <c r="AA25" s="16"/>
      <c r="AB25" s="15">
        <v>0.60431763065185862</v>
      </c>
      <c r="AC25" s="17">
        <f t="shared" si="4"/>
        <v>0.98280661423858462</v>
      </c>
      <c r="AD25" s="15">
        <f t="shared" si="5"/>
        <v>2.2222222222222223</v>
      </c>
      <c r="AE25" s="15" t="s">
        <v>643</v>
      </c>
      <c r="AF25" s="22" t="s">
        <v>5</v>
      </c>
      <c r="AG25" s="17">
        <f t="shared" si="6"/>
        <v>6780.1621270476735</v>
      </c>
      <c r="AH25" s="17">
        <v>4492.6388074188026</v>
      </c>
      <c r="AI25" s="94">
        <v>6.8559999999999999</v>
      </c>
      <c r="AJ25" s="17">
        <f t="shared" si="7"/>
        <v>0.98280661423858462</v>
      </c>
      <c r="AK25" s="15">
        <f t="shared" si="8"/>
        <v>0.7976266735331119</v>
      </c>
      <c r="AL25" s="5">
        <v>10.936</v>
      </c>
      <c r="AN25" s="109"/>
      <c r="AP25">
        <v>6.8559999999999999</v>
      </c>
      <c r="AQ25">
        <f t="shared" si="0"/>
        <v>1</v>
      </c>
      <c r="AR25" s="5">
        <f t="shared" si="9"/>
        <v>2.2222222222222223</v>
      </c>
      <c r="AS25" s="5">
        <f t="shared" si="10"/>
        <v>0.20939715153124991</v>
      </c>
      <c r="AT25" s="5">
        <f t="shared" si="22"/>
        <v>1.0340600075617281</v>
      </c>
      <c r="AU25" s="5">
        <f t="shared" si="12"/>
        <v>1.2537193566640259</v>
      </c>
      <c r="AV25" s="5">
        <f t="shared" si="13"/>
        <v>7.4405568871606764E-2</v>
      </c>
      <c r="AW25" s="5">
        <f t="shared" si="14"/>
        <v>2.6635114000706714</v>
      </c>
      <c r="AX25" s="5">
        <f t="shared" si="1"/>
        <v>20.725388601036268</v>
      </c>
      <c r="AY25" s="5">
        <f t="shared" si="15"/>
        <v>0.45</v>
      </c>
      <c r="AZ25" s="5">
        <f t="shared" si="16"/>
        <v>9.3264248704663206</v>
      </c>
      <c r="BA25" s="5">
        <f t="shared" si="17"/>
        <v>1.7135256673787986</v>
      </c>
      <c r="BB25" s="5">
        <f t="shared" si="18"/>
        <v>9.3264248704663204E-3</v>
      </c>
      <c r="BC25" s="5">
        <f t="shared" si="19"/>
        <v>8.3412227979274611E-2</v>
      </c>
      <c r="BD25" s="5">
        <f t="shared" si="20"/>
        <v>7.1521739130434789E-2</v>
      </c>
      <c r="BE25" s="5">
        <f t="shared" si="21"/>
        <v>0.10661831370977259</v>
      </c>
    </row>
    <row r="26" spans="1:57" ht="15" hidden="1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9.499709444422427</v>
      </c>
      <c r="W26" s="15">
        <v>5.0391300000000001</v>
      </c>
      <c r="X26" s="15"/>
      <c r="Y26" s="15">
        <f t="shared" si="3"/>
        <v>0.53045096057739205</v>
      </c>
      <c r="Z26" s="15"/>
      <c r="AA26" s="16"/>
      <c r="AB26" s="15">
        <v>0.60431763065185862</v>
      </c>
      <c r="AC26" s="17">
        <f t="shared" si="4"/>
        <v>1.3037196792080101</v>
      </c>
      <c r="AD26" s="15">
        <f t="shared" si="5"/>
        <v>2.2222222222222223</v>
      </c>
      <c r="AE26" s="15" t="s">
        <v>644</v>
      </c>
      <c r="AF26" s="22" t="s">
        <v>5</v>
      </c>
      <c r="AG26" s="17">
        <f t="shared" si="6"/>
        <v>4509.0562195367565</v>
      </c>
      <c r="AH26" s="17">
        <v>3131.8296547972859</v>
      </c>
      <c r="AI26" s="94">
        <v>5.5891000000000002</v>
      </c>
      <c r="AJ26" s="17">
        <f t="shared" si="7"/>
        <v>1.3037196792080101</v>
      </c>
      <c r="AK26" s="15">
        <f t="shared" si="8"/>
        <v>0.53045096057739205</v>
      </c>
      <c r="AL26" s="5">
        <v>10.936</v>
      </c>
      <c r="AN26" s="109"/>
      <c r="AP26">
        <v>5.5891000000000002</v>
      </c>
      <c r="AQ26">
        <f t="shared" si="0"/>
        <v>1</v>
      </c>
      <c r="AR26" s="5">
        <f t="shared" si="9"/>
        <v>2.2222222222222223</v>
      </c>
      <c r="AS26" s="5">
        <f t="shared" si="10"/>
        <v>0.20939715153124991</v>
      </c>
      <c r="AT26" s="5">
        <f t="shared" si="22"/>
        <v>1.0340600075617281</v>
      </c>
      <c r="AU26" s="5">
        <f t="shared" si="12"/>
        <v>1.8851884044314053</v>
      </c>
      <c r="AV26" s="5">
        <f t="shared" si="13"/>
        <v>7.891763287692917E-2</v>
      </c>
      <c r="AW26" s="5">
        <f t="shared" si="14"/>
        <v>2.6635114000706714</v>
      </c>
      <c r="AX26" s="5">
        <f t="shared" si="1"/>
        <v>20.725388601036268</v>
      </c>
      <c r="AY26" s="5">
        <f t="shared" si="15"/>
        <v>0.45</v>
      </c>
      <c r="AZ26" s="5">
        <f t="shared" si="16"/>
        <v>9.3264248704663206</v>
      </c>
      <c r="BA26" s="5">
        <f t="shared" si="17"/>
        <v>1.7135256673787986</v>
      </c>
      <c r="BB26" s="5">
        <f t="shared" si="18"/>
        <v>9.3264248704663204E-3</v>
      </c>
      <c r="BC26" s="5">
        <f t="shared" si="19"/>
        <v>8.3412227979274611E-2</v>
      </c>
      <c r="BD26" s="5">
        <f t="shared" si="20"/>
        <v>7.1521739130434789E-2</v>
      </c>
      <c r="BE26" s="5">
        <f t="shared" si="21"/>
        <v>0.10661831370977259</v>
      </c>
    </row>
    <row r="27" spans="1:57" ht="15" hidden="1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13.477600134325362</v>
      </c>
      <c r="W27" s="15">
        <v>4.7365300000000001</v>
      </c>
      <c r="X27" s="15"/>
      <c r="Y27" s="15">
        <f t="shared" si="3"/>
        <v>0.35143719599877365</v>
      </c>
      <c r="Z27" s="15"/>
      <c r="AA27" s="16"/>
      <c r="AB27" s="15">
        <v>0.60431763065185862</v>
      </c>
      <c r="AC27" s="17">
        <f t="shared" si="4"/>
        <v>1.6349352449732737</v>
      </c>
      <c r="AD27" s="15">
        <f t="shared" si="5"/>
        <v>2.2222222222222223</v>
      </c>
      <c r="AE27" s="15" t="s">
        <v>645</v>
      </c>
      <c r="AF27" s="22" t="s">
        <v>5</v>
      </c>
      <c r="AG27" s="17">
        <f t="shared" si="6"/>
        <v>2987.3639453304941</v>
      </c>
      <c r="AH27" s="17">
        <v>2207.4754743782323</v>
      </c>
      <c r="AI27" s="94">
        <v>5.0420999999999996</v>
      </c>
      <c r="AJ27" s="17">
        <f t="shared" si="7"/>
        <v>1.6349352449732737</v>
      </c>
      <c r="AK27" s="15">
        <f t="shared" si="8"/>
        <v>0.35143719599877365</v>
      </c>
      <c r="AL27" s="5">
        <v>10.936</v>
      </c>
      <c r="AN27" s="109"/>
      <c r="AP27">
        <v>5.0420999999999996</v>
      </c>
      <c r="AQ27">
        <f t="shared" si="0"/>
        <v>1</v>
      </c>
      <c r="AR27" s="5">
        <f t="shared" si="9"/>
        <v>2.2222222222222223</v>
      </c>
      <c r="AS27" s="5">
        <f t="shared" si="10"/>
        <v>0.20939715153124991</v>
      </c>
      <c r="AT27" s="5">
        <f t="shared" si="22"/>
        <v>1.0340600075617281</v>
      </c>
      <c r="AU27" s="5">
        <f t="shared" si="12"/>
        <v>2.8454586235757739</v>
      </c>
      <c r="AV27" s="5">
        <f t="shared" si="13"/>
        <v>7.7941950346824107E-2</v>
      </c>
      <c r="AW27" s="5">
        <f t="shared" si="14"/>
        <v>2.6635114000706714</v>
      </c>
      <c r="AX27" s="5">
        <f t="shared" si="1"/>
        <v>20.725388601036268</v>
      </c>
      <c r="AY27" s="5">
        <f t="shared" si="15"/>
        <v>0.45</v>
      </c>
      <c r="AZ27" s="5">
        <f t="shared" si="16"/>
        <v>9.3264248704663206</v>
      </c>
      <c r="BA27" s="5">
        <f t="shared" si="17"/>
        <v>1.7135256673787986</v>
      </c>
      <c r="BB27" s="5">
        <f t="shared" si="18"/>
        <v>9.3264248704663204E-3</v>
      </c>
      <c r="BC27" s="5">
        <f t="shared" si="19"/>
        <v>8.3412227979274611E-2</v>
      </c>
      <c r="BD27" s="5">
        <f t="shared" si="20"/>
        <v>7.1521739130434789E-2</v>
      </c>
      <c r="BE27" s="5">
        <f t="shared" si="21"/>
        <v>0.10661831370977259</v>
      </c>
    </row>
    <row r="28" spans="1:57" ht="15" hidden="1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18.225897640651606</v>
      </c>
      <c r="W28" s="15">
        <v>4.5463800000000001</v>
      </c>
      <c r="X28" s="15"/>
      <c r="Y28" s="15">
        <f t="shared" si="3"/>
        <v>0.24944615017806385</v>
      </c>
      <c r="Z28" s="15"/>
      <c r="AA28" s="16"/>
      <c r="AB28" s="15">
        <v>0.60431763065185862</v>
      </c>
      <c r="AC28" s="17">
        <f t="shared" si="4"/>
        <v>1.9567343248987497</v>
      </c>
      <c r="AD28" s="15">
        <f t="shared" si="5"/>
        <v>2.2222222222222223</v>
      </c>
      <c r="AE28" s="15" t="s">
        <v>646</v>
      </c>
      <c r="AF28" s="22" t="s">
        <v>5</v>
      </c>
      <c r="AG28" s="17">
        <f t="shared" si="6"/>
        <v>2120.3971686196933</v>
      </c>
      <c r="AH28" s="17">
        <v>1632.3734685989571</v>
      </c>
      <c r="AI28" s="94">
        <v>4.7602000000000002</v>
      </c>
      <c r="AJ28" s="17">
        <f t="shared" si="7"/>
        <v>1.9567343248987497</v>
      </c>
      <c r="AK28" s="15">
        <f t="shared" si="8"/>
        <v>0.24944615017806385</v>
      </c>
      <c r="AL28" s="5">
        <v>10.936</v>
      </c>
      <c r="AN28" s="109"/>
      <c r="AP28">
        <v>4.7602000000000002</v>
      </c>
      <c r="AQ28">
        <f t="shared" si="0"/>
        <v>1</v>
      </c>
      <c r="AR28" s="5">
        <f t="shared" si="9"/>
        <v>2.2222222222222223</v>
      </c>
      <c r="AS28" s="5">
        <f t="shared" si="10"/>
        <v>0.20939715153124991</v>
      </c>
      <c r="AT28" s="5">
        <f t="shared" si="22"/>
        <v>1.0340600075617281</v>
      </c>
      <c r="AU28" s="5">
        <f t="shared" si="12"/>
        <v>4.008881272716228</v>
      </c>
      <c r="AV28" s="5">
        <f t="shared" si="13"/>
        <v>7.6934668958862251E-2</v>
      </c>
      <c r="AW28" s="5">
        <f t="shared" si="14"/>
        <v>2.6635114000706714</v>
      </c>
      <c r="AX28" s="5">
        <f t="shared" si="1"/>
        <v>20.725388601036268</v>
      </c>
      <c r="AY28" s="5">
        <f t="shared" si="15"/>
        <v>0.45</v>
      </c>
      <c r="AZ28" s="5">
        <f t="shared" si="16"/>
        <v>9.3264248704663206</v>
      </c>
      <c r="BA28" s="5">
        <f t="shared" si="17"/>
        <v>1.7135256673787986</v>
      </c>
      <c r="BB28" s="5">
        <f t="shared" si="18"/>
        <v>9.3264248704663204E-3</v>
      </c>
      <c r="BC28" s="5">
        <f t="shared" si="19"/>
        <v>8.3412227979274611E-2</v>
      </c>
      <c r="BD28" s="5">
        <f t="shared" si="20"/>
        <v>7.1521739130434789E-2</v>
      </c>
      <c r="BE28" s="5">
        <f t="shared" si="21"/>
        <v>0.10661831370977259</v>
      </c>
    </row>
    <row r="29" spans="1:57" ht="15" hidden="1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26.992679079512939</v>
      </c>
      <c r="W29" s="15">
        <v>4.3464999999999998</v>
      </c>
      <c r="X29" s="15"/>
      <c r="Y29" s="15">
        <f t="shared" si="3"/>
        <v>0.16102514267651674</v>
      </c>
      <c r="Z29" s="15"/>
      <c r="AA29" s="16"/>
      <c r="AB29" s="15">
        <v>0.60431763065185862</v>
      </c>
      <c r="AC29" s="17">
        <f t="shared" si="4"/>
        <v>2.4445174573936965</v>
      </c>
      <c r="AD29" s="15">
        <f t="shared" si="5"/>
        <v>2.2222222222222223</v>
      </c>
      <c r="AE29" s="15" t="s">
        <v>647</v>
      </c>
      <c r="AF29" s="22" t="s">
        <v>5</v>
      </c>
      <c r="AG29" s="17">
        <f t="shared" si="6"/>
        <v>1368.7814238228882</v>
      </c>
      <c r="AH29" s="17">
        <v>1102.2052187691497</v>
      </c>
      <c r="AI29" s="94">
        <v>4.5171000000000001</v>
      </c>
      <c r="AJ29" s="17">
        <f t="shared" si="7"/>
        <v>2.4445174573936965</v>
      </c>
      <c r="AK29" s="15">
        <f t="shared" si="8"/>
        <v>0.16102514267651674</v>
      </c>
      <c r="AL29" s="5">
        <v>10.936</v>
      </c>
      <c r="AN29" s="109"/>
      <c r="AP29">
        <v>4.5171000000000001</v>
      </c>
      <c r="AQ29">
        <f t="shared" si="0"/>
        <v>1</v>
      </c>
      <c r="AR29" s="5">
        <f t="shared" si="9"/>
        <v>2.2222222222222223</v>
      </c>
      <c r="AS29" s="5">
        <f t="shared" si="10"/>
        <v>0.20939715153124991</v>
      </c>
      <c r="AT29" s="5">
        <f t="shared" si="22"/>
        <v>1.0340600075617281</v>
      </c>
      <c r="AU29" s="5">
        <f t="shared" si="12"/>
        <v>6.2102103024302178</v>
      </c>
      <c r="AV29" s="5">
        <f t="shared" si="13"/>
        <v>8.7670117256837973E-2</v>
      </c>
      <c r="AW29" s="5">
        <f t="shared" si="14"/>
        <v>2.6635114000706714</v>
      </c>
      <c r="AX29" s="5">
        <f t="shared" si="1"/>
        <v>20.725388601036268</v>
      </c>
      <c r="AY29" s="5">
        <f t="shared" si="15"/>
        <v>0.45</v>
      </c>
      <c r="AZ29" s="5">
        <f t="shared" si="16"/>
        <v>9.3264248704663206</v>
      </c>
      <c r="BA29" s="5">
        <f t="shared" si="17"/>
        <v>1.7135256673787986</v>
      </c>
      <c r="BB29" s="5">
        <f t="shared" si="18"/>
        <v>9.3264248704663204E-3</v>
      </c>
      <c r="BC29" s="5">
        <f t="shared" si="19"/>
        <v>8.3412227979274611E-2</v>
      </c>
      <c r="BD29" s="5">
        <f t="shared" si="20"/>
        <v>7.1521739130434789E-2</v>
      </c>
      <c r="BE29" s="5">
        <f t="shared" si="21"/>
        <v>0.10661831370977259</v>
      </c>
    </row>
    <row r="30" spans="1:57" ht="15" hidden="1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3.7541740721017396</v>
      </c>
      <c r="W30" s="15">
        <v>3.92014</v>
      </c>
      <c r="X30" s="15"/>
      <c r="Y30" s="15">
        <f t="shared" si="3"/>
        <v>1.0442083730564327</v>
      </c>
      <c r="Z30" s="15"/>
      <c r="AA30" s="16"/>
      <c r="AB30" s="15">
        <v>0.80783434531025655</v>
      </c>
      <c r="AC30" s="17">
        <f t="shared" si="4"/>
        <v>0.31472130206125104</v>
      </c>
      <c r="AD30" s="15">
        <f t="shared" si="5"/>
        <v>2.2222222222222223</v>
      </c>
      <c r="AE30" s="15" t="s">
        <v>648</v>
      </c>
      <c r="AF30" s="22" t="s">
        <v>5</v>
      </c>
      <c r="AG30" s="17">
        <f t="shared" si="6"/>
        <v>7121.8195877986527</v>
      </c>
      <c r="AH30" s="17">
        <v>6358.5403983774268</v>
      </c>
      <c r="AI30" s="94">
        <v>37.902000000000001</v>
      </c>
      <c r="AJ30" s="17">
        <f t="shared" si="7"/>
        <v>0.31472130206125104</v>
      </c>
      <c r="AK30" s="15">
        <f t="shared" si="8"/>
        <v>1.0442083730564327</v>
      </c>
      <c r="AL30" s="56">
        <v>6.1308999999999996</v>
      </c>
      <c r="AN30" s="109"/>
      <c r="AP30">
        <f>AI30</f>
        <v>37.902000000000001</v>
      </c>
      <c r="AQ30" s="68">
        <f t="shared" si="0"/>
        <v>1</v>
      </c>
      <c r="AR30" s="5">
        <f t="shared" si="9"/>
        <v>2.2222222222222223</v>
      </c>
      <c r="AS30" s="5">
        <f t="shared" si="10"/>
        <v>0.27612170046831147</v>
      </c>
      <c r="AT30" s="5">
        <f t="shared" si="22"/>
        <v>1.3635639529299333</v>
      </c>
      <c r="AU30" s="5">
        <f t="shared" si="12"/>
        <v>0.95766326511342437</v>
      </c>
      <c r="AV30" s="5">
        <f t="shared" si="13"/>
        <v>-0.33087070184183714</v>
      </c>
      <c r="AW30" s="5">
        <f t="shared" si="14"/>
        <v>3.9542900016433813</v>
      </c>
      <c r="AX30" s="5">
        <f t="shared" si="1"/>
        <v>30.76923076923077</v>
      </c>
      <c r="AY30" s="5">
        <f t="shared" si="15"/>
        <v>0.45</v>
      </c>
      <c r="AZ30" s="5">
        <f t="shared" si="16"/>
        <v>13.846153846153847</v>
      </c>
      <c r="BA30" s="5">
        <f t="shared" si="17"/>
        <v>1.7135256673787986</v>
      </c>
      <c r="BB30" s="5">
        <f t="shared" si="18"/>
        <v>1.3846153846153847E-2</v>
      </c>
      <c r="BC30" s="5">
        <f t="shared" si="19"/>
        <v>8.7101230769230778E-2</v>
      </c>
      <c r="BD30" s="5">
        <f t="shared" si="20"/>
        <v>7.1521739130434789E-2</v>
      </c>
      <c r="BE30" s="5">
        <f t="shared" si="21"/>
        <v>0.10661831370977259</v>
      </c>
    </row>
    <row r="31" spans="1:57" ht="15" hidden="1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4.2269323324963963</v>
      </c>
      <c r="W31" s="15">
        <v>4.2915900000000002</v>
      </c>
      <c r="X31" s="15"/>
      <c r="Y31" s="15">
        <f t="shared" si="3"/>
        <v>1.0152965939403666</v>
      </c>
      <c r="Z31" s="15"/>
      <c r="AA31" s="16"/>
      <c r="AB31" s="15">
        <v>0.80783434531025655</v>
      </c>
      <c r="AC31" s="17">
        <f t="shared" si="4"/>
        <v>0.57632397726598161</v>
      </c>
      <c r="AD31" s="15">
        <f t="shared" si="5"/>
        <v>2.2222222222222223</v>
      </c>
      <c r="AE31" s="15" t="s">
        <v>649</v>
      </c>
      <c r="AF31" s="22" t="s">
        <v>5</v>
      </c>
      <c r="AG31" s="17">
        <f t="shared" si="6"/>
        <v>6924.6324361344523</v>
      </c>
      <c r="AH31" s="17">
        <v>5647.3739398382841</v>
      </c>
      <c r="AI31" s="94">
        <v>12.726000000000001</v>
      </c>
      <c r="AJ31" s="17">
        <f t="shared" si="7"/>
        <v>0.57632397726598161</v>
      </c>
      <c r="AK31" s="15">
        <f t="shared" si="8"/>
        <v>1.0152965939403666</v>
      </c>
      <c r="AL31" s="5">
        <v>6.1308999999999996</v>
      </c>
      <c r="AN31" s="109"/>
      <c r="AP31">
        <v>12.726000000000001</v>
      </c>
      <c r="AQ31">
        <f t="shared" si="0"/>
        <v>1</v>
      </c>
      <c r="AR31" s="5">
        <f t="shared" si="9"/>
        <v>2.2222222222222223</v>
      </c>
      <c r="AS31" s="5">
        <f t="shared" si="10"/>
        <v>0.27612170046831147</v>
      </c>
      <c r="AT31" s="5">
        <f t="shared" si="22"/>
        <v>1.3635639529299333</v>
      </c>
      <c r="AU31" s="5">
        <f t="shared" si="12"/>
        <v>0.98493386658473803</v>
      </c>
      <c r="AV31" s="5">
        <f t="shared" si="13"/>
        <v>-2.6533998998985068E-2</v>
      </c>
      <c r="AW31" s="5">
        <f t="shared" si="14"/>
        <v>3.9542900016433813</v>
      </c>
      <c r="AX31" s="5">
        <f t="shared" si="1"/>
        <v>30.76923076923077</v>
      </c>
      <c r="AY31" s="5">
        <f t="shared" si="15"/>
        <v>0.45</v>
      </c>
      <c r="AZ31" s="5">
        <f t="shared" si="16"/>
        <v>13.846153846153847</v>
      </c>
      <c r="BA31" s="5">
        <f t="shared" si="17"/>
        <v>1.7135256673787986</v>
      </c>
      <c r="BB31" s="5">
        <f t="shared" si="18"/>
        <v>1.3846153846153847E-2</v>
      </c>
      <c r="BC31" s="5">
        <f t="shared" si="19"/>
        <v>8.7101230769230778E-2</v>
      </c>
      <c r="BD31" s="5">
        <f t="shared" si="20"/>
        <v>7.1521739130434789E-2</v>
      </c>
      <c r="BE31" s="5">
        <f t="shared" si="21"/>
        <v>0.10661831370977259</v>
      </c>
    </row>
    <row r="32" spans="1:57" ht="15" hidden="1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5.1378231320158072</v>
      </c>
      <c r="W32" s="15">
        <v>4.8886799999999999</v>
      </c>
      <c r="X32" s="15"/>
      <c r="Y32" s="15">
        <f t="shared" si="3"/>
        <v>0.95150803645549842</v>
      </c>
      <c r="Z32" s="15"/>
      <c r="AA32" s="16"/>
      <c r="AB32" s="15">
        <v>0.80783434531025655</v>
      </c>
      <c r="AC32" s="17">
        <f t="shared" si="4"/>
        <v>0.73951298703925683</v>
      </c>
      <c r="AD32" s="15">
        <f t="shared" si="5"/>
        <v>2.2222222222222223</v>
      </c>
      <c r="AE32" s="15" t="s">
        <v>650</v>
      </c>
      <c r="AF32" s="22" t="s">
        <v>5</v>
      </c>
      <c r="AG32" s="17">
        <f t="shared" si="6"/>
        <v>6489.5750185776187</v>
      </c>
      <c r="AH32" s="17">
        <v>4646.1442690095619</v>
      </c>
      <c r="AI32" s="94">
        <v>9.3948</v>
      </c>
      <c r="AJ32" s="17">
        <f t="shared" si="7"/>
        <v>0.73951298703925683</v>
      </c>
      <c r="AK32" s="15">
        <f t="shared" si="8"/>
        <v>0.95150803645549842</v>
      </c>
      <c r="AL32" s="5">
        <v>6.1308999999999996</v>
      </c>
      <c r="AN32" s="109"/>
      <c r="AP32">
        <v>9.3948</v>
      </c>
      <c r="AQ32">
        <f t="shared" si="0"/>
        <v>1</v>
      </c>
      <c r="AR32" s="5">
        <f t="shared" si="9"/>
        <v>2.2222222222222223</v>
      </c>
      <c r="AS32" s="5">
        <f t="shared" si="10"/>
        <v>0.27612170046831147</v>
      </c>
      <c r="AT32" s="5">
        <f t="shared" si="22"/>
        <v>1.3635639529299333</v>
      </c>
      <c r="AU32" s="5">
        <f t="shared" si="12"/>
        <v>1.0509632727067035</v>
      </c>
      <c r="AV32" s="5">
        <f t="shared" si="13"/>
        <v>4.5307554319105804E-2</v>
      </c>
      <c r="AW32" s="5">
        <f t="shared" si="14"/>
        <v>3.9542900016433813</v>
      </c>
      <c r="AX32" s="5">
        <f t="shared" si="1"/>
        <v>30.76923076923077</v>
      </c>
      <c r="AY32" s="5">
        <f t="shared" si="15"/>
        <v>0.45</v>
      </c>
      <c r="AZ32" s="5">
        <f t="shared" si="16"/>
        <v>13.846153846153847</v>
      </c>
      <c r="BA32" s="5">
        <f t="shared" si="17"/>
        <v>1.7135256673787986</v>
      </c>
      <c r="BB32" s="5">
        <f t="shared" si="18"/>
        <v>1.3846153846153847E-2</v>
      </c>
      <c r="BC32" s="5">
        <f t="shared" si="19"/>
        <v>8.7101230769230778E-2</v>
      </c>
      <c r="BD32" s="5">
        <f t="shared" si="20"/>
        <v>7.1521739130434789E-2</v>
      </c>
      <c r="BE32" s="5">
        <f t="shared" si="21"/>
        <v>0.10661831370977259</v>
      </c>
    </row>
    <row r="33" spans="1:57" ht="15" hidden="1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6.5993859716676146</v>
      </c>
      <c r="W33" s="15">
        <v>5.3164699999999998</v>
      </c>
      <c r="X33" s="15"/>
      <c r="Y33" s="15">
        <f t="shared" si="3"/>
        <v>0.80560070631185832</v>
      </c>
      <c r="Z33" s="15"/>
      <c r="AA33" s="16"/>
      <c r="AB33" s="15">
        <v>0.80783434531025655</v>
      </c>
      <c r="AC33" s="17">
        <f t="shared" si="4"/>
        <v>0.98032085311386341</v>
      </c>
      <c r="AD33" s="15">
        <f t="shared" si="5"/>
        <v>2.2222222222222223</v>
      </c>
      <c r="AE33" s="15" t="s">
        <v>651</v>
      </c>
      <c r="AF33" s="22" t="s">
        <v>5</v>
      </c>
      <c r="AG33" s="17">
        <f t="shared" si="6"/>
        <v>5494.4425252622996</v>
      </c>
      <c r="AH33" s="17">
        <v>3617.1649305682245</v>
      </c>
      <c r="AI33" s="94">
        <v>6.867</v>
      </c>
      <c r="AJ33" s="17">
        <f t="shared" si="7"/>
        <v>0.98032085311386341</v>
      </c>
      <c r="AK33" s="15">
        <f t="shared" si="8"/>
        <v>0.80560070631185832</v>
      </c>
      <c r="AL33" s="5">
        <v>6.1308999999999996</v>
      </c>
      <c r="AN33" s="109"/>
      <c r="AP33">
        <v>6.867</v>
      </c>
      <c r="AQ33">
        <f t="shared" si="0"/>
        <v>1</v>
      </c>
      <c r="AR33" s="5">
        <f t="shared" si="9"/>
        <v>2.2222222222222223</v>
      </c>
      <c r="AS33" s="5">
        <f t="shared" si="10"/>
        <v>0.27612170046831147</v>
      </c>
      <c r="AT33" s="5">
        <f t="shared" si="22"/>
        <v>1.3635639529299333</v>
      </c>
      <c r="AU33" s="5">
        <f t="shared" si="12"/>
        <v>1.2413097359089047</v>
      </c>
      <c r="AV33" s="5">
        <f t="shared" si="13"/>
        <v>6.982561305127151E-2</v>
      </c>
      <c r="AW33" s="5">
        <f t="shared" si="14"/>
        <v>3.9542900016433813</v>
      </c>
      <c r="AX33" s="5">
        <f t="shared" si="1"/>
        <v>30.76923076923077</v>
      </c>
      <c r="AY33" s="5">
        <f t="shared" si="15"/>
        <v>0.45</v>
      </c>
      <c r="AZ33" s="5">
        <f t="shared" si="16"/>
        <v>13.846153846153847</v>
      </c>
      <c r="BA33" s="5">
        <f t="shared" si="17"/>
        <v>1.7135256673787986</v>
      </c>
      <c r="BB33" s="5">
        <f t="shared" si="18"/>
        <v>1.3846153846153847E-2</v>
      </c>
      <c r="BC33" s="5">
        <f t="shared" si="19"/>
        <v>8.7101230769230778E-2</v>
      </c>
      <c r="BD33" s="5">
        <f t="shared" si="20"/>
        <v>7.1521739130434789E-2</v>
      </c>
      <c r="BE33" s="5">
        <f t="shared" si="21"/>
        <v>0.10661831370977259</v>
      </c>
    </row>
    <row r="34" spans="1:57" ht="15" hidden="1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9.4668806382983952</v>
      </c>
      <c r="W34" s="15">
        <v>5.0751299999999997</v>
      </c>
      <c r="X34" s="15"/>
      <c r="Y34" s="15">
        <f t="shared" si="3"/>
        <v>0.53609316457086109</v>
      </c>
      <c r="Z34" s="15"/>
      <c r="AA34" s="16"/>
      <c r="AB34" s="15">
        <v>0.80783434531025655</v>
      </c>
      <c r="AC34" s="17">
        <f t="shared" si="4"/>
        <v>1.2996177739261641</v>
      </c>
      <c r="AD34" s="15">
        <f t="shared" si="5"/>
        <v>2.2222222222222223</v>
      </c>
      <c r="AE34" s="15" t="s">
        <v>652</v>
      </c>
      <c r="AF34" s="22" t="s">
        <v>5</v>
      </c>
      <c r="AG34" s="17">
        <f t="shared" si="6"/>
        <v>3656.3188907884664</v>
      </c>
      <c r="AH34" s="17">
        <v>2521.5346439913133</v>
      </c>
      <c r="AI34" s="94">
        <v>5.6050000000000004</v>
      </c>
      <c r="AJ34" s="17">
        <f t="shared" si="7"/>
        <v>1.2996177739261641</v>
      </c>
      <c r="AK34" s="15">
        <f t="shared" si="8"/>
        <v>0.53609316457086109</v>
      </c>
      <c r="AL34" s="5">
        <v>6.1308999999999996</v>
      </c>
      <c r="AN34" s="109"/>
      <c r="AP34">
        <v>5.6050000000000004</v>
      </c>
      <c r="AQ34">
        <f t="shared" si="0"/>
        <v>1</v>
      </c>
      <c r="AR34" s="5">
        <f t="shared" si="9"/>
        <v>2.2222222222222223</v>
      </c>
      <c r="AS34" s="5">
        <f t="shared" si="10"/>
        <v>0.27612170046831147</v>
      </c>
      <c r="AT34" s="5">
        <f t="shared" si="22"/>
        <v>1.3635639529299333</v>
      </c>
      <c r="AU34" s="5">
        <f t="shared" si="12"/>
        <v>1.8653474173663325</v>
      </c>
      <c r="AV34" s="5">
        <f t="shared" si="13"/>
        <v>7.4394780263848506E-2</v>
      </c>
      <c r="AW34" s="5">
        <f t="shared" si="14"/>
        <v>3.9542900016433813</v>
      </c>
      <c r="AX34" s="5">
        <f t="shared" si="1"/>
        <v>30.76923076923077</v>
      </c>
      <c r="AY34" s="5">
        <f t="shared" si="15"/>
        <v>0.45</v>
      </c>
      <c r="AZ34" s="5">
        <f t="shared" si="16"/>
        <v>13.846153846153847</v>
      </c>
      <c r="BA34" s="5">
        <f t="shared" si="17"/>
        <v>1.7135256673787986</v>
      </c>
      <c r="BB34" s="5">
        <f t="shared" si="18"/>
        <v>1.3846153846153847E-2</v>
      </c>
      <c r="BC34" s="5">
        <f t="shared" si="19"/>
        <v>8.7101230769230778E-2</v>
      </c>
      <c r="BD34" s="5">
        <f t="shared" si="20"/>
        <v>7.1521739130434789E-2</v>
      </c>
      <c r="BE34" s="5">
        <f t="shared" si="21"/>
        <v>0.10661831370977259</v>
      </c>
    </row>
    <row r="35" spans="1:57" ht="15" hidden="1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13.431024654894587</v>
      </c>
      <c r="W35" s="15">
        <v>4.7675900000000002</v>
      </c>
      <c r="X35" s="15"/>
      <c r="Y35" s="15">
        <f t="shared" si="3"/>
        <v>0.35496844972751773</v>
      </c>
      <c r="Z35" s="15"/>
      <c r="AA35" s="16"/>
      <c r="AB35" s="15">
        <v>0.80783434531025655</v>
      </c>
      <c r="AC35" s="17">
        <f t="shared" si="4"/>
        <v>1.6293150343936131</v>
      </c>
      <c r="AD35" s="15">
        <f t="shared" si="5"/>
        <v>2.2222222222222223</v>
      </c>
      <c r="AE35" s="15" t="s">
        <v>653</v>
      </c>
      <c r="AF35" s="22" t="s">
        <v>5</v>
      </c>
      <c r="AG35" s="17">
        <f t="shared" si="6"/>
        <v>2420.9930925188378</v>
      </c>
      <c r="AH35" s="17">
        <v>1777.3079949861317</v>
      </c>
      <c r="AI35" s="94">
        <v>5.0594000000000001</v>
      </c>
      <c r="AJ35" s="17">
        <f t="shared" si="7"/>
        <v>1.6293150343936131</v>
      </c>
      <c r="AK35" s="15">
        <f t="shared" si="8"/>
        <v>0.35496844972751773</v>
      </c>
      <c r="AL35" s="5">
        <v>6.1308999999999996</v>
      </c>
      <c r="AN35" s="109"/>
      <c r="AP35">
        <v>5.0594000000000001</v>
      </c>
      <c r="AQ35">
        <f t="shared" si="0"/>
        <v>1</v>
      </c>
      <c r="AR35" s="5">
        <f t="shared" si="9"/>
        <v>2.2222222222222223</v>
      </c>
      <c r="AS35" s="5">
        <f t="shared" si="10"/>
        <v>0.27612170046831147</v>
      </c>
      <c r="AT35" s="5">
        <f t="shared" si="22"/>
        <v>1.3635639529299333</v>
      </c>
      <c r="AU35" s="5">
        <f t="shared" si="12"/>
        <v>2.8171517800176997</v>
      </c>
      <c r="AV35" s="5">
        <f t="shared" si="13"/>
        <v>7.3327080856317534E-2</v>
      </c>
      <c r="AW35" s="5">
        <f t="shared" si="14"/>
        <v>3.9542900016433813</v>
      </c>
      <c r="AX35" s="5">
        <f t="shared" si="1"/>
        <v>30.76923076923077</v>
      </c>
      <c r="AY35" s="5">
        <f t="shared" si="15"/>
        <v>0.45</v>
      </c>
      <c r="AZ35" s="5">
        <f t="shared" si="16"/>
        <v>13.846153846153847</v>
      </c>
      <c r="BA35" s="5">
        <f t="shared" si="17"/>
        <v>1.7135256673787986</v>
      </c>
      <c r="BB35" s="5">
        <f t="shared" si="18"/>
        <v>1.3846153846153847E-2</v>
      </c>
      <c r="BC35" s="5">
        <f t="shared" si="19"/>
        <v>8.7101230769230778E-2</v>
      </c>
      <c r="BD35" s="5">
        <f t="shared" si="20"/>
        <v>7.1521739130434789E-2</v>
      </c>
      <c r="BE35" s="5">
        <f t="shared" si="21"/>
        <v>0.10661831370977259</v>
      </c>
    </row>
    <row r="36" spans="1:57" ht="15" hidden="1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18.16291313953797</v>
      </c>
      <c r="W36" s="15">
        <v>4.5751900000000001</v>
      </c>
      <c r="X36" s="15"/>
      <c r="Y36" s="15">
        <f t="shared" si="3"/>
        <v>0.25189736717071498</v>
      </c>
      <c r="Z36" s="15"/>
      <c r="AA36" s="16"/>
      <c r="AB36" s="15">
        <v>0.80783434531025655</v>
      </c>
      <c r="AC36" s="17">
        <f t="shared" si="4"/>
        <v>1.9496676740104293</v>
      </c>
      <c r="AD36" s="15">
        <f t="shared" si="5"/>
        <v>2.2222222222222223</v>
      </c>
      <c r="AE36" s="15" t="s">
        <v>654</v>
      </c>
      <c r="AF36" s="22" t="s">
        <v>5</v>
      </c>
      <c r="AG36" s="17">
        <f t="shared" si="6"/>
        <v>1718.0168728012636</v>
      </c>
      <c r="AH36" s="17">
        <v>1314.2752661210623</v>
      </c>
      <c r="AI36" s="94">
        <v>4.7782</v>
      </c>
      <c r="AJ36" s="17">
        <f t="shared" si="7"/>
        <v>1.9496676740104293</v>
      </c>
      <c r="AK36" s="15">
        <f t="shared" si="8"/>
        <v>0.25189736717071498</v>
      </c>
      <c r="AL36" s="5">
        <v>6.1308999999999996</v>
      </c>
      <c r="AN36" s="109"/>
      <c r="AP36">
        <v>4.7782</v>
      </c>
      <c r="AQ36">
        <f t="shared" si="0"/>
        <v>1</v>
      </c>
      <c r="AR36" s="5">
        <f t="shared" si="9"/>
        <v>2.2222222222222223</v>
      </c>
      <c r="AS36" s="5">
        <f t="shared" si="10"/>
        <v>0.27612170046831147</v>
      </c>
      <c r="AT36" s="5">
        <f t="shared" si="22"/>
        <v>1.3635639529299333</v>
      </c>
      <c r="AU36" s="5">
        <f t="shared" si="12"/>
        <v>3.9698707899645638</v>
      </c>
      <c r="AV36" s="5">
        <f t="shared" si="13"/>
        <v>7.2116575210742384E-2</v>
      </c>
      <c r="AW36" s="5">
        <f t="shared" si="14"/>
        <v>3.9542900016433813</v>
      </c>
      <c r="AX36" s="5">
        <f t="shared" si="1"/>
        <v>30.76923076923077</v>
      </c>
      <c r="AY36" s="5">
        <f t="shared" si="15"/>
        <v>0.45</v>
      </c>
      <c r="AZ36" s="5">
        <f t="shared" si="16"/>
        <v>13.846153846153847</v>
      </c>
      <c r="BA36" s="5">
        <f t="shared" si="17"/>
        <v>1.7135256673787986</v>
      </c>
      <c r="BB36" s="5">
        <f t="shared" si="18"/>
        <v>1.3846153846153847E-2</v>
      </c>
      <c r="BC36" s="5">
        <f t="shared" si="19"/>
        <v>8.7101230769230778E-2</v>
      </c>
      <c r="BD36" s="5">
        <f t="shared" si="20"/>
        <v>7.1521739130434789E-2</v>
      </c>
      <c r="BE36" s="5">
        <f t="shared" si="21"/>
        <v>0.10661831370977259</v>
      </c>
    </row>
    <row r="37" spans="1:57" ht="15" hidden="1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26.899398602520055</v>
      </c>
      <c r="W37" s="15">
        <v>4.3629300000000004</v>
      </c>
      <c r="X37" s="15"/>
      <c r="Y37" s="15">
        <f t="shared" si="3"/>
        <v>0.16219433246330131</v>
      </c>
      <c r="Z37" s="15"/>
      <c r="AA37" s="16"/>
      <c r="AB37" s="15">
        <v>0.80783434531025655</v>
      </c>
      <c r="AC37" s="17">
        <f t="shared" si="4"/>
        <v>2.4353886362840274</v>
      </c>
      <c r="AD37" s="15">
        <f t="shared" si="5"/>
        <v>2.2222222222222223</v>
      </c>
      <c r="AE37" s="15" t="s">
        <v>655</v>
      </c>
      <c r="AF37" s="22" t="s">
        <v>5</v>
      </c>
      <c r="AG37" s="17">
        <f t="shared" si="6"/>
        <v>1106.2148166711163</v>
      </c>
      <c r="AH37" s="17">
        <v>887.42011867000087</v>
      </c>
      <c r="AI37" s="94">
        <v>4.5353000000000003</v>
      </c>
      <c r="AJ37" s="17">
        <f t="shared" si="7"/>
        <v>2.4353886362840274</v>
      </c>
      <c r="AK37" s="15">
        <f t="shared" si="8"/>
        <v>0.16219433246330131</v>
      </c>
      <c r="AL37" s="5">
        <v>6.1308999999999996</v>
      </c>
      <c r="AN37" s="109"/>
      <c r="AP37">
        <v>4.5353000000000003</v>
      </c>
      <c r="AQ37">
        <f t="shared" si="0"/>
        <v>1</v>
      </c>
      <c r="AR37" s="5">
        <f t="shared" si="9"/>
        <v>2.2222222222222223</v>
      </c>
      <c r="AS37" s="5">
        <f t="shared" si="10"/>
        <v>0.27612170046831147</v>
      </c>
      <c r="AT37" s="5">
        <f t="shared" si="22"/>
        <v>1.3635639529299333</v>
      </c>
      <c r="AU37" s="5">
        <f t="shared" si="12"/>
        <v>6.1654435442512376</v>
      </c>
      <c r="AV37" s="5">
        <f t="shared" si="13"/>
        <v>8.7823399133142424E-2</v>
      </c>
      <c r="AW37" s="5">
        <f t="shared" si="14"/>
        <v>3.9542900016433813</v>
      </c>
      <c r="AX37" s="5">
        <f t="shared" si="1"/>
        <v>30.76923076923077</v>
      </c>
      <c r="AY37" s="5">
        <f t="shared" si="15"/>
        <v>0.45</v>
      </c>
      <c r="AZ37" s="5">
        <f t="shared" si="16"/>
        <v>13.846153846153847</v>
      </c>
      <c r="BA37" s="5">
        <f t="shared" si="17"/>
        <v>1.7135256673787986</v>
      </c>
      <c r="BB37" s="5">
        <f t="shared" si="18"/>
        <v>1.3846153846153847E-2</v>
      </c>
      <c r="BC37" s="5">
        <f t="shared" si="19"/>
        <v>8.7101230769230778E-2</v>
      </c>
      <c r="BD37" s="5">
        <f t="shared" si="20"/>
        <v>7.1521739130434789E-2</v>
      </c>
      <c r="BE37" s="5">
        <f t="shared" si="21"/>
        <v>0.10661831370977259</v>
      </c>
    </row>
    <row r="38" spans="1:57" ht="15" hidden="1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3.7402103992524913</v>
      </c>
      <c r="W38" s="15">
        <v>3.96</v>
      </c>
      <c r="X38" s="15"/>
      <c r="Y38" s="15">
        <f t="shared" si="3"/>
        <v>1.0587639670729314</v>
      </c>
      <c r="Z38" s="15"/>
      <c r="AA38" s="16"/>
      <c r="AB38" s="15">
        <v>1.107313728755202</v>
      </c>
      <c r="AC38" s="17">
        <f t="shared" si="4"/>
        <v>0.32048511214353903</v>
      </c>
      <c r="AD38" s="15">
        <f t="shared" si="5"/>
        <v>2.2222222222222223</v>
      </c>
      <c r="AE38" s="15" t="s">
        <v>656</v>
      </c>
      <c r="AF38" s="22" t="s">
        <v>5</v>
      </c>
      <c r="AG38" s="17">
        <f t="shared" si="6"/>
        <v>5950.4890699325479</v>
      </c>
      <c r="AH38" s="17">
        <v>5259.2706426171508</v>
      </c>
      <c r="AI38" s="94">
        <v>36.414999999999999</v>
      </c>
      <c r="AJ38" s="17">
        <f t="shared" si="7"/>
        <v>0.32048511214353903</v>
      </c>
      <c r="AK38" s="15">
        <f t="shared" si="8"/>
        <v>1.0587639670729314</v>
      </c>
      <c r="AL38" s="56">
        <v>3.2757000000000001</v>
      </c>
      <c r="AN38" s="109"/>
      <c r="AP38">
        <f>AI38</f>
        <v>36.414999999999999</v>
      </c>
      <c r="AQ38" s="68">
        <f t="shared" si="0"/>
        <v>1</v>
      </c>
      <c r="AR38" s="5">
        <f t="shared" si="9"/>
        <v>2.2222222222222223</v>
      </c>
      <c r="AS38" s="5">
        <f t="shared" si="10"/>
        <v>0.3717642616040166</v>
      </c>
      <c r="AT38" s="5">
        <f t="shared" si="22"/>
        <v>1.8358728968099587</v>
      </c>
      <c r="AU38" s="5">
        <f t="shared" si="12"/>
        <v>0.94449757556881087</v>
      </c>
      <c r="AV38" s="5">
        <f t="shared" si="13"/>
        <v>-0.41056305580612257</v>
      </c>
      <c r="AW38" s="5">
        <f t="shared" si="14"/>
        <v>6.0477376495722304</v>
      </c>
      <c r="AX38" s="5">
        <f t="shared" si="1"/>
        <v>47.058823529411768</v>
      </c>
      <c r="AY38" s="5">
        <f t="shared" si="15"/>
        <v>0.45</v>
      </c>
      <c r="AZ38" s="5">
        <f t="shared" si="16"/>
        <v>21.176470588235293</v>
      </c>
      <c r="BA38" s="5">
        <f t="shared" si="17"/>
        <v>1.7135256673787986</v>
      </c>
      <c r="BB38" s="5">
        <f t="shared" si="18"/>
        <v>2.1176470588235293E-2</v>
      </c>
      <c r="BC38" s="5">
        <f t="shared" si="19"/>
        <v>9.3084235294117648E-2</v>
      </c>
      <c r="BD38" s="5">
        <f t="shared" si="20"/>
        <v>7.1521739130434789E-2</v>
      </c>
      <c r="BE38" s="5">
        <f t="shared" si="21"/>
        <v>0.10661831370977259</v>
      </c>
    </row>
    <row r="39" spans="1:57" ht="15" hidden="1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4.2112102324783098</v>
      </c>
      <c r="W39" s="15">
        <v>4.33317</v>
      </c>
      <c r="X39" s="15"/>
      <c r="Y39" s="15">
        <f t="shared" si="3"/>
        <v>1.0289607406871055</v>
      </c>
      <c r="Z39" s="15"/>
      <c r="AA39" s="16"/>
      <c r="AB39" s="15">
        <v>1.107313728755202</v>
      </c>
      <c r="AC39" s="17">
        <f t="shared" si="4"/>
        <v>0.50240432665032264</v>
      </c>
      <c r="AD39" s="15">
        <f t="shared" si="5"/>
        <v>2.2222222222222223</v>
      </c>
      <c r="AE39" s="15" t="s">
        <v>657</v>
      </c>
      <c r="AF39" s="22" t="s">
        <v>5</v>
      </c>
      <c r="AG39" s="17">
        <f t="shared" si="6"/>
        <v>5782.9883064263377</v>
      </c>
      <c r="AH39" s="17">
        <v>4671.0512332754497</v>
      </c>
      <c r="AI39" s="94">
        <v>16.684000000000001</v>
      </c>
      <c r="AJ39" s="17">
        <f t="shared" si="7"/>
        <v>0.50240432665032264</v>
      </c>
      <c r="AK39" s="15">
        <f t="shared" si="8"/>
        <v>1.0289607406871055</v>
      </c>
      <c r="AL39" s="5">
        <v>3.2757000000000001</v>
      </c>
      <c r="AN39" s="109"/>
      <c r="AP39">
        <f>AI39</f>
        <v>16.684000000000001</v>
      </c>
      <c r="AQ39" s="68">
        <f t="shared" si="0"/>
        <v>1</v>
      </c>
      <c r="AR39" s="5">
        <f t="shared" si="9"/>
        <v>2.2222222222222223</v>
      </c>
      <c r="AS39" s="5">
        <f t="shared" si="10"/>
        <v>0.3717642616040166</v>
      </c>
      <c r="AT39" s="5">
        <f t="shared" si="22"/>
        <v>1.8358728968099587</v>
      </c>
      <c r="AU39" s="5">
        <f t="shared" si="12"/>
        <v>0.97185437739075786</v>
      </c>
      <c r="AV39" s="5">
        <f t="shared" si="13"/>
        <v>-6.8899936623752031E-2</v>
      </c>
      <c r="AW39" s="5">
        <f t="shared" si="14"/>
        <v>6.0477376495722304</v>
      </c>
      <c r="AX39" s="5">
        <f t="shared" si="1"/>
        <v>47.058823529411768</v>
      </c>
      <c r="AY39" s="5">
        <f t="shared" si="15"/>
        <v>0.45</v>
      </c>
      <c r="AZ39" s="5">
        <f t="shared" si="16"/>
        <v>21.176470588235293</v>
      </c>
      <c r="BA39" s="5">
        <f t="shared" si="17"/>
        <v>1.7135256673787986</v>
      </c>
      <c r="BB39" s="5">
        <f t="shared" si="18"/>
        <v>2.1176470588235293E-2</v>
      </c>
      <c r="BC39" s="5">
        <f t="shared" si="19"/>
        <v>9.3084235294117648E-2</v>
      </c>
      <c r="BD39" s="5">
        <f t="shared" si="20"/>
        <v>7.1521739130434789E-2</v>
      </c>
      <c r="BE39" s="5">
        <f t="shared" si="21"/>
        <v>0.10661831370977259</v>
      </c>
    </row>
    <row r="40" spans="1:57" ht="15" hidden="1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5.1187129682367987</v>
      </c>
      <c r="W40" s="15">
        <v>4.9124299999999996</v>
      </c>
      <c r="X40" s="15"/>
      <c r="Y40" s="15">
        <f t="shared" si="3"/>
        <v>0.95970022747576411</v>
      </c>
      <c r="Z40" s="15"/>
      <c r="AA40" s="16"/>
      <c r="AB40" s="15">
        <v>1.107313728755202</v>
      </c>
      <c r="AC40" s="17">
        <f t="shared" si="4"/>
        <v>0.73969698809491036</v>
      </c>
      <c r="AD40" s="15">
        <f t="shared" si="5"/>
        <v>2.2222222222222223</v>
      </c>
      <c r="AE40" s="15" t="s">
        <v>658</v>
      </c>
      <c r="AF40" s="22" t="s">
        <v>5</v>
      </c>
      <c r="AG40" s="17">
        <f t="shared" si="6"/>
        <v>5393.728811714408</v>
      </c>
      <c r="AH40" s="17">
        <v>3842.9149811804809</v>
      </c>
      <c r="AI40" s="94">
        <v>9.3552</v>
      </c>
      <c r="AJ40" s="17">
        <f t="shared" si="7"/>
        <v>0.73969698809491036</v>
      </c>
      <c r="AK40" s="15">
        <f t="shared" si="8"/>
        <v>0.95970022747576411</v>
      </c>
      <c r="AL40" s="5">
        <v>3.2757000000000001</v>
      </c>
      <c r="AN40" s="109"/>
      <c r="AP40">
        <v>9.3552</v>
      </c>
      <c r="AQ40">
        <f t="shared" si="0"/>
        <v>1</v>
      </c>
      <c r="AR40" s="5">
        <f t="shared" si="9"/>
        <v>2.2222222222222223</v>
      </c>
      <c r="AS40" s="5">
        <f t="shared" si="10"/>
        <v>0.3717642616040166</v>
      </c>
      <c r="AT40" s="5">
        <f t="shared" si="22"/>
        <v>1.8358728968099587</v>
      </c>
      <c r="AU40" s="5">
        <f t="shared" si="12"/>
        <v>1.0419920422757778</v>
      </c>
      <c r="AV40" s="5">
        <f t="shared" si="13"/>
        <v>3.6950281956883227E-2</v>
      </c>
      <c r="AW40" s="5">
        <f t="shared" si="14"/>
        <v>6.0477376495722304</v>
      </c>
      <c r="AX40" s="5">
        <f t="shared" si="1"/>
        <v>47.058823529411768</v>
      </c>
      <c r="AY40" s="5">
        <f t="shared" si="15"/>
        <v>0.45</v>
      </c>
      <c r="AZ40" s="5">
        <f t="shared" si="16"/>
        <v>21.176470588235293</v>
      </c>
      <c r="BA40" s="5">
        <f t="shared" si="17"/>
        <v>1.7135256673787986</v>
      </c>
      <c r="BB40" s="5">
        <f t="shared" si="18"/>
        <v>2.1176470588235293E-2</v>
      </c>
      <c r="BC40" s="5">
        <f t="shared" si="19"/>
        <v>9.3084235294117648E-2</v>
      </c>
      <c r="BD40" s="5">
        <f t="shared" si="20"/>
        <v>7.1521739130434789E-2</v>
      </c>
      <c r="BE40" s="5">
        <f t="shared" si="21"/>
        <v>0.10661831370977259</v>
      </c>
    </row>
    <row r="41" spans="1:57" ht="15" hidden="1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6.5748395161904751</v>
      </c>
      <c r="W41" s="15">
        <v>5.3442299999999996</v>
      </c>
      <c r="X41" s="15"/>
      <c r="Y41" s="15">
        <f t="shared" si="3"/>
        <v>0.81283048610386421</v>
      </c>
      <c r="Z41" s="15"/>
      <c r="AA41" s="16"/>
      <c r="AB41" s="15">
        <v>1.107313728755202</v>
      </c>
      <c r="AC41" s="17">
        <f t="shared" si="4"/>
        <v>0.97883816140357971</v>
      </c>
      <c r="AD41" s="15">
        <f t="shared" si="5"/>
        <v>2.2222222222222223</v>
      </c>
      <c r="AE41" s="15" t="s">
        <v>659</v>
      </c>
      <c r="AF41" s="22" t="s">
        <v>5</v>
      </c>
      <c r="AG41" s="17">
        <f t="shared" si="6"/>
        <v>4568.2881866868747</v>
      </c>
      <c r="AH41" s="17">
        <v>2991.8264471035236</v>
      </c>
      <c r="AI41" s="94">
        <v>6.8621999999999996</v>
      </c>
      <c r="AJ41" s="17">
        <f t="shared" si="7"/>
        <v>0.97883816140357971</v>
      </c>
      <c r="AK41" s="15">
        <f t="shared" si="8"/>
        <v>0.81283048610386421</v>
      </c>
      <c r="AL41" s="5">
        <v>3.2757000000000001</v>
      </c>
      <c r="AN41" s="109"/>
      <c r="AP41">
        <v>6.8621999999999996</v>
      </c>
      <c r="AQ41">
        <f t="shared" si="0"/>
        <v>1</v>
      </c>
      <c r="AR41" s="5">
        <f t="shared" si="9"/>
        <v>2.2222222222222223</v>
      </c>
      <c r="AS41" s="5">
        <f t="shared" si="10"/>
        <v>0.3717642616040166</v>
      </c>
      <c r="AT41" s="5">
        <f t="shared" si="22"/>
        <v>1.8358728968099587</v>
      </c>
      <c r="AU41" s="5">
        <f t="shared" si="12"/>
        <v>1.2302688163103901</v>
      </c>
      <c r="AV41" s="5">
        <f t="shared" si="13"/>
        <v>6.5401502050769306E-2</v>
      </c>
      <c r="AW41" s="5">
        <f t="shared" si="14"/>
        <v>6.0477376495722304</v>
      </c>
      <c r="AX41" s="5">
        <f t="shared" si="1"/>
        <v>47.058823529411768</v>
      </c>
      <c r="AY41" s="5">
        <f t="shared" si="15"/>
        <v>0.45</v>
      </c>
      <c r="AZ41" s="5">
        <f t="shared" si="16"/>
        <v>21.176470588235293</v>
      </c>
      <c r="BA41" s="5">
        <f t="shared" si="17"/>
        <v>1.7135256673787986</v>
      </c>
      <c r="BB41" s="5">
        <f t="shared" si="18"/>
        <v>2.1176470588235293E-2</v>
      </c>
      <c r="BC41" s="5">
        <f t="shared" si="19"/>
        <v>9.3084235294117648E-2</v>
      </c>
      <c r="BD41" s="5">
        <f t="shared" si="20"/>
        <v>7.1521739130434789E-2</v>
      </c>
      <c r="BE41" s="5">
        <f t="shared" si="21"/>
        <v>0.10661831370977259</v>
      </c>
    </row>
    <row r="42" spans="1:57" ht="15" hidden="1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9.431668519308376</v>
      </c>
      <c r="W42" s="15">
        <v>5.10358</v>
      </c>
      <c r="X42" s="15"/>
      <c r="Y42" s="15">
        <f t="shared" si="3"/>
        <v>0.5411110440906638</v>
      </c>
      <c r="Z42" s="15"/>
      <c r="AA42" s="16"/>
      <c r="AB42" s="15">
        <v>1.107313728755202</v>
      </c>
      <c r="AC42" s="17">
        <f t="shared" si="4"/>
        <v>1.2963199909310856</v>
      </c>
      <c r="AD42" s="15">
        <f t="shared" si="5"/>
        <v>2.2222222222222223</v>
      </c>
      <c r="AE42" s="15" t="s">
        <v>660</v>
      </c>
      <c r="AF42" s="22" t="s">
        <v>5</v>
      </c>
      <c r="AG42" s="17">
        <f t="shared" si="6"/>
        <v>3041.1644649968407</v>
      </c>
      <c r="AH42" s="17">
        <v>2085.6096362727617</v>
      </c>
      <c r="AI42" s="94">
        <v>5.6125999999999996</v>
      </c>
      <c r="AJ42" s="17">
        <f t="shared" si="7"/>
        <v>1.2963199909310856</v>
      </c>
      <c r="AK42" s="15">
        <f t="shared" si="8"/>
        <v>0.5411110440906638</v>
      </c>
      <c r="AL42" s="5">
        <v>3.2757000000000001</v>
      </c>
      <c r="AN42" s="109"/>
      <c r="AP42">
        <v>5.6125999999999996</v>
      </c>
      <c r="AQ42">
        <f t="shared" si="0"/>
        <v>1</v>
      </c>
      <c r="AR42" s="5">
        <f t="shared" si="9"/>
        <v>2.2222222222222223</v>
      </c>
      <c r="AS42" s="5">
        <f t="shared" si="10"/>
        <v>0.3717642616040166</v>
      </c>
      <c r="AT42" s="5">
        <f t="shared" si="22"/>
        <v>1.8358728968099587</v>
      </c>
      <c r="AU42" s="5">
        <f t="shared" si="12"/>
        <v>1.848049510208202</v>
      </c>
      <c r="AV42" s="5">
        <f t="shared" si="13"/>
        <v>7.0154353856160839E-2</v>
      </c>
      <c r="AW42" s="5">
        <f t="shared" si="14"/>
        <v>6.0477376495722304</v>
      </c>
      <c r="AX42" s="5">
        <f t="shared" si="1"/>
        <v>47.058823529411768</v>
      </c>
      <c r="AY42" s="5">
        <f t="shared" si="15"/>
        <v>0.45</v>
      </c>
      <c r="AZ42" s="5">
        <f t="shared" si="16"/>
        <v>21.176470588235293</v>
      </c>
      <c r="BA42" s="5">
        <f t="shared" si="17"/>
        <v>1.7135256673787986</v>
      </c>
      <c r="BB42" s="5">
        <f t="shared" si="18"/>
        <v>2.1176470588235293E-2</v>
      </c>
      <c r="BC42" s="5">
        <f t="shared" si="19"/>
        <v>9.3084235294117648E-2</v>
      </c>
      <c r="BD42" s="5">
        <f t="shared" si="20"/>
        <v>7.1521739130434789E-2</v>
      </c>
      <c r="BE42" s="5">
        <f t="shared" si="21"/>
        <v>0.10661831370977259</v>
      </c>
    </row>
    <row r="43" spans="1:57" ht="15" hidden="1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13.381067878594617</v>
      </c>
      <c r="W43" s="15">
        <v>4.79244</v>
      </c>
      <c r="X43" s="15"/>
      <c r="Y43" s="15">
        <f t="shared" si="3"/>
        <v>0.35815078762632652</v>
      </c>
      <c r="Z43" s="15"/>
      <c r="AA43" s="16"/>
      <c r="AB43" s="15">
        <v>1.107313728755202</v>
      </c>
      <c r="AC43" s="17">
        <f t="shared" si="4"/>
        <v>1.624420948882018</v>
      </c>
      <c r="AD43" s="15">
        <f t="shared" si="5"/>
        <v>2.2222222222222223</v>
      </c>
      <c r="AE43" s="15" t="s">
        <v>661</v>
      </c>
      <c r="AF43" s="22" t="s">
        <v>5</v>
      </c>
      <c r="AG43" s="17">
        <f t="shared" si="6"/>
        <v>2012.8871150102018</v>
      </c>
      <c r="AH43" s="17">
        <v>1470.0455097060592</v>
      </c>
      <c r="AI43" s="94">
        <v>5.0709999999999997</v>
      </c>
      <c r="AJ43" s="17">
        <f t="shared" si="7"/>
        <v>1.624420948882018</v>
      </c>
      <c r="AK43" s="15">
        <f t="shared" si="8"/>
        <v>0.35815078762632652</v>
      </c>
      <c r="AL43" s="5">
        <v>3.2757000000000001</v>
      </c>
      <c r="AN43" s="109"/>
      <c r="AP43">
        <v>5.0709999999999997</v>
      </c>
      <c r="AQ43">
        <f t="shared" si="0"/>
        <v>1</v>
      </c>
      <c r="AR43" s="5">
        <f t="shared" si="9"/>
        <v>2.2222222222222223</v>
      </c>
      <c r="AS43" s="5">
        <f t="shared" si="10"/>
        <v>0.3717642616040166</v>
      </c>
      <c r="AT43" s="5">
        <f t="shared" si="22"/>
        <v>1.8358728968099587</v>
      </c>
      <c r="AU43" s="5">
        <f t="shared" si="12"/>
        <v>2.7921200638077091</v>
      </c>
      <c r="AV43" s="5">
        <f t="shared" si="13"/>
        <v>6.911206875788968E-2</v>
      </c>
      <c r="AW43" s="5">
        <f t="shared" si="14"/>
        <v>6.0477376495722304</v>
      </c>
      <c r="AX43" s="5">
        <f t="shared" si="1"/>
        <v>47.058823529411768</v>
      </c>
      <c r="AY43" s="5">
        <f t="shared" si="15"/>
        <v>0.45</v>
      </c>
      <c r="AZ43" s="5">
        <f t="shared" si="16"/>
        <v>21.176470588235293</v>
      </c>
      <c r="BA43" s="5">
        <f t="shared" si="17"/>
        <v>1.7135256673787986</v>
      </c>
      <c r="BB43" s="5">
        <f t="shared" si="18"/>
        <v>2.1176470588235293E-2</v>
      </c>
      <c r="BC43" s="5">
        <f t="shared" si="19"/>
        <v>9.3084235294117648E-2</v>
      </c>
      <c r="BD43" s="5">
        <f t="shared" si="20"/>
        <v>7.1521739130434789E-2</v>
      </c>
      <c r="BE43" s="5">
        <f t="shared" si="21"/>
        <v>0.10661831370977259</v>
      </c>
    </row>
    <row r="44" spans="1:57" ht="15" hidden="1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18.095356075800694</v>
      </c>
      <c r="W44" s="15">
        <v>4.5982700000000003</v>
      </c>
      <c r="X44" s="15"/>
      <c r="Y44" s="15">
        <f t="shared" si="3"/>
        <v>0.25411326423962249</v>
      </c>
      <c r="Z44" s="15"/>
      <c r="AA44" s="16"/>
      <c r="AB44" s="15">
        <v>1.107313728755202</v>
      </c>
      <c r="AC44" s="17">
        <f t="shared" si="4"/>
        <v>1.9433153835172563</v>
      </c>
      <c r="AD44" s="15">
        <f t="shared" si="5"/>
        <v>2.2222222222222223</v>
      </c>
      <c r="AE44" s="15" t="s">
        <v>662</v>
      </c>
      <c r="AF44" s="22" t="s">
        <v>5</v>
      </c>
      <c r="AG44" s="17">
        <f t="shared" si="6"/>
        <v>1428.1730852279718</v>
      </c>
      <c r="AH44" s="17">
        <v>1087.0622643511365</v>
      </c>
      <c r="AI44" s="94">
        <v>4.7915999999999999</v>
      </c>
      <c r="AJ44" s="17">
        <f t="shared" si="7"/>
        <v>1.9433153835172563</v>
      </c>
      <c r="AK44" s="15">
        <f t="shared" si="8"/>
        <v>0.25411326423962249</v>
      </c>
      <c r="AL44" s="5">
        <v>3.2757000000000001</v>
      </c>
      <c r="AN44" s="109"/>
      <c r="AP44">
        <v>4.7915999999999999</v>
      </c>
      <c r="AQ44">
        <f t="shared" si="0"/>
        <v>1</v>
      </c>
      <c r="AR44" s="5">
        <f t="shared" si="9"/>
        <v>2.2222222222222223</v>
      </c>
      <c r="AS44" s="5">
        <f t="shared" si="10"/>
        <v>0.3717642616040166</v>
      </c>
      <c r="AT44" s="5">
        <f t="shared" si="22"/>
        <v>1.8358728968099587</v>
      </c>
      <c r="AU44" s="5">
        <f t="shared" si="12"/>
        <v>3.9352530573021363</v>
      </c>
      <c r="AV44" s="5">
        <f t="shared" si="13"/>
        <v>6.7934171185021694E-2</v>
      </c>
      <c r="AW44" s="5">
        <f t="shared" si="14"/>
        <v>6.0477376495722304</v>
      </c>
      <c r="AX44" s="5">
        <f t="shared" si="1"/>
        <v>47.058823529411768</v>
      </c>
      <c r="AY44" s="5">
        <f t="shared" si="15"/>
        <v>0.45</v>
      </c>
      <c r="AZ44" s="5">
        <f t="shared" si="16"/>
        <v>21.176470588235293</v>
      </c>
      <c r="BA44" s="5">
        <f t="shared" si="17"/>
        <v>1.7135256673787986</v>
      </c>
      <c r="BB44" s="5">
        <f t="shared" si="18"/>
        <v>2.1176470588235293E-2</v>
      </c>
      <c r="BC44" s="5">
        <f t="shared" si="19"/>
        <v>9.3084235294117648E-2</v>
      </c>
      <c r="BD44" s="5">
        <f t="shared" si="20"/>
        <v>7.1521739130434789E-2</v>
      </c>
      <c r="BE44" s="5">
        <f t="shared" si="21"/>
        <v>0.10661831370977259</v>
      </c>
    </row>
    <row r="45" spans="1:57" ht="15" hidden="1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26.799346129003066</v>
      </c>
      <c r="W45" s="15">
        <v>4.37554</v>
      </c>
      <c r="X45" s="15"/>
      <c r="Y45" s="15">
        <f t="shared" si="3"/>
        <v>0.16327040140970669</v>
      </c>
      <c r="Z45" s="15"/>
      <c r="AA45" s="16"/>
      <c r="AB45" s="15">
        <v>1.107313728755202</v>
      </c>
      <c r="AC45" s="17">
        <f t="shared" si="4"/>
        <v>2.4269785934761732</v>
      </c>
      <c r="AD45" s="15">
        <f t="shared" si="5"/>
        <v>2.2222222222222223</v>
      </c>
      <c r="AE45" s="15" t="s">
        <v>663</v>
      </c>
      <c r="AF45" s="22" t="s">
        <v>5</v>
      </c>
      <c r="AG45" s="17">
        <f t="shared" si="6"/>
        <v>917.61598358686535</v>
      </c>
      <c r="AH45" s="17">
        <v>734.00219002775179</v>
      </c>
      <c r="AI45" s="94">
        <v>4.5498000000000003</v>
      </c>
      <c r="AJ45" s="17">
        <f t="shared" si="7"/>
        <v>2.4269785934761732</v>
      </c>
      <c r="AK45" s="15">
        <f t="shared" si="8"/>
        <v>0.16327040140970669</v>
      </c>
      <c r="AL45" s="5">
        <v>3.2757000000000001</v>
      </c>
      <c r="AN45" s="109"/>
      <c r="AP45">
        <v>4.5498000000000003</v>
      </c>
      <c r="AQ45">
        <f t="shared" si="0"/>
        <v>1</v>
      </c>
      <c r="AR45" s="5">
        <f t="shared" si="9"/>
        <v>2.2222222222222223</v>
      </c>
      <c r="AS45" s="5">
        <f t="shared" si="10"/>
        <v>0.3717642616040166</v>
      </c>
      <c r="AT45" s="5">
        <f t="shared" si="22"/>
        <v>1.8358728968099587</v>
      </c>
      <c r="AU45" s="5">
        <f t="shared" si="12"/>
        <v>6.1248088530794069</v>
      </c>
      <c r="AV45" s="5">
        <f t="shared" si="13"/>
        <v>8.8138779520262181E-2</v>
      </c>
      <c r="AW45" s="5">
        <f t="shared" si="14"/>
        <v>6.0477376495722304</v>
      </c>
      <c r="AX45" s="5">
        <f t="shared" si="1"/>
        <v>47.058823529411768</v>
      </c>
      <c r="AY45" s="5">
        <f t="shared" si="15"/>
        <v>0.45</v>
      </c>
      <c r="AZ45" s="5">
        <f t="shared" si="16"/>
        <v>21.176470588235293</v>
      </c>
      <c r="BA45" s="5">
        <f t="shared" si="17"/>
        <v>1.7135256673787986</v>
      </c>
      <c r="BB45" s="5">
        <f t="shared" si="18"/>
        <v>2.1176470588235293E-2</v>
      </c>
      <c r="BC45" s="5">
        <f t="shared" si="19"/>
        <v>9.3084235294117648E-2</v>
      </c>
      <c r="BD45" s="5">
        <f t="shared" si="20"/>
        <v>7.1521739130434789E-2</v>
      </c>
      <c r="BE45" s="5">
        <f t="shared" si="21"/>
        <v>0.10661831370977259</v>
      </c>
    </row>
    <row r="46" spans="1:57" ht="15" hidden="1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3.7300768716031314</v>
      </c>
      <c r="W46" s="15">
        <v>3.99153</v>
      </c>
      <c r="X46" s="15"/>
      <c r="Y46" s="15">
        <f t="shared" si="3"/>
        <v>1.0700932279405009</v>
      </c>
      <c r="Z46" s="15"/>
      <c r="AA46" s="16"/>
      <c r="AB46" s="15">
        <v>1.4992191540155151</v>
      </c>
      <c r="AC46" s="17">
        <f t="shared" si="4"/>
        <v>0.32738350177190201</v>
      </c>
      <c r="AD46" s="15">
        <f t="shared" si="5"/>
        <v>2.2222222222222223</v>
      </c>
      <c r="AE46" s="15" t="s">
        <v>664</v>
      </c>
      <c r="AF46" s="22" t="s">
        <v>5</v>
      </c>
      <c r="AG46" s="17">
        <f t="shared" si="6"/>
        <v>5329.2552867848781</v>
      </c>
      <c r="AH46" s="17">
        <v>4672.9934395450055</v>
      </c>
      <c r="AI46" s="94">
        <v>34.802</v>
      </c>
      <c r="AJ46" s="17">
        <f t="shared" si="7"/>
        <v>0.32738350177190201</v>
      </c>
      <c r="AK46" s="15">
        <f t="shared" si="8"/>
        <v>1.0700932279405009</v>
      </c>
      <c r="AL46" s="56">
        <v>1.7927999999999999</v>
      </c>
      <c r="AN46" s="109"/>
      <c r="AP46">
        <f>AI46</f>
        <v>34.802</v>
      </c>
      <c r="AQ46" s="68">
        <f t="shared" si="0"/>
        <v>1</v>
      </c>
      <c r="AR46" s="5">
        <f t="shared" si="9"/>
        <v>2.2222222222222223</v>
      </c>
      <c r="AS46" s="5">
        <f t="shared" si="10"/>
        <v>0.46895373740497742</v>
      </c>
      <c r="AT46" s="5">
        <f t="shared" si="22"/>
        <v>2.3158209254566788</v>
      </c>
      <c r="AU46" s="5">
        <f t="shared" si="12"/>
        <v>0.93449801745273897</v>
      </c>
      <c r="AV46" s="5">
        <f t="shared" si="13"/>
        <v>-0.45523472480881472</v>
      </c>
      <c r="AW46" s="5">
        <f t="shared" si="14"/>
        <v>8.4271754133383538</v>
      </c>
      <c r="AX46" s="5">
        <f t="shared" si="1"/>
        <v>65.573770491803288</v>
      </c>
      <c r="AY46" s="5">
        <f t="shared" si="15"/>
        <v>0.45</v>
      </c>
      <c r="AZ46" s="5">
        <f t="shared" si="16"/>
        <v>29.508196721311478</v>
      </c>
      <c r="BA46" s="5">
        <f t="shared" si="17"/>
        <v>1.7135256673787986</v>
      </c>
      <c r="BB46" s="5">
        <f t="shared" si="18"/>
        <v>2.950819672131148E-2</v>
      </c>
      <c r="BC46" s="5">
        <f t="shared" si="19"/>
        <v>9.9884590163934445E-2</v>
      </c>
      <c r="BD46" s="5">
        <f t="shared" si="20"/>
        <v>7.1521739130434789E-2</v>
      </c>
      <c r="BE46" s="5">
        <f t="shared" si="21"/>
        <v>0.10661831370977259</v>
      </c>
    </row>
    <row r="47" spans="1:57" ht="15" hidden="1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4.1998006028658654</v>
      </c>
      <c r="W47" s="15">
        <v>4.3690899999999999</v>
      </c>
      <c r="X47" s="15"/>
      <c r="Y47" s="15">
        <f t="shared" si="3"/>
        <v>1.0403089130037779</v>
      </c>
      <c r="Z47" s="15"/>
      <c r="AA47" s="16"/>
      <c r="AB47" s="15">
        <v>1.4992191540155151</v>
      </c>
      <c r="AC47" s="17">
        <f t="shared" si="4"/>
        <v>0.50615684726493293</v>
      </c>
      <c r="AD47" s="15">
        <f t="shared" si="5"/>
        <v>2.2222222222222223</v>
      </c>
      <c r="AE47" s="15" t="s">
        <v>665</v>
      </c>
      <c r="AF47" s="22" t="s">
        <v>5</v>
      </c>
      <c r="AG47" s="17">
        <f t="shared" si="6"/>
        <v>5180.9240818997832</v>
      </c>
      <c r="AH47" s="17">
        <v>4150.3457897752714</v>
      </c>
      <c r="AI47" s="94">
        <v>16.393000000000001</v>
      </c>
      <c r="AJ47" s="17">
        <f t="shared" si="7"/>
        <v>0.50615684726493293</v>
      </c>
      <c r="AK47" s="15">
        <f t="shared" si="8"/>
        <v>1.0403089130037779</v>
      </c>
      <c r="AL47" s="5">
        <v>1.7927999999999999</v>
      </c>
      <c r="AN47" s="109"/>
      <c r="AP47">
        <f>AI47</f>
        <v>16.393000000000001</v>
      </c>
      <c r="AQ47" s="68">
        <f t="shared" si="0"/>
        <v>1</v>
      </c>
      <c r="AR47" s="5">
        <f t="shared" si="9"/>
        <v>2.2222222222222223</v>
      </c>
      <c r="AS47" s="5">
        <f t="shared" si="10"/>
        <v>0.46895373740497742</v>
      </c>
      <c r="AT47" s="5">
        <f t="shared" si="22"/>
        <v>2.3158209254566788</v>
      </c>
      <c r="AU47" s="5">
        <f t="shared" si="12"/>
        <v>0.96125293891081798</v>
      </c>
      <c r="AV47" s="5">
        <f t="shared" si="13"/>
        <v>-9.2828657241303097E-2</v>
      </c>
      <c r="AW47" s="5">
        <f t="shared" si="14"/>
        <v>8.4271754133383538</v>
      </c>
      <c r="AX47" s="5">
        <f t="shared" si="1"/>
        <v>65.573770491803288</v>
      </c>
      <c r="AY47" s="5">
        <f t="shared" si="15"/>
        <v>0.45</v>
      </c>
      <c r="AZ47" s="5">
        <f t="shared" si="16"/>
        <v>29.508196721311478</v>
      </c>
      <c r="BA47" s="5">
        <f t="shared" si="17"/>
        <v>1.7135256673787986</v>
      </c>
      <c r="BB47" s="5">
        <f t="shared" si="18"/>
        <v>2.950819672131148E-2</v>
      </c>
      <c r="BC47" s="5">
        <f t="shared" si="19"/>
        <v>9.9884590163934445E-2</v>
      </c>
      <c r="BD47" s="5">
        <f t="shared" si="20"/>
        <v>7.1521739130434789E-2</v>
      </c>
      <c r="BE47" s="5">
        <f t="shared" si="21"/>
        <v>0.10661831370977259</v>
      </c>
    </row>
    <row r="48" spans="1:57" ht="15" hidden="1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5.1048445988522522</v>
      </c>
      <c r="W48" s="15">
        <v>4.9447700000000001</v>
      </c>
      <c r="X48" s="15"/>
      <c r="Y48" s="15">
        <f t="shared" si="3"/>
        <v>0.96864261080773306</v>
      </c>
      <c r="Z48" s="15"/>
      <c r="AA48" s="16"/>
      <c r="AB48" s="15">
        <v>1.4992191540155151</v>
      </c>
      <c r="AC48" s="17">
        <f t="shared" si="4"/>
        <v>0.74123404546550953</v>
      </c>
      <c r="AD48" s="15">
        <f t="shared" si="5"/>
        <v>2.2222222222222223</v>
      </c>
      <c r="AE48" s="15" t="s">
        <v>666</v>
      </c>
      <c r="AF48" s="22" t="s">
        <v>5</v>
      </c>
      <c r="AG48" s="17">
        <f t="shared" si="6"/>
        <v>4824.0131045285398</v>
      </c>
      <c r="AH48" s="17">
        <v>3414.5260276716385</v>
      </c>
      <c r="AI48" s="94">
        <v>9.2911999999999999</v>
      </c>
      <c r="AJ48" s="17">
        <f t="shared" si="7"/>
        <v>0.74123404546550953</v>
      </c>
      <c r="AK48" s="15">
        <f t="shared" si="8"/>
        <v>0.96864261080773306</v>
      </c>
      <c r="AL48" s="5">
        <v>1.7927999999999999</v>
      </c>
      <c r="AN48" s="109"/>
      <c r="AP48">
        <v>9.2911999999999999</v>
      </c>
      <c r="AQ48">
        <f t="shared" si="0"/>
        <v>1</v>
      </c>
      <c r="AR48" s="5">
        <f t="shared" si="9"/>
        <v>2.2222222222222223</v>
      </c>
      <c r="AS48" s="5">
        <f t="shared" si="10"/>
        <v>0.46895373740497742</v>
      </c>
      <c r="AT48" s="5">
        <f t="shared" si="22"/>
        <v>2.3158209254566788</v>
      </c>
      <c r="AU48" s="5">
        <f t="shared" si="12"/>
        <v>1.0323725064769953</v>
      </c>
      <c r="AV48" s="5">
        <f t="shared" si="13"/>
        <v>2.798028282215315E-2</v>
      </c>
      <c r="AW48" s="5">
        <f t="shared" si="14"/>
        <v>8.4271754133383538</v>
      </c>
      <c r="AX48" s="5">
        <f t="shared" si="1"/>
        <v>65.573770491803288</v>
      </c>
      <c r="AY48" s="5">
        <f t="shared" si="15"/>
        <v>0.45</v>
      </c>
      <c r="AZ48" s="5">
        <f t="shared" si="16"/>
        <v>29.508196721311478</v>
      </c>
      <c r="BA48" s="5">
        <f t="shared" si="17"/>
        <v>1.7135256673787986</v>
      </c>
      <c r="BB48" s="5">
        <f t="shared" si="18"/>
        <v>2.950819672131148E-2</v>
      </c>
      <c r="BC48" s="5">
        <f t="shared" si="19"/>
        <v>9.9884590163934445E-2</v>
      </c>
      <c r="BD48" s="5">
        <f t="shared" si="20"/>
        <v>7.1521739130434789E-2</v>
      </c>
      <c r="BE48" s="5">
        <f t="shared" si="21"/>
        <v>0.10661831370977259</v>
      </c>
    </row>
    <row r="49" spans="1:57" ht="15" hidden="1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6.557025994779826</v>
      </c>
      <c r="W49" s="15">
        <v>5.3654999999999999</v>
      </c>
      <c r="X49" s="15"/>
      <c r="Y49" s="15">
        <f t="shared" si="3"/>
        <v>0.81828255740812639</v>
      </c>
      <c r="Z49" s="15"/>
      <c r="AA49" s="16"/>
      <c r="AB49" s="15">
        <v>1.4992191540155151</v>
      </c>
      <c r="AC49" s="17">
        <f t="shared" si="4"/>
        <v>0.97899609847518254</v>
      </c>
      <c r="AD49" s="15">
        <f t="shared" si="5"/>
        <v>2.2222222222222223</v>
      </c>
      <c r="AE49" s="15" t="s">
        <v>667</v>
      </c>
      <c r="AF49" s="22" t="s">
        <v>5</v>
      </c>
      <c r="AG49" s="17">
        <f t="shared" si="6"/>
        <v>4075.1931993289663</v>
      </c>
      <c r="AH49" s="17">
        <v>2658.3125892556859</v>
      </c>
      <c r="AI49" s="94">
        <v>6.8414000000000001</v>
      </c>
      <c r="AJ49" s="17">
        <f t="shared" si="7"/>
        <v>0.97899609847518254</v>
      </c>
      <c r="AK49" s="15">
        <f t="shared" si="8"/>
        <v>0.81828255740812639</v>
      </c>
      <c r="AL49" s="5">
        <v>1.7927999999999999</v>
      </c>
      <c r="AN49" s="109"/>
      <c r="AP49">
        <v>6.8414000000000001</v>
      </c>
      <c r="AQ49">
        <f t="shared" si="0"/>
        <v>1</v>
      </c>
      <c r="AR49" s="5">
        <f t="shared" si="9"/>
        <v>2.2222222222222223</v>
      </c>
      <c r="AS49" s="5">
        <f t="shared" si="10"/>
        <v>0.46895373740497742</v>
      </c>
      <c r="AT49" s="5">
        <f t="shared" si="22"/>
        <v>2.3158209254566788</v>
      </c>
      <c r="AU49" s="5">
        <f t="shared" si="12"/>
        <v>1.2220717537563743</v>
      </c>
      <c r="AV49" s="5">
        <f t="shared" si="13"/>
        <v>6.1499274034176571E-2</v>
      </c>
      <c r="AW49" s="5">
        <f t="shared" si="14"/>
        <v>8.4271754133383538</v>
      </c>
      <c r="AX49" s="5">
        <f t="shared" si="1"/>
        <v>65.573770491803288</v>
      </c>
      <c r="AY49" s="5">
        <f t="shared" si="15"/>
        <v>0.45</v>
      </c>
      <c r="AZ49" s="5">
        <f t="shared" si="16"/>
        <v>29.508196721311478</v>
      </c>
      <c r="BA49" s="5">
        <f t="shared" si="17"/>
        <v>1.7135256673787986</v>
      </c>
      <c r="BB49" s="5">
        <f t="shared" si="18"/>
        <v>2.950819672131148E-2</v>
      </c>
      <c r="BC49" s="5">
        <f t="shared" si="19"/>
        <v>9.9884590163934445E-2</v>
      </c>
      <c r="BD49" s="5">
        <f t="shared" si="20"/>
        <v>7.1521739130434789E-2</v>
      </c>
      <c r="BE49" s="5">
        <f t="shared" si="21"/>
        <v>0.10661831370977259</v>
      </c>
    </row>
    <row r="50" spans="1:57" ht="15" hidden="1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9.4061148569424624</v>
      </c>
      <c r="W50" s="15">
        <v>5.1167699999999998</v>
      </c>
      <c r="X50" s="15"/>
      <c r="Y50" s="15">
        <f t="shared" si="3"/>
        <v>0.54398336378206313</v>
      </c>
      <c r="Z50" s="15"/>
      <c r="AA50" s="16"/>
      <c r="AB50" s="15">
        <v>1.4992191540155151</v>
      </c>
      <c r="AC50" s="17">
        <f t="shared" si="4"/>
        <v>1.2950473527413546</v>
      </c>
      <c r="AD50" s="15">
        <f t="shared" si="5"/>
        <v>2.2222222222222223</v>
      </c>
      <c r="AE50" s="15" t="s">
        <v>668</v>
      </c>
      <c r="AF50" s="22" t="s">
        <v>5</v>
      </c>
      <c r="AG50" s="17">
        <f t="shared" si="6"/>
        <v>2709.1342526651092</v>
      </c>
      <c r="AH50" s="17">
        <v>1853.1162988228673</v>
      </c>
      <c r="AI50" s="94">
        <v>5.6083999999999996</v>
      </c>
      <c r="AJ50" s="17">
        <f t="shared" si="7"/>
        <v>1.2950473527413546</v>
      </c>
      <c r="AK50" s="15">
        <f t="shared" si="8"/>
        <v>0.54398336378206313</v>
      </c>
      <c r="AL50" s="5">
        <v>1.7927999999999999</v>
      </c>
      <c r="AN50" s="109"/>
      <c r="AP50">
        <v>5.6083999999999996</v>
      </c>
      <c r="AQ50">
        <f t="shared" si="0"/>
        <v>1</v>
      </c>
      <c r="AR50" s="5">
        <f t="shared" si="9"/>
        <v>2.2222222222222223</v>
      </c>
      <c r="AS50" s="5">
        <f t="shared" si="10"/>
        <v>0.46895373740497742</v>
      </c>
      <c r="AT50" s="5">
        <f t="shared" si="22"/>
        <v>2.3158209254566788</v>
      </c>
      <c r="AU50" s="5">
        <f t="shared" si="12"/>
        <v>1.8382915114305434</v>
      </c>
      <c r="AV50" s="5">
        <f t="shared" si="13"/>
        <v>6.7106032765344215E-2</v>
      </c>
      <c r="AW50" s="5">
        <f t="shared" si="14"/>
        <v>8.4271754133383538</v>
      </c>
      <c r="AX50" s="5">
        <f t="shared" si="1"/>
        <v>65.573770491803288</v>
      </c>
      <c r="AY50" s="5">
        <f t="shared" si="15"/>
        <v>0.45</v>
      </c>
      <c r="AZ50" s="5">
        <f t="shared" si="16"/>
        <v>29.508196721311478</v>
      </c>
      <c r="BA50" s="5">
        <f t="shared" si="17"/>
        <v>1.7135256673787986</v>
      </c>
      <c r="BB50" s="5">
        <f t="shared" si="18"/>
        <v>2.950819672131148E-2</v>
      </c>
      <c r="BC50" s="5">
        <f t="shared" si="19"/>
        <v>9.9884590163934445E-2</v>
      </c>
      <c r="BD50" s="5">
        <f t="shared" si="20"/>
        <v>7.1521739130434789E-2</v>
      </c>
      <c r="BE50" s="5">
        <f t="shared" si="21"/>
        <v>0.10661831370977259</v>
      </c>
    </row>
    <row r="51" spans="1:57" ht="15" hidden="1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13.344813923107839</v>
      </c>
      <c r="W51" s="15">
        <v>4.8037599999999996</v>
      </c>
      <c r="X51" s="15"/>
      <c r="Y51" s="15">
        <f t="shared" si="3"/>
        <v>0.35997204814387285</v>
      </c>
      <c r="Z51" s="15"/>
      <c r="AA51" s="16"/>
      <c r="AB51" s="15">
        <v>1.4992191540155151</v>
      </c>
      <c r="AC51" s="17">
        <f t="shared" si="4"/>
        <v>1.6219150756156082</v>
      </c>
      <c r="AD51" s="15">
        <f t="shared" si="5"/>
        <v>2.2222222222222223</v>
      </c>
      <c r="AE51" s="15" t="s">
        <v>669</v>
      </c>
      <c r="AF51" s="22" t="s">
        <v>5</v>
      </c>
      <c r="AG51" s="17">
        <f t="shared" si="6"/>
        <v>1792.7250547670801</v>
      </c>
      <c r="AH51" s="17">
        <v>1306.1721842233544</v>
      </c>
      <c r="AI51" s="94">
        <v>5.0728999999999997</v>
      </c>
      <c r="AJ51" s="17">
        <f t="shared" si="7"/>
        <v>1.6219150756156082</v>
      </c>
      <c r="AK51" s="15">
        <f t="shared" si="8"/>
        <v>0.35997204814387285</v>
      </c>
      <c r="AL51" s="5">
        <v>1.7927999999999999</v>
      </c>
      <c r="AN51" s="109"/>
      <c r="AP51">
        <v>5.0728999999999997</v>
      </c>
      <c r="AQ51">
        <f t="shared" si="0"/>
        <v>1</v>
      </c>
      <c r="AR51" s="5">
        <f t="shared" si="9"/>
        <v>2.2222222222222223</v>
      </c>
      <c r="AS51" s="5">
        <f t="shared" si="10"/>
        <v>0.46895373740497742</v>
      </c>
      <c r="AT51" s="5">
        <f t="shared" si="22"/>
        <v>2.3158209254566788</v>
      </c>
      <c r="AU51" s="5">
        <f t="shared" si="12"/>
        <v>2.7779934724273985</v>
      </c>
      <c r="AV51" s="5">
        <f t="shared" si="13"/>
        <v>6.6340455663297826E-2</v>
      </c>
      <c r="AW51" s="5">
        <f t="shared" si="14"/>
        <v>8.4271754133383538</v>
      </c>
      <c r="AX51" s="5">
        <f t="shared" si="1"/>
        <v>65.573770491803288</v>
      </c>
      <c r="AY51" s="5">
        <f t="shared" si="15"/>
        <v>0.45</v>
      </c>
      <c r="AZ51" s="5">
        <f t="shared" si="16"/>
        <v>29.508196721311478</v>
      </c>
      <c r="BA51" s="5">
        <f t="shared" si="17"/>
        <v>1.7135256673787986</v>
      </c>
      <c r="BB51" s="5">
        <f t="shared" si="18"/>
        <v>2.950819672131148E-2</v>
      </c>
      <c r="BC51" s="5">
        <f t="shared" si="19"/>
        <v>9.9884590163934445E-2</v>
      </c>
      <c r="BD51" s="5">
        <f t="shared" si="20"/>
        <v>7.1521739130434789E-2</v>
      </c>
      <c r="BE51" s="5">
        <f t="shared" si="21"/>
        <v>0.10661831370977259</v>
      </c>
    </row>
    <row r="52" spans="1:57" ht="13.5" hidden="1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18.046329477950536</v>
      </c>
      <c r="W52" s="15">
        <v>4.6095100000000002</v>
      </c>
      <c r="X52" s="15"/>
      <c r="Y52" s="15">
        <f t="shared" si="3"/>
        <v>0.25542645697741562</v>
      </c>
      <c r="Z52" s="15"/>
      <c r="AA52" s="16"/>
      <c r="AB52" s="15">
        <v>1.4992191540155151</v>
      </c>
      <c r="AC52" s="17">
        <f t="shared" si="4"/>
        <v>1.9397501704848779</v>
      </c>
      <c r="AD52" s="15">
        <f t="shared" si="5"/>
        <v>2.2222222222222223</v>
      </c>
      <c r="AE52" s="15" t="s">
        <v>670</v>
      </c>
      <c r="AF52" s="22" t="s">
        <v>5</v>
      </c>
      <c r="AG52" s="17">
        <f t="shared" si="6"/>
        <v>1272.0693493701006</v>
      </c>
      <c r="AH52" s="17">
        <v>965.88199674051077</v>
      </c>
      <c r="AI52" s="94">
        <v>4.7961999999999998</v>
      </c>
      <c r="AJ52" s="17">
        <f t="shared" si="7"/>
        <v>1.9397501704848779</v>
      </c>
      <c r="AK52" s="15">
        <f t="shared" si="8"/>
        <v>0.25542645697741562</v>
      </c>
      <c r="AL52" s="5">
        <v>1.7927999999999999</v>
      </c>
      <c r="AN52" s="109"/>
      <c r="AP52">
        <v>4.7961999999999998</v>
      </c>
      <c r="AQ52">
        <f t="shared" si="0"/>
        <v>1</v>
      </c>
      <c r="AR52" s="5">
        <f t="shared" si="9"/>
        <v>2.2222222222222223</v>
      </c>
      <c r="AS52" s="5">
        <f t="shared" si="10"/>
        <v>0.46895373740497742</v>
      </c>
      <c r="AT52" s="5">
        <f t="shared" si="22"/>
        <v>2.3158209254566788</v>
      </c>
      <c r="AU52" s="5">
        <f t="shared" si="12"/>
        <v>3.9150212230693797</v>
      </c>
      <c r="AV52" s="5">
        <f t="shared" si="13"/>
        <v>6.5219671086910375E-2</v>
      </c>
      <c r="AW52" s="5">
        <f t="shared" si="14"/>
        <v>8.4271754133383538</v>
      </c>
      <c r="AX52" s="5">
        <f t="shared" si="1"/>
        <v>65.573770491803288</v>
      </c>
      <c r="AY52" s="5">
        <f t="shared" si="15"/>
        <v>0.45</v>
      </c>
      <c r="AZ52" s="5">
        <f t="shared" si="16"/>
        <v>29.508196721311478</v>
      </c>
      <c r="BA52" s="5">
        <f t="shared" si="17"/>
        <v>1.7135256673787986</v>
      </c>
      <c r="BB52" s="5">
        <f t="shared" si="18"/>
        <v>2.950819672131148E-2</v>
      </c>
      <c r="BC52" s="5">
        <f t="shared" si="19"/>
        <v>9.9884590163934445E-2</v>
      </c>
      <c r="BD52" s="5">
        <f t="shared" si="20"/>
        <v>7.1521739130434789E-2</v>
      </c>
      <c r="BE52" s="5">
        <f t="shared" si="21"/>
        <v>0.10661831370977259</v>
      </c>
    </row>
    <row r="53" spans="1:57" ht="15" hidden="1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26.726737402222017</v>
      </c>
      <c r="W53" s="15">
        <v>4.3811400000000003</v>
      </c>
      <c r="X53" s="15"/>
      <c r="Y53" s="15">
        <f t="shared" si="3"/>
        <v>0.16392348733279205</v>
      </c>
      <c r="Z53" s="15"/>
      <c r="AA53" s="16"/>
      <c r="AB53" s="15">
        <v>1.4992191540155151</v>
      </c>
      <c r="AC53" s="17">
        <f t="shared" si="4"/>
        <v>2.4219591705803958</v>
      </c>
      <c r="AD53" s="15">
        <f t="shared" si="5"/>
        <v>2.2222222222222223</v>
      </c>
      <c r="AE53" s="15" t="s">
        <v>671</v>
      </c>
      <c r="AF53" s="22" t="s">
        <v>5</v>
      </c>
      <c r="AG53" s="17">
        <f t="shared" si="6"/>
        <v>816.36822725979323</v>
      </c>
      <c r="AH53" s="17">
        <v>652.17929475188566</v>
      </c>
      <c r="AI53" s="94">
        <v>4.5563000000000002</v>
      </c>
      <c r="AJ53" s="17">
        <f t="shared" si="7"/>
        <v>2.4219591705803958</v>
      </c>
      <c r="AK53" s="15">
        <f t="shared" si="8"/>
        <v>0.16392348733279205</v>
      </c>
      <c r="AL53" s="5">
        <v>1.7927999999999999</v>
      </c>
      <c r="AN53" s="109"/>
      <c r="AP53">
        <v>4.5563000000000002</v>
      </c>
      <c r="AQ53">
        <f t="shared" si="0"/>
        <v>1</v>
      </c>
      <c r="AR53" s="5">
        <f t="shared" si="9"/>
        <v>2.2222222222222223</v>
      </c>
      <c r="AS53" s="5">
        <f t="shared" si="10"/>
        <v>0.46895373740497742</v>
      </c>
      <c r="AT53" s="5">
        <f t="shared" si="22"/>
        <v>2.3158209254566788</v>
      </c>
      <c r="AU53" s="5">
        <f t="shared" si="12"/>
        <v>6.1004070635090448</v>
      </c>
      <c r="AV53" s="5">
        <f t="shared" si="13"/>
        <v>8.8245260432938372E-2</v>
      </c>
      <c r="AW53" s="5">
        <f t="shared" si="14"/>
        <v>8.4271754133383538</v>
      </c>
      <c r="AX53" s="5">
        <f t="shared" si="1"/>
        <v>65.573770491803288</v>
      </c>
      <c r="AY53" s="5">
        <f t="shared" si="15"/>
        <v>0.45</v>
      </c>
      <c r="AZ53" s="5">
        <f t="shared" si="16"/>
        <v>29.508196721311478</v>
      </c>
      <c r="BA53" s="5">
        <f t="shared" si="17"/>
        <v>1.7135256673787986</v>
      </c>
      <c r="BB53" s="5">
        <f t="shared" si="18"/>
        <v>2.950819672131148E-2</v>
      </c>
      <c r="BC53" s="5">
        <f t="shared" si="19"/>
        <v>9.9884590163934445E-2</v>
      </c>
      <c r="BD53" s="5">
        <f t="shared" si="20"/>
        <v>7.1521739130434789E-2</v>
      </c>
      <c r="BE53" s="5">
        <f t="shared" si="21"/>
        <v>0.10661831370977259</v>
      </c>
    </row>
    <row r="54" spans="1:57" ht="15" hidden="1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3.7858155601206218</v>
      </c>
      <c r="W54" s="15">
        <v>3.8731599999999999</v>
      </c>
      <c r="X54" s="15"/>
      <c r="Y54" s="15">
        <f t="shared" si="3"/>
        <v>1.0230714989920415</v>
      </c>
      <c r="Z54" s="15"/>
      <c r="AA54" s="16"/>
      <c r="AB54" s="15">
        <v>0.35022897823777349</v>
      </c>
      <c r="AC54" s="17">
        <f t="shared" si="4"/>
        <v>0.3589847537810984</v>
      </c>
      <c r="AD54" s="15">
        <f t="shared" si="5"/>
        <v>1</v>
      </c>
      <c r="AE54" s="15" t="s">
        <v>672</v>
      </c>
      <c r="AF54" s="22" t="s">
        <v>5</v>
      </c>
      <c r="AG54" s="17">
        <f t="shared" si="6"/>
        <v>18003.628624280394</v>
      </c>
      <c r="AH54" s="17">
        <v>16269.067166081799</v>
      </c>
      <c r="AI54" s="94">
        <v>29.376999999999999</v>
      </c>
      <c r="AJ54" s="17">
        <f t="shared" si="7"/>
        <v>0.3589847537810984</v>
      </c>
      <c r="AK54" s="15">
        <f t="shared" si="8"/>
        <v>1.0230714989920415</v>
      </c>
      <c r="AL54" s="56">
        <v>29.24</v>
      </c>
      <c r="AN54" s="109"/>
      <c r="AP54">
        <f>AI54</f>
        <v>29.376999999999999</v>
      </c>
      <c r="AQ54" s="68">
        <f t="shared" si="0"/>
        <v>1</v>
      </c>
      <c r="AR54" s="5">
        <f t="shared" si="9"/>
        <v>1</v>
      </c>
      <c r="AS54" s="5">
        <f t="shared" si="10"/>
        <v>0.6240218639509193</v>
      </c>
      <c r="AT54" s="5">
        <f t="shared" ref="AT54:AT101" si="23">AR54^2*AS54^0.5</f>
        <v>0.78995054525642261</v>
      </c>
      <c r="AU54" s="5">
        <f t="shared" si="12"/>
        <v>0.97744879119907824</v>
      </c>
      <c r="AV54" s="5">
        <f t="shared" si="13"/>
        <v>-0.12314377968383713</v>
      </c>
      <c r="AW54" s="5">
        <f t="shared" si="14"/>
        <v>2.9597261527451972</v>
      </c>
      <c r="AX54" s="5">
        <f>E54/H54</f>
        <v>15.321756894790601</v>
      </c>
      <c r="AY54" s="5">
        <f t="shared" si="15"/>
        <v>1</v>
      </c>
      <c r="AZ54" s="5">
        <f t="shared" si="16"/>
        <v>15.321756894790601</v>
      </c>
      <c r="BA54" s="5">
        <f t="shared" si="17"/>
        <v>1.7135256673787986</v>
      </c>
      <c r="BB54" s="5">
        <f t="shared" si="18"/>
        <v>1.5321756894790602E-2</v>
      </c>
      <c r="BC54" s="5">
        <f t="shared" si="19"/>
        <v>8.8305617977528089E-2</v>
      </c>
      <c r="BD54" s="5">
        <f t="shared" si="20"/>
        <v>7.1521739130434789E-2</v>
      </c>
      <c r="BE54" s="5">
        <f t="shared" si="21"/>
        <v>7.1521739130434789E-2</v>
      </c>
    </row>
    <row r="55" spans="1:57" ht="15" hidden="1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4.2625583919668992</v>
      </c>
      <c r="W55" s="15">
        <v>4.2450799999999997</v>
      </c>
      <c r="X55" s="15"/>
      <c r="Y55" s="15">
        <f t="shared" si="3"/>
        <v>0.99589955365776606</v>
      </c>
      <c r="Z55" s="15"/>
      <c r="AA55" s="16"/>
      <c r="AB55" s="15">
        <v>0.35022897823777349</v>
      </c>
      <c r="AC55" s="17">
        <f t="shared" si="4"/>
        <v>0.53445002434045841</v>
      </c>
      <c r="AD55" s="15">
        <f t="shared" si="5"/>
        <v>1</v>
      </c>
      <c r="AE55" s="15" t="s">
        <v>673</v>
      </c>
      <c r="AF55" s="22" t="s">
        <v>5</v>
      </c>
      <c r="AG55" s="17">
        <f t="shared" si="6"/>
        <v>17525.466918789127</v>
      </c>
      <c r="AH55" s="17">
        <v>14449.464843009309</v>
      </c>
      <c r="AI55" s="94">
        <v>14.923</v>
      </c>
      <c r="AJ55" s="17">
        <f t="shared" si="7"/>
        <v>0.53445002434045841</v>
      </c>
      <c r="AK55" s="15">
        <f t="shared" si="8"/>
        <v>0.99589955365776606</v>
      </c>
      <c r="AL55" s="5">
        <v>29.24</v>
      </c>
      <c r="AN55" s="109"/>
      <c r="AP55">
        <v>14.923</v>
      </c>
      <c r="AQ55">
        <f t="shared" si="0"/>
        <v>1</v>
      </c>
      <c r="AR55" s="5">
        <f t="shared" si="9"/>
        <v>1</v>
      </c>
      <c r="AS55" s="5">
        <f t="shared" si="10"/>
        <v>0.6240218639509193</v>
      </c>
      <c r="AT55" s="5">
        <f t="shared" si="23"/>
        <v>0.78995054525642261</v>
      </c>
      <c r="AU55" s="5">
        <f t="shared" si="12"/>
        <v>1.004117329229814</v>
      </c>
      <c r="AV55" s="5">
        <f t="shared" si="13"/>
        <v>8.8087622266490133E-3</v>
      </c>
      <c r="AW55" s="5">
        <f t="shared" si="14"/>
        <v>2.9597261527451972</v>
      </c>
      <c r="AX55" s="5">
        <f t="shared" si="1"/>
        <v>15.321756894790601</v>
      </c>
      <c r="AY55" s="5">
        <f t="shared" si="15"/>
        <v>1</v>
      </c>
      <c r="AZ55" s="5">
        <f t="shared" si="16"/>
        <v>15.321756894790601</v>
      </c>
      <c r="BA55" s="5">
        <f t="shared" si="17"/>
        <v>1.7135256673787986</v>
      </c>
      <c r="BB55" s="5">
        <f t="shared" si="18"/>
        <v>1.5321756894790602E-2</v>
      </c>
      <c r="BC55" s="5">
        <f t="shared" si="19"/>
        <v>8.8305617977528089E-2</v>
      </c>
      <c r="BD55" s="5">
        <f t="shared" si="20"/>
        <v>7.1521739130434789E-2</v>
      </c>
      <c r="BE55" s="5">
        <f t="shared" si="21"/>
        <v>7.1521739130434789E-2</v>
      </c>
    </row>
    <row r="56" spans="1:57" ht="15" hidden="1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5.1811264967379973</v>
      </c>
      <c r="W56" s="15">
        <v>4.7922099999999999</v>
      </c>
      <c r="X56" s="15"/>
      <c r="Y56" s="15">
        <f t="shared" si="3"/>
        <v>0.92493591944090603</v>
      </c>
      <c r="Z56" s="15"/>
      <c r="AA56" s="16"/>
      <c r="AB56" s="15">
        <v>0.35022897823777349</v>
      </c>
      <c r="AC56" s="17">
        <f t="shared" si="4"/>
        <v>0.76918262182410913</v>
      </c>
      <c r="AD56" s="15">
        <f t="shared" si="5"/>
        <v>1</v>
      </c>
      <c r="AE56" s="15" t="s">
        <v>674</v>
      </c>
      <c r="AF56" s="22" t="s">
        <v>5</v>
      </c>
      <c r="AG56" s="17">
        <f t="shared" si="6"/>
        <v>16276.675492648963</v>
      </c>
      <c r="AH56" s="17">
        <v>11887.701963034044</v>
      </c>
      <c r="AI56" s="94">
        <v>8.7571999999999992</v>
      </c>
      <c r="AJ56" s="17">
        <f t="shared" si="7"/>
        <v>0.76918262182410913</v>
      </c>
      <c r="AK56" s="15">
        <f t="shared" si="8"/>
        <v>0.92493591944090603</v>
      </c>
      <c r="AL56" s="5">
        <v>29.24</v>
      </c>
      <c r="AN56" s="109"/>
      <c r="AP56">
        <v>8.7571999999999992</v>
      </c>
      <c r="AQ56">
        <f t="shared" si="0"/>
        <v>1</v>
      </c>
      <c r="AR56" s="5">
        <f t="shared" si="9"/>
        <v>1</v>
      </c>
      <c r="AS56" s="5">
        <f t="shared" si="10"/>
        <v>0.6240218639509193</v>
      </c>
      <c r="AT56" s="5">
        <f t="shared" si="23"/>
        <v>0.78995054525642261</v>
      </c>
      <c r="AU56" s="5">
        <f t="shared" si="12"/>
        <v>1.0811559795455536</v>
      </c>
      <c r="AV56" s="5">
        <f t="shared" si="13"/>
        <v>6.4557353762798558E-2</v>
      </c>
      <c r="AW56" s="5">
        <f t="shared" si="14"/>
        <v>2.9597261527451972</v>
      </c>
      <c r="AX56" s="5">
        <f t="shared" si="1"/>
        <v>15.321756894790601</v>
      </c>
      <c r="AY56" s="5">
        <f t="shared" si="15"/>
        <v>1</v>
      </c>
      <c r="AZ56" s="5">
        <f t="shared" si="16"/>
        <v>15.321756894790601</v>
      </c>
      <c r="BA56" s="5">
        <f t="shared" si="17"/>
        <v>1.7135256673787986</v>
      </c>
      <c r="BB56" s="5">
        <f t="shared" si="18"/>
        <v>1.5321756894790602E-2</v>
      </c>
      <c r="BC56" s="5">
        <f t="shared" si="19"/>
        <v>8.8305617977528089E-2</v>
      </c>
      <c r="BD56" s="5">
        <f t="shared" si="20"/>
        <v>7.1521739130434789E-2</v>
      </c>
      <c r="BE56" s="5">
        <f t="shared" si="21"/>
        <v>7.1521739130434789E-2</v>
      </c>
    </row>
    <row r="57" spans="1:57" ht="15" hidden="1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6.6550078975943476</v>
      </c>
      <c r="W57" s="15">
        <v>5.1424399999999997</v>
      </c>
      <c r="X57" s="15"/>
      <c r="Y57" s="15">
        <f t="shared" si="3"/>
        <v>0.77271733995370451</v>
      </c>
      <c r="Z57" s="15"/>
      <c r="AA57" s="16"/>
      <c r="AB57" s="15">
        <v>0.35022897823777349</v>
      </c>
      <c r="AC57" s="17">
        <f t="shared" si="4"/>
        <v>1.0098203029052222</v>
      </c>
      <c r="AD57" s="15">
        <f t="shared" si="5"/>
        <v>1</v>
      </c>
      <c r="AE57" s="15" t="s">
        <v>675</v>
      </c>
      <c r="AF57" s="22" t="s">
        <v>5</v>
      </c>
      <c r="AG57" s="17">
        <f t="shared" si="6"/>
        <v>13597.990007320632</v>
      </c>
      <c r="AH57" s="17">
        <v>9254.938322201564</v>
      </c>
      <c r="AI57" s="94">
        <v>6.5262000000000002</v>
      </c>
      <c r="AJ57" s="17">
        <f t="shared" si="7"/>
        <v>1.0098203029052222</v>
      </c>
      <c r="AK57" s="15">
        <f t="shared" si="8"/>
        <v>0.77271733995370451</v>
      </c>
      <c r="AL57" s="5">
        <v>29.24</v>
      </c>
      <c r="AN57" s="109"/>
      <c r="AP57">
        <v>6.5262000000000002</v>
      </c>
      <c r="AQ57">
        <f t="shared" si="0"/>
        <v>1</v>
      </c>
      <c r="AR57" s="5">
        <f t="shared" si="9"/>
        <v>1</v>
      </c>
      <c r="AS57" s="5">
        <f t="shared" si="10"/>
        <v>0.6240218639509193</v>
      </c>
      <c r="AT57" s="5">
        <f t="shared" si="23"/>
        <v>0.78995054525642261</v>
      </c>
      <c r="AU57" s="5">
        <f t="shared" si="12"/>
        <v>1.2941342820906705</v>
      </c>
      <c r="AV57" s="5">
        <f t="shared" si="13"/>
        <v>7.7011818452309255E-2</v>
      </c>
      <c r="AW57" s="5">
        <f t="shared" si="14"/>
        <v>2.9597261527451972</v>
      </c>
      <c r="AX57" s="5">
        <f t="shared" si="1"/>
        <v>15.321756894790601</v>
      </c>
      <c r="AY57" s="5">
        <f t="shared" si="15"/>
        <v>1</v>
      </c>
      <c r="AZ57" s="5">
        <f t="shared" si="16"/>
        <v>15.321756894790601</v>
      </c>
      <c r="BA57" s="5">
        <f t="shared" si="17"/>
        <v>1.7135256673787986</v>
      </c>
      <c r="BB57" s="5">
        <f t="shared" si="18"/>
        <v>1.5321756894790602E-2</v>
      </c>
      <c r="BC57" s="5">
        <f t="shared" si="19"/>
        <v>8.8305617977528089E-2</v>
      </c>
      <c r="BD57" s="5">
        <f t="shared" si="20"/>
        <v>7.1521739130434789E-2</v>
      </c>
      <c r="BE57" s="5">
        <f t="shared" si="21"/>
        <v>7.1521739130434789E-2</v>
      </c>
    </row>
    <row r="58" spans="1:57" ht="15" hidden="1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9.5466708090629648</v>
      </c>
      <c r="W58" s="15">
        <v>4.88429</v>
      </c>
      <c r="X58" s="15"/>
      <c r="Y58" s="15">
        <f t="shared" si="3"/>
        <v>0.5116223338677589</v>
      </c>
      <c r="Z58" s="15"/>
      <c r="AA58" s="16"/>
      <c r="AB58" s="15">
        <v>0.35022897823777349</v>
      </c>
      <c r="AC58" s="17">
        <f t="shared" si="4"/>
        <v>1.3338180579183614</v>
      </c>
      <c r="AD58" s="15">
        <f t="shared" si="5"/>
        <v>1</v>
      </c>
      <c r="AE58" s="15" t="s">
        <v>676</v>
      </c>
      <c r="AF58" s="22" t="s">
        <v>5</v>
      </c>
      <c r="AG58" s="17">
        <f t="shared" si="6"/>
        <v>9003.3379914480229</v>
      </c>
      <c r="AH58" s="17">
        <v>6451.6404574806329</v>
      </c>
      <c r="AI58" s="94">
        <v>5.3661000000000003</v>
      </c>
      <c r="AJ58" s="17">
        <f t="shared" si="7"/>
        <v>1.3338180579183614</v>
      </c>
      <c r="AK58" s="15">
        <f t="shared" si="8"/>
        <v>0.5116223338677589</v>
      </c>
      <c r="AL58" s="5">
        <v>29.24</v>
      </c>
      <c r="AN58" s="109"/>
      <c r="AP58">
        <v>5.3661000000000003</v>
      </c>
      <c r="AQ58">
        <f t="shared" si="0"/>
        <v>1</v>
      </c>
      <c r="AR58" s="5">
        <f t="shared" si="9"/>
        <v>1</v>
      </c>
      <c r="AS58" s="5">
        <f t="shared" si="10"/>
        <v>0.6240218639509193</v>
      </c>
      <c r="AT58" s="5">
        <f t="shared" si="23"/>
        <v>0.78995054525642261</v>
      </c>
      <c r="AU58" s="5">
        <f t="shared" si="12"/>
        <v>1.9545667454354603</v>
      </c>
      <c r="AV58" s="5">
        <f t="shared" si="13"/>
        <v>7.5592721111651731E-2</v>
      </c>
      <c r="AW58" s="5">
        <f t="shared" si="14"/>
        <v>2.9597261527451972</v>
      </c>
      <c r="AX58" s="5">
        <f t="shared" si="1"/>
        <v>15.321756894790601</v>
      </c>
      <c r="AY58" s="5">
        <f t="shared" si="15"/>
        <v>1</v>
      </c>
      <c r="AZ58" s="5">
        <f t="shared" si="16"/>
        <v>15.321756894790601</v>
      </c>
      <c r="BA58" s="5">
        <f t="shared" si="17"/>
        <v>1.7135256673787986</v>
      </c>
      <c r="BB58" s="5">
        <f t="shared" si="18"/>
        <v>1.5321756894790602E-2</v>
      </c>
      <c r="BC58" s="5">
        <f t="shared" si="19"/>
        <v>8.8305617977528089E-2</v>
      </c>
      <c r="BD58" s="5">
        <f t="shared" si="20"/>
        <v>7.1521739130434789E-2</v>
      </c>
      <c r="BE58" s="5">
        <f t="shared" si="21"/>
        <v>7.1521739130434789E-2</v>
      </c>
    </row>
    <row r="59" spans="1:57" ht="15" hidden="1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13.544226013578857</v>
      </c>
      <c r="W59" s="15">
        <v>4.6036000000000001</v>
      </c>
      <c r="X59" s="15"/>
      <c r="Y59" s="15">
        <f t="shared" si="3"/>
        <v>0.33989391460129426</v>
      </c>
      <c r="Z59" s="15"/>
      <c r="AA59" s="16"/>
      <c r="AB59" s="15">
        <v>0.35022897823777349</v>
      </c>
      <c r="AC59" s="17">
        <f t="shared" si="4"/>
        <v>1.6675768748922157</v>
      </c>
      <c r="AD59" s="15">
        <f t="shared" si="5"/>
        <v>1</v>
      </c>
      <c r="AE59" s="15" t="s">
        <v>677</v>
      </c>
      <c r="AF59" s="22" t="s">
        <v>5</v>
      </c>
      <c r="AG59" s="17">
        <f t="shared" si="6"/>
        <v>5981.3256611717816</v>
      </c>
      <c r="AH59" s="17">
        <v>4547.4497814973574</v>
      </c>
      <c r="AI59" s="94">
        <v>4.8705999999999996</v>
      </c>
      <c r="AJ59" s="17">
        <f t="shared" si="7"/>
        <v>1.6675768748922157</v>
      </c>
      <c r="AK59" s="15">
        <f t="shared" si="8"/>
        <v>0.33989391460129426</v>
      </c>
      <c r="AL59" s="5">
        <v>29.24</v>
      </c>
      <c r="AN59" s="109"/>
      <c r="AP59">
        <v>4.8705999999999996</v>
      </c>
      <c r="AQ59">
        <f t="shared" si="0"/>
        <v>1</v>
      </c>
      <c r="AR59" s="5">
        <f t="shared" si="9"/>
        <v>1</v>
      </c>
      <c r="AS59" s="5">
        <f t="shared" si="10"/>
        <v>0.6240218639509193</v>
      </c>
      <c r="AT59" s="5">
        <f t="shared" si="23"/>
        <v>0.78995054525642261</v>
      </c>
      <c r="AU59" s="5">
        <f t="shared" si="12"/>
        <v>2.9420944507730593</v>
      </c>
      <c r="AV59" s="5">
        <f t="shared" si="13"/>
        <v>7.2543463141049161E-2</v>
      </c>
      <c r="AW59" s="5">
        <f t="shared" si="14"/>
        <v>2.9597261527451972</v>
      </c>
      <c r="AX59" s="5">
        <f t="shared" si="1"/>
        <v>15.321756894790601</v>
      </c>
      <c r="AY59" s="5">
        <f t="shared" si="15"/>
        <v>1</v>
      </c>
      <c r="AZ59" s="5">
        <f t="shared" si="16"/>
        <v>15.321756894790601</v>
      </c>
      <c r="BA59" s="5">
        <f t="shared" si="17"/>
        <v>1.7135256673787986</v>
      </c>
      <c r="BB59" s="5">
        <f t="shared" si="18"/>
        <v>1.5321756894790602E-2</v>
      </c>
      <c r="BC59" s="5">
        <f t="shared" si="19"/>
        <v>8.8305617977528089E-2</v>
      </c>
      <c r="BD59" s="5">
        <f t="shared" si="20"/>
        <v>7.1521739130434789E-2</v>
      </c>
      <c r="BE59" s="5">
        <f t="shared" si="21"/>
        <v>7.1521739130434789E-2</v>
      </c>
    </row>
    <row r="60" spans="1:57" ht="15" hidden="1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18.315996504202239</v>
      </c>
      <c r="W60" s="15">
        <v>4.42685</v>
      </c>
      <c r="X60" s="15"/>
      <c r="Y60" s="15">
        <f t="shared" si="3"/>
        <v>0.24169310138186298</v>
      </c>
      <c r="Z60" s="15"/>
      <c r="AA60" s="16"/>
      <c r="AB60" s="15">
        <v>0.35022897823777349</v>
      </c>
      <c r="AC60" s="17">
        <f t="shared" si="4"/>
        <v>1.9925509135168218</v>
      </c>
      <c r="AD60" s="15">
        <f t="shared" si="5"/>
        <v>1</v>
      </c>
      <c r="AE60" s="15" t="s">
        <v>678</v>
      </c>
      <c r="AF60" s="22" t="s">
        <v>5</v>
      </c>
      <c r="AG60" s="17">
        <f t="shared" si="6"/>
        <v>4253.2245719059574</v>
      </c>
      <c r="AH60" s="17">
        <v>3362.7265440823276</v>
      </c>
      <c r="AI60" s="94">
        <v>4.6132999999999997</v>
      </c>
      <c r="AJ60" s="17">
        <f t="shared" si="7"/>
        <v>1.9925509135168218</v>
      </c>
      <c r="AK60" s="15">
        <f t="shared" si="8"/>
        <v>0.24169310138186298</v>
      </c>
      <c r="AL60" s="5">
        <v>29.24</v>
      </c>
      <c r="AN60" s="109"/>
      <c r="AP60">
        <v>4.6132999999999997</v>
      </c>
      <c r="AQ60">
        <f t="shared" si="0"/>
        <v>1</v>
      </c>
      <c r="AR60" s="5">
        <f t="shared" si="9"/>
        <v>1</v>
      </c>
      <c r="AS60" s="5">
        <f t="shared" si="10"/>
        <v>0.6240218639509193</v>
      </c>
      <c r="AT60" s="5">
        <f t="shared" si="23"/>
        <v>0.78995054525642261</v>
      </c>
      <c r="AU60" s="5">
        <f t="shared" si="12"/>
        <v>4.1374784562843194</v>
      </c>
      <c r="AV60" s="5">
        <f t="shared" si="13"/>
        <v>7.0739167251728671E-2</v>
      </c>
      <c r="AW60" s="5">
        <f t="shared" si="14"/>
        <v>2.9597261527451972</v>
      </c>
      <c r="AX60" s="5">
        <f t="shared" si="1"/>
        <v>15.321756894790601</v>
      </c>
      <c r="AY60" s="5">
        <f t="shared" si="15"/>
        <v>1</v>
      </c>
      <c r="AZ60" s="5">
        <f t="shared" si="16"/>
        <v>15.321756894790601</v>
      </c>
      <c r="BA60" s="5">
        <f t="shared" si="17"/>
        <v>1.7135256673787986</v>
      </c>
      <c r="BB60" s="5">
        <f t="shared" si="18"/>
        <v>1.5321756894790602E-2</v>
      </c>
      <c r="BC60" s="5">
        <f t="shared" si="19"/>
        <v>8.8305617977528089E-2</v>
      </c>
      <c r="BD60" s="5">
        <f t="shared" si="20"/>
        <v>7.1521739130434789E-2</v>
      </c>
      <c r="BE60" s="5">
        <f t="shared" si="21"/>
        <v>7.1521739130434789E-2</v>
      </c>
    </row>
    <row r="61" spans="1:57" ht="15" hidden="1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27.126116112750019</v>
      </c>
      <c r="W61" s="15">
        <v>4.2614099999999997</v>
      </c>
      <c r="X61" s="15"/>
      <c r="Y61" s="15">
        <f t="shared" si="3"/>
        <v>0.15709620877118563</v>
      </c>
      <c r="Z61" s="15"/>
      <c r="AA61" s="16"/>
      <c r="AB61" s="15">
        <v>0.35022897823777349</v>
      </c>
      <c r="AC61" s="17">
        <f t="shared" si="4"/>
        <v>2.4859433551021453</v>
      </c>
      <c r="AD61" s="15">
        <f t="shared" si="5"/>
        <v>1</v>
      </c>
      <c r="AE61" s="15" t="s">
        <v>679</v>
      </c>
      <c r="AF61" s="22" t="s">
        <v>5</v>
      </c>
      <c r="AG61" s="17">
        <f t="shared" si="6"/>
        <v>2764.5201765324991</v>
      </c>
      <c r="AH61" s="17">
        <v>2270.5678678802901</v>
      </c>
      <c r="AI61" s="94">
        <v>4.3894000000000002</v>
      </c>
      <c r="AJ61" s="17">
        <f t="shared" si="7"/>
        <v>2.4859433551021453</v>
      </c>
      <c r="AK61" s="15">
        <f t="shared" si="8"/>
        <v>0.15709620877118563</v>
      </c>
      <c r="AL61" s="5">
        <v>29.24</v>
      </c>
      <c r="AN61" s="109"/>
      <c r="AP61">
        <v>4.3894000000000002</v>
      </c>
      <c r="AQ61">
        <f t="shared" si="0"/>
        <v>1</v>
      </c>
      <c r="AR61" s="5">
        <f t="shared" si="9"/>
        <v>1</v>
      </c>
      <c r="AS61" s="5">
        <f t="shared" si="10"/>
        <v>0.6240218639509193</v>
      </c>
      <c r="AT61" s="5">
        <f t="shared" si="23"/>
        <v>0.78995054525642261</v>
      </c>
      <c r="AU61" s="5">
        <f t="shared" si="12"/>
        <v>6.3655259908692248</v>
      </c>
      <c r="AV61" s="5">
        <f t="shared" si="13"/>
        <v>6.8441216174712549E-2</v>
      </c>
      <c r="AW61" s="5">
        <f t="shared" si="14"/>
        <v>2.9597261527451972</v>
      </c>
      <c r="AX61" s="5">
        <f t="shared" si="1"/>
        <v>15.321756894790601</v>
      </c>
      <c r="AY61" s="5">
        <f t="shared" si="15"/>
        <v>1</v>
      </c>
      <c r="AZ61" s="5">
        <f t="shared" si="16"/>
        <v>15.321756894790601</v>
      </c>
      <c r="BA61" s="5">
        <f t="shared" si="17"/>
        <v>1.7135256673787986</v>
      </c>
      <c r="BB61" s="5">
        <f t="shared" si="18"/>
        <v>1.5321756894790602E-2</v>
      </c>
      <c r="BC61" s="5">
        <f t="shared" si="19"/>
        <v>8.8305617977528089E-2</v>
      </c>
      <c r="BD61" s="5">
        <f t="shared" si="20"/>
        <v>7.1521739130434789E-2</v>
      </c>
      <c r="BE61" s="5">
        <f t="shared" si="21"/>
        <v>7.1521739130434789E-2</v>
      </c>
    </row>
    <row r="62" spans="1:57" ht="15" hidden="1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3.7554686610850774</v>
      </c>
      <c r="W62" s="15">
        <v>3.8831099999999998</v>
      </c>
      <c r="X62" s="15"/>
      <c r="Y62" s="15">
        <f t="shared" si="3"/>
        <v>1.033988125167324</v>
      </c>
      <c r="Z62" s="15"/>
      <c r="AA62" s="16"/>
      <c r="AB62" s="15">
        <v>0.50266891735380559</v>
      </c>
      <c r="AC62" s="17">
        <f t="shared" si="4"/>
        <v>0.35766482802404992</v>
      </c>
      <c r="AD62" s="15">
        <f t="shared" si="5"/>
        <v>1</v>
      </c>
      <c r="AE62" s="15" t="s">
        <v>680</v>
      </c>
      <c r="AF62" s="22" t="s">
        <v>5</v>
      </c>
      <c r="AG62" s="17">
        <f t="shared" si="6"/>
        <v>12876.690336448992</v>
      </c>
      <c r="AH62" s="17">
        <v>11606.268217375113</v>
      </c>
      <c r="AI62" s="94">
        <v>29.356999999999999</v>
      </c>
      <c r="AJ62" s="17">
        <f t="shared" si="7"/>
        <v>0.35766482802404992</v>
      </c>
      <c r="AK62" s="15">
        <f t="shared" si="8"/>
        <v>1.033988125167324</v>
      </c>
      <c r="AL62" s="56">
        <v>14.43</v>
      </c>
      <c r="AN62" s="109"/>
      <c r="AP62">
        <f>AI62</f>
        <v>29.356999999999999</v>
      </c>
      <c r="AQ62" s="68">
        <f t="shared" si="0"/>
        <v>1</v>
      </c>
      <c r="AR62" s="5">
        <f t="shared" si="9"/>
        <v>1</v>
      </c>
      <c r="AS62" s="5">
        <f t="shared" si="10"/>
        <v>0.52293151009261107</v>
      </c>
      <c r="AT62" s="5">
        <f t="shared" si="23"/>
        <v>0.72314003491205703</v>
      </c>
      <c r="AU62" s="5">
        <f t="shared" si="12"/>
        <v>0.96712909525742974</v>
      </c>
      <c r="AV62" s="5">
        <f t="shared" si="13"/>
        <v>-0.18090910816750361</v>
      </c>
      <c r="AW62" s="5">
        <f t="shared" si="14"/>
        <v>2.9597261527451977</v>
      </c>
      <c r="AX62" s="5">
        <f t="shared" si="1"/>
        <v>21.818181818181817</v>
      </c>
      <c r="AY62" s="5">
        <f t="shared" si="15"/>
        <v>1</v>
      </c>
      <c r="AZ62" s="5">
        <f t="shared" si="16"/>
        <v>21.818181818181817</v>
      </c>
      <c r="BA62" s="5">
        <f t="shared" si="17"/>
        <v>1.7135256673787986</v>
      </c>
      <c r="BB62" s="5">
        <f t="shared" si="18"/>
        <v>2.1818181818181816E-2</v>
      </c>
      <c r="BC62" s="5">
        <f t="shared" si="19"/>
        <v>9.3608000000000011E-2</v>
      </c>
      <c r="BD62" s="5">
        <f t="shared" si="20"/>
        <v>7.1521739130434789E-2</v>
      </c>
      <c r="BE62" s="5">
        <f t="shared" si="21"/>
        <v>7.1521739130434789E-2</v>
      </c>
    </row>
    <row r="63" spans="1:57" ht="15" hidden="1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4.2283899473874129</v>
      </c>
      <c r="W63" s="15">
        <v>4.2354399999999996</v>
      </c>
      <c r="X63" s="15"/>
      <c r="Y63" s="15">
        <f t="shared" si="3"/>
        <v>1.0016673137294121</v>
      </c>
      <c r="Z63" s="15"/>
      <c r="AA63" s="16"/>
      <c r="AB63" s="15">
        <v>0.50266891735380559</v>
      </c>
      <c r="AC63" s="17">
        <f t="shared" si="4"/>
        <v>0.53226798626743166</v>
      </c>
      <c r="AD63" s="15">
        <f t="shared" si="5"/>
        <v>1</v>
      </c>
      <c r="AE63" s="15" t="s">
        <v>681</v>
      </c>
      <c r="AF63" s="22" t="s">
        <v>5</v>
      </c>
      <c r="AG63" s="17">
        <f t="shared" si="6"/>
        <v>12474.185636270347</v>
      </c>
      <c r="AH63" s="17">
        <v>10308.173348446966</v>
      </c>
      <c r="AI63" s="94">
        <v>14.925000000000001</v>
      </c>
      <c r="AJ63" s="17">
        <f t="shared" si="7"/>
        <v>0.53226798626743166</v>
      </c>
      <c r="AK63" s="15">
        <f t="shared" si="8"/>
        <v>1.0016673137294121</v>
      </c>
      <c r="AL63" s="5">
        <v>14.43</v>
      </c>
      <c r="AN63" s="109"/>
      <c r="AP63">
        <v>14.925000000000001</v>
      </c>
      <c r="AQ63">
        <f t="shared" si="0"/>
        <v>1</v>
      </c>
      <c r="AR63" s="5">
        <f t="shared" si="9"/>
        <v>1</v>
      </c>
      <c r="AS63" s="5">
        <f t="shared" si="10"/>
        <v>0.52293151009261107</v>
      </c>
      <c r="AT63" s="5">
        <f t="shared" si="23"/>
        <v>0.72314003491205703</v>
      </c>
      <c r="AU63" s="5">
        <f t="shared" si="12"/>
        <v>0.99833546157835151</v>
      </c>
      <c r="AV63" s="5">
        <f t="shared" si="13"/>
        <v>-3.5879866154551209E-3</v>
      </c>
      <c r="AW63" s="5">
        <f t="shared" si="14"/>
        <v>2.9597261527451977</v>
      </c>
      <c r="AX63" s="5">
        <f t="shared" si="1"/>
        <v>21.818181818181817</v>
      </c>
      <c r="AY63" s="5">
        <f t="shared" si="15"/>
        <v>1</v>
      </c>
      <c r="AZ63" s="5">
        <f t="shared" si="16"/>
        <v>21.818181818181817</v>
      </c>
      <c r="BA63" s="5">
        <f t="shared" si="17"/>
        <v>1.7135256673787986</v>
      </c>
      <c r="BB63" s="5">
        <f t="shared" si="18"/>
        <v>2.1818181818181816E-2</v>
      </c>
      <c r="BC63" s="5">
        <f t="shared" si="19"/>
        <v>9.3608000000000011E-2</v>
      </c>
      <c r="BD63" s="5">
        <f t="shared" si="20"/>
        <v>7.1521739130434789E-2</v>
      </c>
      <c r="BE63" s="5">
        <f t="shared" si="21"/>
        <v>7.1521739130434789E-2</v>
      </c>
    </row>
    <row r="64" spans="1:57" ht="15" hidden="1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5.139594858392182</v>
      </c>
      <c r="W64" s="15">
        <v>4.75725</v>
      </c>
      <c r="X64" s="15"/>
      <c r="Y64" s="15">
        <f t="shared" si="3"/>
        <v>0.92560797710195564</v>
      </c>
      <c r="Z64" s="15"/>
      <c r="AA64" s="16"/>
      <c r="AB64" s="15">
        <v>0.50266891735380559</v>
      </c>
      <c r="AC64" s="17">
        <f t="shared" si="4"/>
        <v>0.76636051338123523</v>
      </c>
      <c r="AD64" s="15">
        <f t="shared" si="5"/>
        <v>1</v>
      </c>
      <c r="AE64" s="15" t="s">
        <v>682</v>
      </c>
      <c r="AF64" s="22" t="s">
        <v>5</v>
      </c>
      <c r="AG64" s="17">
        <f t="shared" si="6"/>
        <v>11526.986629715993</v>
      </c>
      <c r="AH64" s="17">
        <v>8480.6249837628839</v>
      </c>
      <c r="AI64" s="94">
        <v>8.7510999999999992</v>
      </c>
      <c r="AJ64" s="17">
        <f t="shared" si="7"/>
        <v>0.76636051338123523</v>
      </c>
      <c r="AK64" s="15">
        <f t="shared" si="8"/>
        <v>0.92560797710195564</v>
      </c>
      <c r="AL64" s="5">
        <v>14.43</v>
      </c>
      <c r="AN64" s="109"/>
      <c r="AP64">
        <v>8.7510999999999992</v>
      </c>
      <c r="AQ64">
        <f t="shared" si="0"/>
        <v>1</v>
      </c>
      <c r="AR64" s="5">
        <f t="shared" si="9"/>
        <v>1</v>
      </c>
      <c r="AS64" s="5">
        <f t="shared" si="10"/>
        <v>0.52293151009261107</v>
      </c>
      <c r="AT64" s="5">
        <f t="shared" si="23"/>
        <v>0.72314003491205703</v>
      </c>
      <c r="AU64" s="5">
        <f t="shared" si="12"/>
        <v>1.0803709828981412</v>
      </c>
      <c r="AV64" s="5">
        <f t="shared" si="13"/>
        <v>6.4764261238959883E-2</v>
      </c>
      <c r="AW64" s="5">
        <f t="shared" si="14"/>
        <v>2.9597261527451977</v>
      </c>
      <c r="AX64" s="5">
        <f t="shared" si="1"/>
        <v>21.818181818181817</v>
      </c>
      <c r="AY64" s="5">
        <f t="shared" si="15"/>
        <v>1</v>
      </c>
      <c r="AZ64" s="5">
        <f t="shared" si="16"/>
        <v>21.818181818181817</v>
      </c>
      <c r="BA64" s="5">
        <f t="shared" si="17"/>
        <v>1.7135256673787986</v>
      </c>
      <c r="BB64" s="5">
        <f t="shared" si="18"/>
        <v>2.1818181818181816E-2</v>
      </c>
      <c r="BC64" s="5">
        <f t="shared" si="19"/>
        <v>9.3608000000000011E-2</v>
      </c>
      <c r="BD64" s="5">
        <f t="shared" si="20"/>
        <v>7.1521739130434789E-2</v>
      </c>
      <c r="BE64" s="5">
        <f t="shared" si="21"/>
        <v>7.1521739130434789E-2</v>
      </c>
    </row>
    <row r="65" spans="1:57" ht="15" hidden="1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6.6016617032164548</v>
      </c>
      <c r="W65" s="15">
        <v>5.1320100000000002</v>
      </c>
      <c r="X65" s="15"/>
      <c r="Y65" s="15">
        <f t="shared" si="3"/>
        <v>0.77738154887573041</v>
      </c>
      <c r="Z65" s="15"/>
      <c r="AA65" s="16"/>
      <c r="AB65" s="15">
        <v>0.50266891735380559</v>
      </c>
      <c r="AC65" s="17">
        <f t="shared" si="4"/>
        <v>1.0063509631840839</v>
      </c>
      <c r="AD65" s="15">
        <f t="shared" si="5"/>
        <v>1</v>
      </c>
      <c r="AE65" s="15" t="s">
        <v>683</v>
      </c>
      <c r="AF65" s="22" t="s">
        <v>5</v>
      </c>
      <c r="AG65" s="17">
        <f t="shared" si="6"/>
        <v>9681.0603859904022</v>
      </c>
      <c r="AH65" s="17">
        <v>6602.4250441769227</v>
      </c>
      <c r="AI65" s="94">
        <v>6.5186000000000002</v>
      </c>
      <c r="AJ65" s="17">
        <f t="shared" si="7"/>
        <v>1.0063509631840839</v>
      </c>
      <c r="AK65" s="15">
        <f t="shared" si="8"/>
        <v>0.77738154887573041</v>
      </c>
      <c r="AL65" s="5">
        <v>14.43</v>
      </c>
      <c r="AN65" s="109"/>
      <c r="AP65">
        <v>6.5186000000000002</v>
      </c>
      <c r="AQ65">
        <f t="shared" si="0"/>
        <v>1</v>
      </c>
      <c r="AR65" s="5">
        <f t="shared" si="9"/>
        <v>1</v>
      </c>
      <c r="AS65" s="5">
        <f t="shared" si="10"/>
        <v>0.52293151009261107</v>
      </c>
      <c r="AT65" s="5">
        <f t="shared" si="23"/>
        <v>0.72314003491205703</v>
      </c>
      <c r="AU65" s="5">
        <f t="shared" si="12"/>
        <v>1.2863696101949245</v>
      </c>
      <c r="AV65" s="5">
        <f t="shared" si="13"/>
        <v>7.5543404077889023E-2</v>
      </c>
      <c r="AW65" s="5">
        <f t="shared" si="14"/>
        <v>2.9597261527451977</v>
      </c>
      <c r="AX65" s="5">
        <f t="shared" si="1"/>
        <v>21.818181818181817</v>
      </c>
      <c r="AY65" s="5">
        <f t="shared" si="15"/>
        <v>1</v>
      </c>
      <c r="AZ65" s="5">
        <f t="shared" si="16"/>
        <v>21.818181818181817</v>
      </c>
      <c r="BA65" s="5">
        <f t="shared" si="17"/>
        <v>1.7135256673787986</v>
      </c>
      <c r="BB65" s="5">
        <f t="shared" si="18"/>
        <v>2.1818181818181816E-2</v>
      </c>
      <c r="BC65" s="5">
        <f t="shared" si="19"/>
        <v>9.3608000000000011E-2</v>
      </c>
      <c r="BD65" s="5">
        <f t="shared" si="20"/>
        <v>7.1521739130434789E-2</v>
      </c>
      <c r="BE65" s="5">
        <f t="shared" si="21"/>
        <v>7.1521739130434789E-2</v>
      </c>
    </row>
    <row r="66" spans="1:57" ht="15" hidden="1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9.4701451963997343</v>
      </c>
      <c r="W66" s="15">
        <v>4.8773099999999996</v>
      </c>
      <c r="X66" s="15"/>
      <c r="Y66" s="15">
        <f t="shared" si="3"/>
        <v>0.51501955871322935</v>
      </c>
      <c r="Z66" s="15"/>
      <c r="AA66" s="16"/>
      <c r="AB66" s="15">
        <v>0.50266891735380559</v>
      </c>
      <c r="AC66" s="17">
        <f t="shared" si="4"/>
        <v>1.3297630233746178</v>
      </c>
      <c r="AD66" s="15">
        <f t="shared" si="5"/>
        <v>1</v>
      </c>
      <c r="AE66" s="15" t="s">
        <v>684</v>
      </c>
      <c r="AF66" s="22" t="s">
        <v>5</v>
      </c>
      <c r="AG66" s="17">
        <f t="shared" si="6"/>
        <v>6413.7558385321772</v>
      </c>
      <c r="AH66" s="17">
        <v>4602.566872899738</v>
      </c>
      <c r="AI66" s="94">
        <v>5.3555999999999999</v>
      </c>
      <c r="AJ66" s="17">
        <f t="shared" si="7"/>
        <v>1.3297630233746178</v>
      </c>
      <c r="AK66" s="15">
        <f t="shared" si="8"/>
        <v>0.51501955871322935</v>
      </c>
      <c r="AL66" s="5">
        <v>14.43</v>
      </c>
      <c r="AN66" s="109"/>
      <c r="AP66">
        <v>5.3555999999999999</v>
      </c>
      <c r="AQ66">
        <f t="shared" si="0"/>
        <v>1</v>
      </c>
      <c r="AR66" s="5">
        <f t="shared" si="9"/>
        <v>1</v>
      </c>
      <c r="AS66" s="5">
        <f t="shared" si="10"/>
        <v>0.52293151009261107</v>
      </c>
      <c r="AT66" s="5">
        <f t="shared" si="23"/>
        <v>0.72314003491205703</v>
      </c>
      <c r="AU66" s="5">
        <f t="shared" si="12"/>
        <v>1.9416738317637663</v>
      </c>
      <c r="AV66" s="5">
        <f t="shared" si="13"/>
        <v>7.4438277241824877E-2</v>
      </c>
      <c r="AW66" s="5">
        <f t="shared" si="14"/>
        <v>2.9597261527451977</v>
      </c>
      <c r="AX66" s="5">
        <f t="shared" si="1"/>
        <v>21.818181818181817</v>
      </c>
      <c r="AY66" s="5">
        <f t="shared" si="15"/>
        <v>1</v>
      </c>
      <c r="AZ66" s="5">
        <f t="shared" si="16"/>
        <v>21.818181818181817</v>
      </c>
      <c r="BA66" s="5">
        <f t="shared" si="17"/>
        <v>1.7135256673787986</v>
      </c>
      <c r="BB66" s="5">
        <f t="shared" si="18"/>
        <v>2.1818181818181816E-2</v>
      </c>
      <c r="BC66" s="5">
        <f t="shared" si="19"/>
        <v>9.3608000000000011E-2</v>
      </c>
      <c r="BD66" s="5">
        <f t="shared" si="20"/>
        <v>7.1521739130434789E-2</v>
      </c>
      <c r="BE66" s="5">
        <f t="shared" si="21"/>
        <v>7.1521739130434789E-2</v>
      </c>
    </row>
    <row r="67" spans="1:57" ht="15" hidden="1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13.43565620799235</v>
      </c>
      <c r="W67" s="15">
        <v>4.5963399999999996</v>
      </c>
      <c r="X67" s="15"/>
      <c r="Y67" s="15">
        <f t="shared" si="3"/>
        <v>0.34210014969464725</v>
      </c>
      <c r="Z67" s="15"/>
      <c r="AA67" s="16"/>
      <c r="AB67" s="15">
        <v>0.50266891735380559</v>
      </c>
      <c r="AC67" s="17">
        <f t="shared" si="4"/>
        <v>1.6626729780891145</v>
      </c>
      <c r="AD67" s="15">
        <f t="shared" si="5"/>
        <v>1</v>
      </c>
      <c r="AE67" s="15" t="s">
        <v>685</v>
      </c>
      <c r="AF67" s="22" t="s">
        <v>5</v>
      </c>
      <c r="AG67" s="17">
        <f t="shared" si="6"/>
        <v>4260.3174876480953</v>
      </c>
      <c r="AH67" s="17">
        <v>3244.127111303414</v>
      </c>
      <c r="AI67" s="94">
        <v>4.8601000000000001</v>
      </c>
      <c r="AJ67" s="17">
        <f t="shared" si="7"/>
        <v>1.6626729780891145</v>
      </c>
      <c r="AK67" s="15">
        <f t="shared" si="8"/>
        <v>0.34210014969464725</v>
      </c>
      <c r="AL67" s="5">
        <v>14.43</v>
      </c>
      <c r="AN67" s="109"/>
      <c r="AP67">
        <v>4.8601000000000001</v>
      </c>
      <c r="AQ67">
        <f t="shared" si="0"/>
        <v>1</v>
      </c>
      <c r="AR67" s="5">
        <f t="shared" si="9"/>
        <v>1</v>
      </c>
      <c r="AS67" s="5">
        <f t="shared" si="10"/>
        <v>0.52293151009261107</v>
      </c>
      <c r="AT67" s="5">
        <f t="shared" si="23"/>
        <v>0.72314003491205703</v>
      </c>
      <c r="AU67" s="5">
        <f t="shared" si="12"/>
        <v>2.9231206150964355</v>
      </c>
      <c r="AV67" s="5">
        <f t="shared" si="13"/>
        <v>7.1354770567719536E-2</v>
      </c>
      <c r="AW67" s="5">
        <f t="shared" si="14"/>
        <v>2.9597261527451977</v>
      </c>
      <c r="AX67" s="5">
        <f t="shared" si="1"/>
        <v>21.818181818181817</v>
      </c>
      <c r="AY67" s="5">
        <f t="shared" si="15"/>
        <v>1</v>
      </c>
      <c r="AZ67" s="5">
        <f t="shared" si="16"/>
        <v>21.818181818181817</v>
      </c>
      <c r="BA67" s="5">
        <f t="shared" si="17"/>
        <v>1.7135256673787986</v>
      </c>
      <c r="BB67" s="5">
        <f t="shared" si="18"/>
        <v>2.1818181818181816E-2</v>
      </c>
      <c r="BC67" s="5">
        <f t="shared" si="19"/>
        <v>9.3608000000000011E-2</v>
      </c>
      <c r="BD67" s="5">
        <f t="shared" si="20"/>
        <v>7.1521739130434789E-2</v>
      </c>
      <c r="BE67" s="5">
        <f t="shared" si="21"/>
        <v>7.1521739130434789E-2</v>
      </c>
    </row>
    <row r="68" spans="1:57" ht="15" hidden="1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18.16917643655195</v>
      </c>
      <c r="W68" s="15">
        <v>4.4191000000000003</v>
      </c>
      <c r="X68" s="15"/>
      <c r="Y68" s="15">
        <f t="shared" si="3"/>
        <v>0.24321960961917069</v>
      </c>
      <c r="Z68" s="15"/>
      <c r="AA68" s="16"/>
      <c r="AB68" s="15">
        <v>0.50266891735380559</v>
      </c>
      <c r="AC68" s="17">
        <f t="shared" si="4"/>
        <v>1.986789477726862</v>
      </c>
      <c r="AD68" s="15">
        <f t="shared" si="5"/>
        <v>1</v>
      </c>
      <c r="AE68" s="15" t="s">
        <v>686</v>
      </c>
      <c r="AF68" s="22" t="s">
        <v>5</v>
      </c>
      <c r="AG68" s="17">
        <f t="shared" si="6"/>
        <v>3028.9164068603404</v>
      </c>
      <c r="AH68" s="17">
        <v>2398.9516924285917</v>
      </c>
      <c r="AI68" s="94">
        <v>4.6029</v>
      </c>
      <c r="AJ68" s="17">
        <f t="shared" si="7"/>
        <v>1.986789477726862</v>
      </c>
      <c r="AK68" s="15">
        <f t="shared" si="8"/>
        <v>0.24321960961917069</v>
      </c>
      <c r="AL68" s="5">
        <v>14.43</v>
      </c>
      <c r="AN68" s="109"/>
      <c r="AP68">
        <v>4.6029</v>
      </c>
      <c r="AQ68">
        <f t="shared" si="0"/>
        <v>1</v>
      </c>
      <c r="AR68" s="5">
        <f t="shared" si="9"/>
        <v>1</v>
      </c>
      <c r="AS68" s="5">
        <f t="shared" si="10"/>
        <v>0.52293151009261107</v>
      </c>
      <c r="AT68" s="5">
        <f t="shared" si="23"/>
        <v>0.72314003491205703</v>
      </c>
      <c r="AU68" s="5">
        <f t="shared" si="12"/>
        <v>4.111510587348544</v>
      </c>
      <c r="AV68" s="5">
        <f t="shared" si="13"/>
        <v>6.9536345754488957E-2</v>
      </c>
      <c r="AW68" s="5">
        <f t="shared" si="14"/>
        <v>2.9597261527451977</v>
      </c>
      <c r="AX68" s="5">
        <f t="shared" si="1"/>
        <v>21.818181818181817</v>
      </c>
      <c r="AY68" s="5">
        <f t="shared" si="15"/>
        <v>1</v>
      </c>
      <c r="AZ68" s="5">
        <f t="shared" si="16"/>
        <v>21.818181818181817</v>
      </c>
      <c r="BA68" s="5">
        <f t="shared" si="17"/>
        <v>1.7135256673787986</v>
      </c>
      <c r="BB68" s="5">
        <f t="shared" si="18"/>
        <v>2.1818181818181816E-2</v>
      </c>
      <c r="BC68" s="5">
        <f t="shared" si="19"/>
        <v>9.3608000000000011E-2</v>
      </c>
      <c r="BD68" s="5">
        <f t="shared" si="20"/>
        <v>7.1521739130434789E-2</v>
      </c>
      <c r="BE68" s="5">
        <f t="shared" si="21"/>
        <v>7.1521739130434789E-2</v>
      </c>
    </row>
    <row r="69" spans="1:57" ht="15" hidden="1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26.908674588241659</v>
      </c>
      <c r="W69" s="15">
        <v>4.2533700000000003</v>
      </c>
      <c r="X69" s="15"/>
      <c r="Y69" s="15">
        <f t="shared" si="3"/>
        <v>0.15806687118876545</v>
      </c>
      <c r="Z69" s="15"/>
      <c r="AA69" s="16"/>
      <c r="AB69" s="15">
        <v>0.50266891735380559</v>
      </c>
      <c r="AC69" s="17">
        <f t="shared" si="4"/>
        <v>2.4788981351460602</v>
      </c>
      <c r="AD69" s="15">
        <f t="shared" si="5"/>
        <v>1</v>
      </c>
      <c r="AE69" s="15" t="s">
        <v>687</v>
      </c>
      <c r="AF69" s="22" t="s">
        <v>5</v>
      </c>
      <c r="AG69" s="17">
        <f t="shared" si="6"/>
        <v>1968.4734313749786</v>
      </c>
      <c r="AH69" s="17">
        <v>1619.8113518956557</v>
      </c>
      <c r="AI69" s="94">
        <v>4.3789999999999996</v>
      </c>
      <c r="AJ69" s="17">
        <f t="shared" si="7"/>
        <v>2.4788981351460602</v>
      </c>
      <c r="AK69" s="15">
        <f t="shared" si="8"/>
        <v>0.15806687118876545</v>
      </c>
      <c r="AL69" s="5">
        <v>14.43</v>
      </c>
      <c r="AN69" s="109"/>
      <c r="AP69">
        <v>4.3789999999999996</v>
      </c>
      <c r="AQ69">
        <f t="shared" si="0"/>
        <v>1</v>
      </c>
      <c r="AR69" s="5">
        <f t="shared" si="9"/>
        <v>1</v>
      </c>
      <c r="AS69" s="5">
        <f t="shared" si="10"/>
        <v>0.52293151009261107</v>
      </c>
      <c r="AT69" s="5">
        <f t="shared" si="23"/>
        <v>0.72314003491205703</v>
      </c>
      <c r="AU69" s="5">
        <f t="shared" si="12"/>
        <v>6.3264363524080096</v>
      </c>
      <c r="AV69" s="5">
        <f t="shared" si="13"/>
        <v>6.7054857421464609E-2</v>
      </c>
      <c r="AW69" s="5">
        <f t="shared" si="14"/>
        <v>2.9597261527451977</v>
      </c>
      <c r="AX69" s="5">
        <f t="shared" si="1"/>
        <v>21.818181818181817</v>
      </c>
      <c r="AY69" s="5">
        <f t="shared" si="15"/>
        <v>1</v>
      </c>
      <c r="AZ69" s="5">
        <f t="shared" si="16"/>
        <v>21.818181818181817</v>
      </c>
      <c r="BA69" s="5">
        <f t="shared" si="17"/>
        <v>1.7135256673787986</v>
      </c>
      <c r="BB69" s="5">
        <f t="shared" si="18"/>
        <v>2.1818181818181816E-2</v>
      </c>
      <c r="BC69" s="5">
        <f t="shared" si="19"/>
        <v>9.3608000000000011E-2</v>
      </c>
      <c r="BD69" s="5">
        <f t="shared" si="20"/>
        <v>7.1521739130434789E-2</v>
      </c>
      <c r="BE69" s="5">
        <f t="shared" si="21"/>
        <v>7.1521739130434789E-2</v>
      </c>
    </row>
    <row r="70" spans="1:57" ht="15" hidden="1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3.7442620284213421</v>
      </c>
      <c r="W70" s="15">
        <v>3.8966099999999999</v>
      </c>
      <c r="X70" s="15"/>
      <c r="Y70" s="15">
        <f t="shared" si="3"/>
        <v>1.0406883840987193</v>
      </c>
      <c r="Z70" s="15"/>
      <c r="AA70" s="16"/>
      <c r="AB70" s="15">
        <v>0.60017711473117275</v>
      </c>
      <c r="AC70" s="17">
        <f t="shared" si="4"/>
        <v>0.35634870610101532</v>
      </c>
      <c r="AD70" s="15">
        <f t="shared" si="5"/>
        <v>1</v>
      </c>
      <c r="AE70" s="15" t="s">
        <v>688</v>
      </c>
      <c r="AF70" s="22" t="s">
        <v>5</v>
      </c>
      <c r="AG70" s="17">
        <f t="shared" si="6"/>
        <v>10918.026760671335</v>
      </c>
      <c r="AH70" s="17">
        <v>9806.7534760598755</v>
      </c>
      <c r="AI70" s="94">
        <v>29.486000000000001</v>
      </c>
      <c r="AJ70" s="17">
        <f t="shared" si="7"/>
        <v>0.35634870610101532</v>
      </c>
      <c r="AK70" s="15">
        <f t="shared" si="8"/>
        <v>1.0406883840987193</v>
      </c>
      <c r="AL70" s="56">
        <v>10.167</v>
      </c>
      <c r="AN70" s="109"/>
      <c r="AP70">
        <f>AI70</f>
        <v>29.486000000000001</v>
      </c>
      <c r="AQ70" s="68">
        <f t="shared" ref="AQ70:AQ101" si="24">AI70/AP70</f>
        <v>1</v>
      </c>
      <c r="AR70" s="5">
        <f t="shared" si="9"/>
        <v>1</v>
      </c>
      <c r="AS70" s="5">
        <f t="shared" si="10"/>
        <v>0.47927464565539035</v>
      </c>
      <c r="AT70" s="5">
        <f t="shared" si="23"/>
        <v>0.69229664570571936</v>
      </c>
      <c r="AU70" s="5">
        <f t="shared" si="12"/>
        <v>0.96090243273546561</v>
      </c>
      <c r="AV70" s="5">
        <f t="shared" si="13"/>
        <v>-0.21701987854659874</v>
      </c>
      <c r="AW70" s="5">
        <f t="shared" si="14"/>
        <v>2.9597261527451977</v>
      </c>
      <c r="AX70" s="5">
        <f t="shared" ref="AX70:AX133" si="25">E70/H70</f>
        <v>25.974025974025974</v>
      </c>
      <c r="AY70" s="5">
        <f t="shared" si="15"/>
        <v>1</v>
      </c>
      <c r="AZ70" s="5">
        <f t="shared" si="16"/>
        <v>25.974025974025974</v>
      </c>
      <c r="BA70" s="5">
        <f t="shared" si="17"/>
        <v>1.7135256673787986</v>
      </c>
      <c r="BB70" s="5">
        <f t="shared" si="18"/>
        <v>2.5974025974025976E-2</v>
      </c>
      <c r="BC70" s="5">
        <f t="shared" si="19"/>
        <v>9.7000000000000003E-2</v>
      </c>
      <c r="BD70" s="5">
        <f t="shared" si="20"/>
        <v>7.1521739130434789E-2</v>
      </c>
      <c r="BE70" s="5">
        <f t="shared" si="21"/>
        <v>7.1521739130434789E-2</v>
      </c>
    </row>
    <row r="71" spans="1:57" ht="15" hidden="1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26">L71*T71/(S71*1000)</f>
        <v>4.2157720780411907</v>
      </c>
      <c r="W71" s="15">
        <v>4.2242100000000002</v>
      </c>
      <c r="X71" s="15"/>
      <c r="Y71" s="15">
        <f t="shared" ref="Y71:Y134" si="27">AK71</f>
        <v>1.0020015128433437</v>
      </c>
      <c r="Z71" s="15"/>
      <c r="AA71" s="16"/>
      <c r="AB71" s="15">
        <v>0.60017711473117275</v>
      </c>
      <c r="AC71" s="17">
        <f t="shared" ref="AC71:AC134" si="28">AJ71</f>
        <v>0.53012520818543973</v>
      </c>
      <c r="AD71" s="15">
        <f t="shared" ref="AD71:AD134" si="29">AR71</f>
        <v>1</v>
      </c>
      <c r="AE71" s="15" t="s">
        <v>689</v>
      </c>
      <c r="AF71" s="22" t="s">
        <v>5</v>
      </c>
      <c r="AG71" s="17">
        <f t="shared" ref="AG71:AG134" si="30">W71*S71</f>
        <v>10512.156663429267</v>
      </c>
      <c r="AH71" s="17">
        <v>8709.9240620145374</v>
      </c>
      <c r="AI71" s="94">
        <v>15.000999999999999</v>
      </c>
      <c r="AJ71" s="17">
        <f t="shared" ref="AJ71:AJ134" si="31">(V71/AI71)^0.5</f>
        <v>0.53012520818543973</v>
      </c>
      <c r="AK71" s="15">
        <f t="shared" ref="AK71:AK134" si="32">W71/V71</f>
        <v>1.0020015128433437</v>
      </c>
      <c r="AL71" s="5">
        <v>10.167</v>
      </c>
      <c r="AN71" s="109"/>
      <c r="AP71">
        <f>AI71</f>
        <v>15.000999999999999</v>
      </c>
      <c r="AQ71" s="68">
        <f t="shared" si="24"/>
        <v>1</v>
      </c>
      <c r="AR71" s="5">
        <f t="shared" ref="AR71:AR134" si="33">E71/C71</f>
        <v>1</v>
      </c>
      <c r="AS71" s="5">
        <f t="shared" ref="AS71:AS134" si="34">F71^1.2/(H71^0.7*T71^0.4)</f>
        <v>0.47927464565539035</v>
      </c>
      <c r="AT71" s="5">
        <f t="shared" si="23"/>
        <v>0.69229664570571936</v>
      </c>
      <c r="AU71" s="5">
        <f t="shared" ref="AU71:AU134" si="35">1/AK71</f>
        <v>0.99800248520816692</v>
      </c>
      <c r="AV71" s="5">
        <f t="shared" ref="AV71:AV134" si="36">(AU71+AJ71^2/AU71-AJ71^2-1)/(AJ71-0.2)</f>
        <v>-4.3469087638258906E-3</v>
      </c>
      <c r="AW71" s="5">
        <f t="shared" ref="AW71:AW134" si="37">(F71*E71)/(C71*H71)*(T71/235)^0.5</f>
        <v>2.9597261527451977</v>
      </c>
      <c r="AX71" s="5">
        <f t="shared" si="25"/>
        <v>25.974025974025974</v>
      </c>
      <c r="AY71" s="5">
        <f t="shared" ref="AY71:AY134" si="38">C71/E71</f>
        <v>1</v>
      </c>
      <c r="AZ71" s="5">
        <f t="shared" ref="AZ71:AZ134" si="39">C71/H71</f>
        <v>25.974025974025974</v>
      </c>
      <c r="BA71" s="5">
        <f t="shared" ref="BA71:BA134" si="40">(T71/235)^0.5</f>
        <v>1.7135256673787986</v>
      </c>
      <c r="BB71" s="5">
        <f t="shared" ref="BB71:BB134" si="41">AZ71*0.001</f>
        <v>2.5974025974025976E-2</v>
      </c>
      <c r="BC71" s="5">
        <f t="shared" ref="BC71:BC134" si="42">0.8162*BB71+0.0758</f>
        <v>9.7000000000000003E-2</v>
      </c>
      <c r="BD71" s="5">
        <f t="shared" ref="BD71:BD134" si="43">(235/T71)*0.21</f>
        <v>7.1521739130434789E-2</v>
      </c>
      <c r="BE71" s="5">
        <f t="shared" ref="BE71:BE134" si="44">BD71*AR71^0.5</f>
        <v>7.1521739130434789E-2</v>
      </c>
    </row>
    <row r="72" spans="1:57" ht="15" hidden="1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26"/>
        <v>5.1242578773609564</v>
      </c>
      <c r="W72" s="15">
        <v>4.7656099999999997</v>
      </c>
      <c r="X72" s="15"/>
      <c r="Y72" s="15">
        <f t="shared" si="27"/>
        <v>0.93000979147722673</v>
      </c>
      <c r="Z72" s="15"/>
      <c r="AA72" s="16"/>
      <c r="AB72" s="15">
        <v>0.60017711473117275</v>
      </c>
      <c r="AC72" s="17">
        <f t="shared" si="28"/>
        <v>0.76328235401341749</v>
      </c>
      <c r="AD72" s="15">
        <f t="shared" si="29"/>
        <v>1</v>
      </c>
      <c r="AE72" s="15" t="s">
        <v>690</v>
      </c>
      <c r="AF72" s="22" t="s">
        <v>5</v>
      </c>
      <c r="AG72" s="17">
        <f t="shared" si="30"/>
        <v>9756.8801056892898</v>
      </c>
      <c r="AH72" s="17">
        <v>7165.7312222176215</v>
      </c>
      <c r="AI72" s="94">
        <v>8.7955000000000005</v>
      </c>
      <c r="AJ72" s="17">
        <f t="shared" si="31"/>
        <v>0.76328235401341749</v>
      </c>
      <c r="AK72" s="15">
        <f t="shared" si="32"/>
        <v>0.93000979147722673</v>
      </c>
      <c r="AL72" s="5">
        <v>10.167</v>
      </c>
      <c r="AN72" s="109"/>
      <c r="AP72">
        <v>8.7955000000000005</v>
      </c>
      <c r="AQ72">
        <f t="shared" si="24"/>
        <v>1</v>
      </c>
      <c r="AR72" s="5">
        <f t="shared" si="33"/>
        <v>1</v>
      </c>
      <c r="AS72" s="5">
        <f t="shared" si="34"/>
        <v>0.47927464565539035</v>
      </c>
      <c r="AT72" s="5">
        <f t="shared" si="23"/>
        <v>0.69229664570571936</v>
      </c>
      <c r="AU72" s="5">
        <f t="shared" si="35"/>
        <v>1.0752574963878616</v>
      </c>
      <c r="AV72" s="5">
        <f t="shared" si="36"/>
        <v>6.1214778023782147E-2</v>
      </c>
      <c r="AW72" s="5">
        <f t="shared" si="37"/>
        <v>2.9597261527451977</v>
      </c>
      <c r="AX72" s="5">
        <f t="shared" si="25"/>
        <v>25.974025974025974</v>
      </c>
      <c r="AY72" s="5">
        <f t="shared" si="38"/>
        <v>1</v>
      </c>
      <c r="AZ72" s="5">
        <f t="shared" si="39"/>
        <v>25.974025974025974</v>
      </c>
      <c r="BA72" s="5">
        <f t="shared" si="40"/>
        <v>1.7135256673787986</v>
      </c>
      <c r="BB72" s="5">
        <f t="shared" si="41"/>
        <v>2.5974025974025976E-2</v>
      </c>
      <c r="BC72" s="5">
        <f t="shared" si="42"/>
        <v>9.7000000000000003E-2</v>
      </c>
      <c r="BD72" s="5">
        <f t="shared" si="43"/>
        <v>7.1521739130434789E-2</v>
      </c>
      <c r="BE72" s="5">
        <f t="shared" si="44"/>
        <v>7.1521739130434789E-2</v>
      </c>
    </row>
    <row r="73" spans="1:57" ht="15" hidden="1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26"/>
        <v>6.5819617924051022</v>
      </c>
      <c r="W73" s="15">
        <v>5.1623999999999999</v>
      </c>
      <c r="X73" s="15"/>
      <c r="Y73" s="15">
        <f t="shared" si="27"/>
        <v>0.78432542801401117</v>
      </c>
      <c r="Z73" s="15"/>
      <c r="AA73" s="16"/>
      <c r="AB73" s="15">
        <v>0.60017711473117275</v>
      </c>
      <c r="AC73" s="17">
        <f t="shared" si="28"/>
        <v>1.0023756504211228</v>
      </c>
      <c r="AD73" s="15">
        <f t="shared" si="29"/>
        <v>1</v>
      </c>
      <c r="AE73" s="15" t="s">
        <v>691</v>
      </c>
      <c r="AF73" s="22" t="s">
        <v>5</v>
      </c>
      <c r="AG73" s="17">
        <f t="shared" si="30"/>
        <v>8228.4823612671953</v>
      </c>
      <c r="AH73" s="17">
        <v>5578.7401720973157</v>
      </c>
      <c r="AI73" s="94">
        <v>6.5507999999999997</v>
      </c>
      <c r="AJ73" s="17">
        <f t="shared" si="31"/>
        <v>1.0023756504211228</v>
      </c>
      <c r="AK73" s="15">
        <f t="shared" si="32"/>
        <v>0.78432542801401117</v>
      </c>
      <c r="AL73" s="5">
        <v>10.167</v>
      </c>
      <c r="AN73" s="109"/>
      <c r="AP73">
        <v>6.5507999999999997</v>
      </c>
      <c r="AQ73">
        <f t="shared" si="24"/>
        <v>1</v>
      </c>
      <c r="AR73" s="5">
        <f t="shared" si="33"/>
        <v>1</v>
      </c>
      <c r="AS73" s="5">
        <f t="shared" si="34"/>
        <v>0.47927464565539035</v>
      </c>
      <c r="AT73" s="5">
        <f t="shared" si="23"/>
        <v>0.69229664570571936</v>
      </c>
      <c r="AU73" s="5">
        <f t="shared" si="35"/>
        <v>1.2749809763685693</v>
      </c>
      <c r="AV73" s="5">
        <f t="shared" si="36"/>
        <v>7.2634871672219492E-2</v>
      </c>
      <c r="AW73" s="5">
        <f t="shared" si="37"/>
        <v>2.9597261527451977</v>
      </c>
      <c r="AX73" s="5">
        <f t="shared" si="25"/>
        <v>25.974025974025974</v>
      </c>
      <c r="AY73" s="5">
        <f t="shared" si="38"/>
        <v>1</v>
      </c>
      <c r="AZ73" s="5">
        <f t="shared" si="39"/>
        <v>25.974025974025974</v>
      </c>
      <c r="BA73" s="5">
        <f t="shared" si="40"/>
        <v>1.7135256673787986</v>
      </c>
      <c r="BB73" s="5">
        <f t="shared" si="41"/>
        <v>2.5974025974025976E-2</v>
      </c>
      <c r="BC73" s="5">
        <f t="shared" si="42"/>
        <v>9.7000000000000003E-2</v>
      </c>
      <c r="BD73" s="5">
        <f t="shared" si="43"/>
        <v>7.1521739130434789E-2</v>
      </c>
      <c r="BE73" s="5">
        <f t="shared" si="44"/>
        <v>7.1521739130434789E-2</v>
      </c>
    </row>
    <row r="74" spans="1:57" ht="15" hidden="1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26"/>
        <v>9.4418854908700318</v>
      </c>
      <c r="W74" s="15">
        <v>4.9022600000000001</v>
      </c>
      <c r="X74" s="15"/>
      <c r="Y74" s="15">
        <f t="shared" si="27"/>
        <v>0.51920350069277066</v>
      </c>
      <c r="Z74" s="15"/>
      <c r="AA74" s="16"/>
      <c r="AB74" s="15">
        <v>0.60017711473117275</v>
      </c>
      <c r="AC74" s="17">
        <f t="shared" si="28"/>
        <v>1.3246769370182978</v>
      </c>
      <c r="AD74" s="15">
        <f t="shared" si="29"/>
        <v>1</v>
      </c>
      <c r="AE74" s="15" t="s">
        <v>692</v>
      </c>
      <c r="AF74" s="22" t="s">
        <v>5</v>
      </c>
      <c r="AG74" s="17">
        <f t="shared" si="30"/>
        <v>5447.0462065426291</v>
      </c>
      <c r="AH74" s="17">
        <v>3888.9536097430987</v>
      </c>
      <c r="AI74" s="94">
        <v>5.3807</v>
      </c>
      <c r="AJ74" s="17">
        <f t="shared" si="31"/>
        <v>1.3246769370182978</v>
      </c>
      <c r="AK74" s="15">
        <f t="shared" si="32"/>
        <v>0.51920350069277066</v>
      </c>
      <c r="AL74" s="5">
        <v>10.167</v>
      </c>
      <c r="AN74" s="109"/>
      <c r="AP74">
        <v>5.3807</v>
      </c>
      <c r="AQ74">
        <f t="shared" si="24"/>
        <v>1</v>
      </c>
      <c r="AR74" s="5">
        <f t="shared" si="33"/>
        <v>1</v>
      </c>
      <c r="AS74" s="5">
        <f t="shared" si="34"/>
        <v>0.47927464565539035</v>
      </c>
      <c r="AT74" s="5">
        <f t="shared" si="23"/>
        <v>0.69229664570571936</v>
      </c>
      <c r="AU74" s="5">
        <f t="shared" si="35"/>
        <v>1.9260270754448015</v>
      </c>
      <c r="AV74" s="5">
        <f t="shared" si="36"/>
        <v>7.3212392347536639E-2</v>
      </c>
      <c r="AW74" s="5">
        <f t="shared" si="37"/>
        <v>2.9597261527451977</v>
      </c>
      <c r="AX74" s="5">
        <f t="shared" si="25"/>
        <v>25.974025974025974</v>
      </c>
      <c r="AY74" s="5">
        <f t="shared" si="38"/>
        <v>1</v>
      </c>
      <c r="AZ74" s="5">
        <f t="shared" si="39"/>
        <v>25.974025974025974</v>
      </c>
      <c r="BA74" s="5">
        <f t="shared" si="40"/>
        <v>1.7135256673787986</v>
      </c>
      <c r="BB74" s="5">
        <f t="shared" si="41"/>
        <v>2.5974025974025976E-2</v>
      </c>
      <c r="BC74" s="5">
        <f t="shared" si="42"/>
        <v>9.7000000000000003E-2</v>
      </c>
      <c r="BD74" s="5">
        <f t="shared" si="43"/>
        <v>7.1521739130434789E-2</v>
      </c>
      <c r="BE74" s="5">
        <f t="shared" si="44"/>
        <v>7.1521739130434789E-2</v>
      </c>
    </row>
    <row r="75" spans="1:57" ht="15" hidden="1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26"/>
        <v>13.395563085853047</v>
      </c>
      <c r="W75" s="15">
        <v>4.6191199999999997</v>
      </c>
      <c r="X75" s="15"/>
      <c r="Y75" s="15">
        <f t="shared" si="27"/>
        <v>0.34482462367544797</v>
      </c>
      <c r="Z75" s="15"/>
      <c r="AA75" s="16"/>
      <c r="AB75" s="15">
        <v>0.60017711473117275</v>
      </c>
      <c r="AC75" s="17">
        <f t="shared" si="28"/>
        <v>1.656360684887072</v>
      </c>
      <c r="AD75" s="15">
        <f t="shared" si="29"/>
        <v>1</v>
      </c>
      <c r="AE75" s="15" t="s">
        <v>693</v>
      </c>
      <c r="AF75" s="22" t="s">
        <v>5</v>
      </c>
      <c r="AG75" s="17">
        <f t="shared" si="30"/>
        <v>3617.6097730613624</v>
      </c>
      <c r="AH75" s="17">
        <v>2741.1355855043321</v>
      </c>
      <c r="AI75" s="94">
        <v>4.8826000000000001</v>
      </c>
      <c r="AJ75" s="17">
        <f t="shared" si="31"/>
        <v>1.656360684887072</v>
      </c>
      <c r="AK75" s="15">
        <f t="shared" si="32"/>
        <v>0.34482462367544797</v>
      </c>
      <c r="AL75" s="5">
        <v>10.167</v>
      </c>
      <c r="AN75" s="109"/>
      <c r="AP75">
        <v>4.8826000000000001</v>
      </c>
      <c r="AQ75">
        <f t="shared" si="24"/>
        <v>1</v>
      </c>
      <c r="AR75" s="5">
        <f t="shared" si="33"/>
        <v>1</v>
      </c>
      <c r="AS75" s="5">
        <f t="shared" si="34"/>
        <v>0.47927464565539035</v>
      </c>
      <c r="AT75" s="5">
        <f t="shared" si="23"/>
        <v>0.69229664570571936</v>
      </c>
      <c r="AU75" s="5">
        <f t="shared" si="35"/>
        <v>2.9000249151035367</v>
      </c>
      <c r="AV75" s="5">
        <f t="shared" si="36"/>
        <v>7.0402301611069071E-2</v>
      </c>
      <c r="AW75" s="5">
        <f t="shared" si="37"/>
        <v>2.9597261527451977</v>
      </c>
      <c r="AX75" s="5">
        <f t="shared" si="25"/>
        <v>25.974025974025974</v>
      </c>
      <c r="AY75" s="5">
        <f t="shared" si="38"/>
        <v>1</v>
      </c>
      <c r="AZ75" s="5">
        <f t="shared" si="39"/>
        <v>25.974025974025974</v>
      </c>
      <c r="BA75" s="5">
        <f t="shared" si="40"/>
        <v>1.7135256673787986</v>
      </c>
      <c r="BB75" s="5">
        <f t="shared" si="41"/>
        <v>2.5974025974025976E-2</v>
      </c>
      <c r="BC75" s="5">
        <f t="shared" si="42"/>
        <v>9.7000000000000003E-2</v>
      </c>
      <c r="BD75" s="5">
        <f t="shared" si="43"/>
        <v>7.1521739130434789E-2</v>
      </c>
      <c r="BE75" s="5">
        <f t="shared" si="44"/>
        <v>7.1521739130434789E-2</v>
      </c>
    </row>
    <row r="76" spans="1:57" ht="15" hidden="1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26"/>
        <v>18.114958094048671</v>
      </c>
      <c r="W76" s="15">
        <v>4.4408000000000003</v>
      </c>
      <c r="X76" s="15"/>
      <c r="Y76" s="15">
        <f t="shared" si="27"/>
        <v>0.24514547463728009</v>
      </c>
      <c r="Z76" s="15"/>
      <c r="AA76" s="16"/>
      <c r="AB76" s="15">
        <v>0.60017711473117275</v>
      </c>
      <c r="AC76" s="17">
        <f t="shared" si="28"/>
        <v>1.979270073104004</v>
      </c>
      <c r="AD76" s="15">
        <f t="shared" si="29"/>
        <v>1</v>
      </c>
      <c r="AE76" s="15" t="s">
        <v>694</v>
      </c>
      <c r="AF76" s="22" t="s">
        <v>5</v>
      </c>
      <c r="AG76" s="17">
        <f t="shared" si="30"/>
        <v>2571.8600238487988</v>
      </c>
      <c r="AH76" s="17">
        <v>2027.001910347414</v>
      </c>
      <c r="AI76" s="94">
        <v>4.6241000000000003</v>
      </c>
      <c r="AJ76" s="17">
        <f t="shared" si="31"/>
        <v>1.979270073104004</v>
      </c>
      <c r="AK76" s="15">
        <f t="shared" si="32"/>
        <v>0.24514547463728009</v>
      </c>
      <c r="AL76" s="5">
        <v>10.167</v>
      </c>
      <c r="AN76" s="109"/>
      <c r="AP76">
        <v>4.6241000000000003</v>
      </c>
      <c r="AQ76">
        <f t="shared" si="24"/>
        <v>1</v>
      </c>
      <c r="AR76" s="5">
        <f t="shared" si="33"/>
        <v>1</v>
      </c>
      <c r="AS76" s="5">
        <f t="shared" si="34"/>
        <v>0.47927464565539035</v>
      </c>
      <c r="AT76" s="5">
        <f t="shared" si="23"/>
        <v>0.69229664570571936</v>
      </c>
      <c r="AU76" s="5">
        <f t="shared" si="35"/>
        <v>4.0792105237904588</v>
      </c>
      <c r="AV76" s="5">
        <f t="shared" si="36"/>
        <v>6.8601364773016357E-2</v>
      </c>
      <c r="AW76" s="5">
        <f t="shared" si="37"/>
        <v>2.9597261527451977</v>
      </c>
      <c r="AX76" s="5">
        <f t="shared" si="25"/>
        <v>25.974025974025974</v>
      </c>
      <c r="AY76" s="5">
        <f t="shared" si="38"/>
        <v>1</v>
      </c>
      <c r="AZ76" s="5">
        <f t="shared" si="39"/>
        <v>25.974025974025974</v>
      </c>
      <c r="BA76" s="5">
        <f t="shared" si="40"/>
        <v>1.7135256673787986</v>
      </c>
      <c r="BB76" s="5">
        <f t="shared" si="41"/>
        <v>2.5974025974025976E-2</v>
      </c>
      <c r="BC76" s="5">
        <f t="shared" si="42"/>
        <v>9.7000000000000003E-2</v>
      </c>
      <c r="BD76" s="5">
        <f t="shared" si="43"/>
        <v>7.1521739130434789E-2</v>
      </c>
      <c r="BE76" s="5">
        <f t="shared" si="44"/>
        <v>7.1521739130434789E-2</v>
      </c>
    </row>
    <row r="77" spans="1:57" ht="15" hidden="1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26"/>
        <v>26.828376852115358</v>
      </c>
      <c r="W77" s="15">
        <v>4.2742100000000001</v>
      </c>
      <c r="X77" s="15"/>
      <c r="Y77" s="15">
        <f t="shared" si="27"/>
        <v>0.15931675716203414</v>
      </c>
      <c r="Z77" s="15"/>
      <c r="AA77" s="16"/>
      <c r="AB77" s="15">
        <v>0.60017711473117275</v>
      </c>
      <c r="AC77" s="17">
        <f t="shared" si="28"/>
        <v>2.469479411559441</v>
      </c>
      <c r="AD77" s="15">
        <f t="shared" si="29"/>
        <v>1</v>
      </c>
      <c r="AE77" s="15" t="s">
        <v>695</v>
      </c>
      <c r="AF77" s="22" t="s">
        <v>5</v>
      </c>
      <c r="AG77" s="17">
        <f t="shared" si="30"/>
        <v>1671.4173471099916</v>
      </c>
      <c r="AH77" s="17">
        <v>1368.6647859803263</v>
      </c>
      <c r="AI77" s="94">
        <v>4.3993000000000002</v>
      </c>
      <c r="AJ77" s="17">
        <f t="shared" si="31"/>
        <v>2.469479411559441</v>
      </c>
      <c r="AK77" s="15">
        <f t="shared" si="32"/>
        <v>0.15931675716203414</v>
      </c>
      <c r="AL77" s="5">
        <v>10.167</v>
      </c>
      <c r="AN77" s="109"/>
      <c r="AP77">
        <v>4.3993000000000002</v>
      </c>
      <c r="AQ77">
        <f t="shared" si="24"/>
        <v>1</v>
      </c>
      <c r="AR77" s="5">
        <f t="shared" si="33"/>
        <v>1</v>
      </c>
      <c r="AS77" s="5">
        <f t="shared" si="34"/>
        <v>0.47927464565539035</v>
      </c>
      <c r="AT77" s="5">
        <f t="shared" si="23"/>
        <v>0.69229664570571936</v>
      </c>
      <c r="AU77" s="5">
        <f t="shared" si="35"/>
        <v>6.2768036320431975</v>
      </c>
      <c r="AV77" s="5">
        <f t="shared" si="36"/>
        <v>6.6112518186580621E-2</v>
      </c>
      <c r="AW77" s="5">
        <f t="shared" si="37"/>
        <v>2.9597261527451977</v>
      </c>
      <c r="AX77" s="5">
        <f t="shared" si="25"/>
        <v>25.974025974025974</v>
      </c>
      <c r="AY77" s="5">
        <f t="shared" si="38"/>
        <v>1</v>
      </c>
      <c r="AZ77" s="5">
        <f t="shared" si="39"/>
        <v>25.974025974025974</v>
      </c>
      <c r="BA77" s="5">
        <f t="shared" si="40"/>
        <v>1.7135256673787986</v>
      </c>
      <c r="BB77" s="5">
        <f t="shared" si="41"/>
        <v>2.5974025974025976E-2</v>
      </c>
      <c r="BC77" s="5">
        <f t="shared" si="42"/>
        <v>9.7000000000000003E-2</v>
      </c>
      <c r="BD77" s="5">
        <f t="shared" si="43"/>
        <v>7.1521739130434789E-2</v>
      </c>
      <c r="BE77" s="5">
        <f t="shared" si="44"/>
        <v>7.1521739130434789E-2</v>
      </c>
    </row>
    <row r="78" spans="1:57" ht="15" hidden="1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26"/>
        <v>3.7092946754694416</v>
      </c>
      <c r="W78" s="15">
        <v>3.9333900000000002</v>
      </c>
      <c r="X78" s="15"/>
      <c r="Y78" s="15">
        <f t="shared" si="27"/>
        <v>1.060414538109512</v>
      </c>
      <c r="Z78" s="15"/>
      <c r="AA78" s="16"/>
      <c r="AB78" s="15">
        <v>0.80073751797666637</v>
      </c>
      <c r="AC78" s="17">
        <f t="shared" si="28"/>
        <v>0.35264755811868714</v>
      </c>
      <c r="AD78" s="15">
        <f t="shared" si="29"/>
        <v>1</v>
      </c>
      <c r="AE78" s="15" t="s">
        <v>696</v>
      </c>
      <c r="AF78" s="22" t="s">
        <v>5</v>
      </c>
      <c r="AG78" s="17">
        <f t="shared" si="30"/>
        <v>8401.6310237398811</v>
      </c>
      <c r="AH78" s="17">
        <v>7531.6636412264916</v>
      </c>
      <c r="AI78" s="94">
        <v>29.827000000000002</v>
      </c>
      <c r="AJ78" s="17">
        <f t="shared" si="31"/>
        <v>0.35264755811868714</v>
      </c>
      <c r="AK78" s="15">
        <f t="shared" si="32"/>
        <v>1.060414538109512</v>
      </c>
      <c r="AL78" s="56">
        <v>5.66</v>
      </c>
      <c r="AN78" s="109"/>
      <c r="AP78">
        <f>AI78</f>
        <v>29.827000000000002</v>
      </c>
      <c r="AQ78" s="68">
        <f t="shared" si="24"/>
        <v>1</v>
      </c>
      <c r="AR78" s="5">
        <f t="shared" si="33"/>
        <v>1</v>
      </c>
      <c r="AS78" s="5">
        <f t="shared" si="34"/>
        <v>0.4157223282487611</v>
      </c>
      <c r="AT78" s="5">
        <f t="shared" si="23"/>
        <v>0.644765328044833</v>
      </c>
      <c r="AU78" s="5">
        <f t="shared" si="35"/>
        <v>0.94302743319870175</v>
      </c>
      <c r="AV78" s="5">
        <f t="shared" si="36"/>
        <v>-0.32401040221197103</v>
      </c>
      <c r="AW78" s="5">
        <f t="shared" si="37"/>
        <v>2.9597261527451977</v>
      </c>
      <c r="AX78" s="5">
        <f t="shared" si="25"/>
        <v>34.522439585730723</v>
      </c>
      <c r="AY78" s="5">
        <f t="shared" si="38"/>
        <v>1</v>
      </c>
      <c r="AZ78" s="5">
        <f t="shared" si="39"/>
        <v>34.522439585730723</v>
      </c>
      <c r="BA78" s="5">
        <f t="shared" si="40"/>
        <v>1.7135256673787986</v>
      </c>
      <c r="BB78" s="5">
        <f t="shared" si="41"/>
        <v>3.4522439585730723E-2</v>
      </c>
      <c r="BC78" s="5">
        <f t="shared" si="42"/>
        <v>0.10397721518987342</v>
      </c>
      <c r="BD78" s="5">
        <f t="shared" si="43"/>
        <v>7.1521739130434789E-2</v>
      </c>
      <c r="BE78" s="5">
        <f t="shared" si="44"/>
        <v>7.1521739130434789E-2</v>
      </c>
    </row>
    <row r="79" spans="1:57" ht="15" hidden="1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26"/>
        <v>4.1523851906739084</v>
      </c>
      <c r="W79" s="15">
        <v>4.2179200000000003</v>
      </c>
      <c r="X79" s="15"/>
      <c r="Y79" s="15">
        <f t="shared" si="27"/>
        <v>1.0157824494397294</v>
      </c>
      <c r="Z79" s="15"/>
      <c r="AA79" s="16"/>
      <c r="AB79" s="15">
        <v>0.80073751797666637</v>
      </c>
      <c r="AC79" s="17">
        <f t="shared" si="28"/>
        <v>0.52633528653931416</v>
      </c>
      <c r="AD79" s="15">
        <f t="shared" si="29"/>
        <v>1</v>
      </c>
      <c r="AE79" s="15" t="s">
        <v>697</v>
      </c>
      <c r="AF79" s="22" t="s">
        <v>5</v>
      </c>
      <c r="AG79" s="17">
        <f t="shared" si="30"/>
        <v>8048.0123893793343</v>
      </c>
      <c r="AH79" s="17">
        <v>6778.5409943898112</v>
      </c>
      <c r="AI79" s="94">
        <v>14.989000000000001</v>
      </c>
      <c r="AJ79" s="17">
        <f t="shared" si="31"/>
        <v>0.52633528653931416</v>
      </c>
      <c r="AK79" s="15">
        <f t="shared" si="32"/>
        <v>1.0157824494397294</v>
      </c>
      <c r="AL79" s="5">
        <v>5.66</v>
      </c>
      <c r="AN79" s="109"/>
      <c r="AP79">
        <f>AI79</f>
        <v>14.989000000000001</v>
      </c>
      <c r="AQ79" s="68">
        <f t="shared" si="24"/>
        <v>1</v>
      </c>
      <c r="AR79" s="5">
        <f t="shared" si="33"/>
        <v>1</v>
      </c>
      <c r="AS79" s="5">
        <f t="shared" si="34"/>
        <v>0.4157223282487611</v>
      </c>
      <c r="AT79" s="5">
        <f t="shared" si="23"/>
        <v>0.644765328044833</v>
      </c>
      <c r="AU79" s="5">
        <f t="shared" si="35"/>
        <v>0.98446276616766271</v>
      </c>
      <c r="AV79" s="5">
        <f t="shared" si="36"/>
        <v>-3.4213401765567579E-2</v>
      </c>
      <c r="AW79" s="5">
        <f t="shared" si="37"/>
        <v>2.9597261527451977</v>
      </c>
      <c r="AX79" s="5">
        <f t="shared" si="25"/>
        <v>34.522439585730723</v>
      </c>
      <c r="AY79" s="5">
        <f t="shared" si="38"/>
        <v>1</v>
      </c>
      <c r="AZ79" s="5">
        <f t="shared" si="39"/>
        <v>34.522439585730723</v>
      </c>
      <c r="BA79" s="5">
        <f t="shared" si="40"/>
        <v>1.7135256673787986</v>
      </c>
      <c r="BB79" s="5">
        <f t="shared" si="41"/>
        <v>3.4522439585730723E-2</v>
      </c>
      <c r="BC79" s="5">
        <f t="shared" si="42"/>
        <v>0.10397721518987342</v>
      </c>
      <c r="BD79" s="5">
        <f t="shared" si="43"/>
        <v>7.1521739130434789E-2</v>
      </c>
      <c r="BE79" s="5">
        <f t="shared" si="44"/>
        <v>7.1521739130434789E-2</v>
      </c>
    </row>
    <row r="80" spans="1:57" ht="15" hidden="1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26"/>
        <v>4.9884531968164136</v>
      </c>
      <c r="W80" s="15">
        <v>4.7893499999999998</v>
      </c>
      <c r="X80" s="15"/>
      <c r="Y80" s="15">
        <f t="shared" si="27"/>
        <v>0.96008718755876477</v>
      </c>
      <c r="Z80" s="15"/>
      <c r="AA80" s="16"/>
      <c r="AB80" s="15">
        <v>0.80073751797666637</v>
      </c>
      <c r="AC80" s="17">
        <f t="shared" si="28"/>
        <v>0.75781472333988897</v>
      </c>
      <c r="AD80" s="15">
        <f t="shared" si="29"/>
        <v>1</v>
      </c>
      <c r="AE80" s="15" t="s">
        <v>698</v>
      </c>
      <c r="AF80" s="22" t="s">
        <v>5</v>
      </c>
      <c r="AG80" s="17">
        <f t="shared" si="30"/>
        <v>7606.7405817250856</v>
      </c>
      <c r="AH80" s="17">
        <v>5728.7848014329038</v>
      </c>
      <c r="AI80" s="94">
        <v>8.6864000000000008</v>
      </c>
      <c r="AJ80" s="17">
        <f t="shared" si="31"/>
        <v>0.75781472333988897</v>
      </c>
      <c r="AK80" s="15">
        <f t="shared" si="32"/>
        <v>0.96008718755876477</v>
      </c>
      <c r="AL80" s="5">
        <v>5.66</v>
      </c>
      <c r="AN80" s="109"/>
      <c r="AP80">
        <v>8.6864000000000008</v>
      </c>
      <c r="AQ80">
        <f t="shared" si="24"/>
        <v>1</v>
      </c>
      <c r="AR80" s="5">
        <f t="shared" si="33"/>
        <v>1</v>
      </c>
      <c r="AS80" s="5">
        <f t="shared" si="34"/>
        <v>0.4157223282487611</v>
      </c>
      <c r="AT80" s="5">
        <f t="shared" si="23"/>
        <v>0.644765328044833</v>
      </c>
      <c r="AU80" s="5">
        <f t="shared" si="35"/>
        <v>1.0415720707019562</v>
      </c>
      <c r="AV80" s="5">
        <f t="shared" si="36"/>
        <v>3.3435501200421845E-2</v>
      </c>
      <c r="AW80" s="5">
        <f t="shared" si="37"/>
        <v>2.9597261527451977</v>
      </c>
      <c r="AX80" s="5">
        <f t="shared" si="25"/>
        <v>34.522439585730723</v>
      </c>
      <c r="AY80" s="5">
        <f t="shared" si="38"/>
        <v>1</v>
      </c>
      <c r="AZ80" s="5">
        <f t="shared" si="39"/>
        <v>34.522439585730723</v>
      </c>
      <c r="BA80" s="5">
        <f t="shared" si="40"/>
        <v>1.7135256673787986</v>
      </c>
      <c r="BB80" s="5">
        <f t="shared" si="41"/>
        <v>3.4522439585730723E-2</v>
      </c>
      <c r="BC80" s="5">
        <f t="shared" si="42"/>
        <v>0.10397721518987342</v>
      </c>
      <c r="BD80" s="5">
        <f t="shared" si="43"/>
        <v>7.1521739130434789E-2</v>
      </c>
      <c r="BE80" s="5">
        <f t="shared" si="44"/>
        <v>7.1521739130434789E-2</v>
      </c>
    </row>
    <row r="81" spans="1:57" ht="15" hidden="1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26"/>
        <v>6.3198312427460506</v>
      </c>
      <c r="W81" s="15">
        <v>5.0007999999999999</v>
      </c>
      <c r="X81" s="15"/>
      <c r="Y81" s="15">
        <f t="shared" si="27"/>
        <v>0.79128695180586595</v>
      </c>
      <c r="Z81" s="15"/>
      <c r="AA81" s="16"/>
      <c r="AB81" s="15">
        <v>0.80073751797666637</v>
      </c>
      <c r="AC81" s="17">
        <f t="shared" si="28"/>
        <v>0.99772381353456152</v>
      </c>
      <c r="AD81" s="15">
        <f t="shared" si="29"/>
        <v>1</v>
      </c>
      <c r="AE81" s="15" t="s">
        <v>699</v>
      </c>
      <c r="AF81" s="22" t="s">
        <v>5</v>
      </c>
      <c r="AG81" s="17">
        <f t="shared" si="30"/>
        <v>6269.3416244790851</v>
      </c>
      <c r="AH81" s="17">
        <v>4607.7293489828817</v>
      </c>
      <c r="AI81" s="94">
        <v>6.3487</v>
      </c>
      <c r="AJ81" s="17">
        <f t="shared" si="31"/>
        <v>0.99772381353456152</v>
      </c>
      <c r="AK81" s="15">
        <f t="shared" si="32"/>
        <v>0.79128695180586595</v>
      </c>
      <c r="AL81" s="5">
        <v>5.66</v>
      </c>
      <c r="AN81" s="109"/>
      <c r="AP81">
        <v>6.3487</v>
      </c>
      <c r="AQ81">
        <f t="shared" si="24"/>
        <v>1</v>
      </c>
      <c r="AR81" s="5">
        <f t="shared" si="33"/>
        <v>1</v>
      </c>
      <c r="AS81" s="5">
        <f t="shared" si="34"/>
        <v>0.4157223282487611</v>
      </c>
      <c r="AT81" s="5">
        <f t="shared" si="23"/>
        <v>0.644765328044833</v>
      </c>
      <c r="AU81" s="5">
        <f t="shared" si="35"/>
        <v>1.2637640463018018</v>
      </c>
      <c r="AV81" s="5">
        <f t="shared" si="36"/>
        <v>7.0199805297246759E-2</v>
      </c>
      <c r="AW81" s="5">
        <f t="shared" si="37"/>
        <v>2.9597261527451977</v>
      </c>
      <c r="AX81" s="5">
        <f t="shared" si="25"/>
        <v>34.522439585730723</v>
      </c>
      <c r="AY81" s="5">
        <f t="shared" si="38"/>
        <v>1</v>
      </c>
      <c r="AZ81" s="5">
        <f t="shared" si="39"/>
        <v>34.522439585730723</v>
      </c>
      <c r="BA81" s="5">
        <f t="shared" si="40"/>
        <v>1.7135256673787986</v>
      </c>
      <c r="BB81" s="5">
        <f t="shared" si="41"/>
        <v>3.4522439585730723E-2</v>
      </c>
      <c r="BC81" s="5">
        <f t="shared" si="42"/>
        <v>0.10397721518987342</v>
      </c>
      <c r="BD81" s="5">
        <f t="shared" si="43"/>
        <v>7.1521739130434789E-2</v>
      </c>
      <c r="BE81" s="5">
        <f t="shared" si="44"/>
        <v>7.1521739130434789E-2</v>
      </c>
    </row>
    <row r="82" spans="1:57" ht="15" hidden="1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26"/>
        <v>8.9497275688873223</v>
      </c>
      <c r="W82" s="15">
        <v>4.7151699999999996</v>
      </c>
      <c r="X82" s="15"/>
      <c r="Y82" s="15">
        <f t="shared" si="27"/>
        <v>0.5268506738005897</v>
      </c>
      <c r="Z82" s="15"/>
      <c r="AA82" s="16"/>
      <c r="AB82" s="15">
        <v>0.80073751797666637</v>
      </c>
      <c r="AC82" s="17">
        <f t="shared" si="28"/>
        <v>1.3154412339770427</v>
      </c>
      <c r="AD82" s="15">
        <f t="shared" si="29"/>
        <v>1</v>
      </c>
      <c r="AE82" s="15" t="s">
        <v>700</v>
      </c>
      <c r="AF82" s="22" t="s">
        <v>5</v>
      </c>
      <c r="AG82" s="17">
        <f t="shared" si="30"/>
        <v>4174.221313273024</v>
      </c>
      <c r="AH82" s="17">
        <v>3315.9200679586502</v>
      </c>
      <c r="AI82" s="94">
        <v>5.1721000000000004</v>
      </c>
      <c r="AJ82" s="17">
        <f t="shared" si="31"/>
        <v>1.3154412339770427</v>
      </c>
      <c r="AK82" s="15">
        <f t="shared" si="32"/>
        <v>0.5268506738005897</v>
      </c>
      <c r="AL82" s="5">
        <v>5.66</v>
      </c>
      <c r="AN82" s="109"/>
      <c r="AP82">
        <v>5.1721000000000004</v>
      </c>
      <c r="AQ82">
        <f t="shared" si="24"/>
        <v>1</v>
      </c>
      <c r="AR82" s="5">
        <f t="shared" si="33"/>
        <v>1</v>
      </c>
      <c r="AS82" s="5">
        <f t="shared" si="34"/>
        <v>0.4157223282487611</v>
      </c>
      <c r="AT82" s="5">
        <f t="shared" si="23"/>
        <v>0.644765328044833</v>
      </c>
      <c r="AU82" s="5">
        <f t="shared" si="35"/>
        <v>1.8980710279560067</v>
      </c>
      <c r="AV82" s="5">
        <f t="shared" si="36"/>
        <v>7.1129007863308946E-2</v>
      </c>
      <c r="AW82" s="5">
        <f t="shared" si="37"/>
        <v>2.9597261527451977</v>
      </c>
      <c r="AX82" s="5">
        <f t="shared" si="25"/>
        <v>34.522439585730723</v>
      </c>
      <c r="AY82" s="5">
        <f t="shared" si="38"/>
        <v>1</v>
      </c>
      <c r="AZ82" s="5">
        <f t="shared" si="39"/>
        <v>34.522439585730723</v>
      </c>
      <c r="BA82" s="5">
        <f t="shared" si="40"/>
        <v>1.7135256673787986</v>
      </c>
      <c r="BB82" s="5">
        <f t="shared" si="41"/>
        <v>3.4522439585730723E-2</v>
      </c>
      <c r="BC82" s="5">
        <f t="shared" si="42"/>
        <v>0.10397721518987342</v>
      </c>
      <c r="BD82" s="5">
        <f t="shared" si="43"/>
        <v>7.1521739130434789E-2</v>
      </c>
      <c r="BE82" s="5">
        <f t="shared" si="44"/>
        <v>7.1521739130434789E-2</v>
      </c>
    </row>
    <row r="83" spans="1:57" ht="15" hidden="1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26"/>
        <v>12.611118047282828</v>
      </c>
      <c r="W83" s="15">
        <v>4.4117100000000002</v>
      </c>
      <c r="X83" s="15"/>
      <c r="Y83" s="15">
        <f t="shared" si="27"/>
        <v>0.34982703226305462</v>
      </c>
      <c r="Z83" s="15"/>
      <c r="AA83" s="16"/>
      <c r="AB83" s="15">
        <v>0.80073751797666637</v>
      </c>
      <c r="AC83" s="17">
        <f t="shared" si="28"/>
        <v>1.6448032339084939</v>
      </c>
      <c r="AD83" s="15">
        <f t="shared" si="29"/>
        <v>1</v>
      </c>
      <c r="AE83" s="15" t="s">
        <v>701</v>
      </c>
      <c r="AF83" s="22" t="s">
        <v>5</v>
      </c>
      <c r="AG83" s="17">
        <f t="shared" si="30"/>
        <v>2771.6685707119195</v>
      </c>
      <c r="AH83" s="17">
        <v>2377.9350730215865</v>
      </c>
      <c r="AI83" s="94">
        <v>4.6615000000000002</v>
      </c>
      <c r="AJ83" s="17">
        <f t="shared" si="31"/>
        <v>1.6448032339084939</v>
      </c>
      <c r="AK83" s="15">
        <f t="shared" si="32"/>
        <v>0.34982703226305462</v>
      </c>
      <c r="AL83" s="5">
        <v>5.66</v>
      </c>
      <c r="AN83" s="109"/>
      <c r="AP83">
        <v>4.6615000000000002</v>
      </c>
      <c r="AQ83">
        <f t="shared" si="24"/>
        <v>1</v>
      </c>
      <c r="AR83" s="5">
        <f t="shared" si="33"/>
        <v>1</v>
      </c>
      <c r="AS83" s="5">
        <f t="shared" si="34"/>
        <v>0.4157223282487611</v>
      </c>
      <c r="AT83" s="5">
        <f t="shared" si="23"/>
        <v>0.644765328044833</v>
      </c>
      <c r="AU83" s="5">
        <f t="shared" si="35"/>
        <v>2.8585555368060973</v>
      </c>
      <c r="AV83" s="5">
        <f t="shared" si="36"/>
        <v>6.8931256890109621E-2</v>
      </c>
      <c r="AW83" s="5">
        <f t="shared" si="37"/>
        <v>2.9597261527451977</v>
      </c>
      <c r="AX83" s="5">
        <f t="shared" si="25"/>
        <v>34.522439585730723</v>
      </c>
      <c r="AY83" s="5">
        <f t="shared" si="38"/>
        <v>1</v>
      </c>
      <c r="AZ83" s="5">
        <f t="shared" si="39"/>
        <v>34.522439585730723</v>
      </c>
      <c r="BA83" s="5">
        <f t="shared" si="40"/>
        <v>1.7135256673787986</v>
      </c>
      <c r="BB83" s="5">
        <f t="shared" si="41"/>
        <v>3.4522439585730723E-2</v>
      </c>
      <c r="BC83" s="5">
        <f t="shared" si="42"/>
        <v>0.10397721518987342</v>
      </c>
      <c r="BD83" s="5">
        <f t="shared" si="43"/>
        <v>7.1521739130434789E-2</v>
      </c>
      <c r="BE83" s="5">
        <f t="shared" si="44"/>
        <v>7.1521739130434789E-2</v>
      </c>
    </row>
    <row r="84" spans="1:57" ht="15" hidden="1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26"/>
        <v>16.994895634998777</v>
      </c>
      <c r="W84" s="15">
        <v>4.2261600000000001</v>
      </c>
      <c r="X84" s="15"/>
      <c r="Y84" s="15">
        <f t="shared" si="27"/>
        <v>0.24867231260289552</v>
      </c>
      <c r="Z84" s="15"/>
      <c r="AA84" s="16"/>
      <c r="AB84" s="15">
        <v>0.80073751797666637</v>
      </c>
      <c r="AC84" s="17">
        <f t="shared" si="28"/>
        <v>1.9654747170388345</v>
      </c>
      <c r="AD84" s="15">
        <f t="shared" si="29"/>
        <v>1</v>
      </c>
      <c r="AE84" s="15" t="s">
        <v>702</v>
      </c>
      <c r="AF84" s="22" t="s">
        <v>5</v>
      </c>
      <c r="AG84" s="17">
        <f t="shared" si="30"/>
        <v>1970.2229092731143</v>
      </c>
      <c r="AH84" s="17">
        <v>1774.0881742814197</v>
      </c>
      <c r="AI84" s="94">
        <v>4.3993000000000002</v>
      </c>
      <c r="AJ84" s="17">
        <f t="shared" si="31"/>
        <v>1.9654747170388345</v>
      </c>
      <c r="AK84" s="15">
        <f t="shared" si="32"/>
        <v>0.24867231260289552</v>
      </c>
      <c r="AL84" s="5">
        <v>5.66</v>
      </c>
      <c r="AN84" s="109"/>
      <c r="AP84">
        <v>4.3993000000000002</v>
      </c>
      <c r="AQ84">
        <f t="shared" si="24"/>
        <v>1</v>
      </c>
      <c r="AR84" s="5">
        <f t="shared" si="33"/>
        <v>1</v>
      </c>
      <c r="AS84" s="5">
        <f t="shared" si="34"/>
        <v>0.4157223282487611</v>
      </c>
      <c r="AT84" s="5">
        <f t="shared" si="23"/>
        <v>0.644765328044833</v>
      </c>
      <c r="AU84" s="5">
        <f t="shared" si="35"/>
        <v>4.0213564169361256</v>
      </c>
      <c r="AV84" s="5">
        <f t="shared" si="36"/>
        <v>6.7352588652928744E-2</v>
      </c>
      <c r="AW84" s="5">
        <f t="shared" si="37"/>
        <v>2.9597261527451977</v>
      </c>
      <c r="AX84" s="5">
        <f t="shared" si="25"/>
        <v>34.522439585730723</v>
      </c>
      <c r="AY84" s="5">
        <f t="shared" si="38"/>
        <v>1</v>
      </c>
      <c r="AZ84" s="5">
        <f t="shared" si="39"/>
        <v>34.522439585730723</v>
      </c>
      <c r="BA84" s="5">
        <f t="shared" si="40"/>
        <v>1.7135256673787986</v>
      </c>
      <c r="BB84" s="5">
        <f t="shared" si="41"/>
        <v>3.4522439585730723E-2</v>
      </c>
      <c r="BC84" s="5">
        <f t="shared" si="42"/>
        <v>0.10397721518987342</v>
      </c>
      <c r="BD84" s="5">
        <f t="shared" si="43"/>
        <v>7.1521739130434789E-2</v>
      </c>
      <c r="BE84" s="5">
        <f t="shared" si="44"/>
        <v>7.1521739130434789E-2</v>
      </c>
    </row>
    <row r="85" spans="1:57" ht="15" hidden="1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26"/>
        <v>25.098900975794855</v>
      </c>
      <c r="W85" s="15">
        <v>4.05586</v>
      </c>
      <c r="X85" s="15"/>
      <c r="Y85" s="15">
        <f t="shared" si="27"/>
        <v>0.16159512338454315</v>
      </c>
      <c r="Z85" s="15"/>
      <c r="AA85" s="16"/>
      <c r="AB85" s="15">
        <v>0.80073751797666637</v>
      </c>
      <c r="AC85" s="17">
        <f t="shared" si="28"/>
        <v>2.4523200202422215</v>
      </c>
      <c r="AD85" s="15">
        <f t="shared" si="29"/>
        <v>1</v>
      </c>
      <c r="AE85" s="15" t="s">
        <v>703</v>
      </c>
      <c r="AF85" s="22" t="s">
        <v>5</v>
      </c>
      <c r="AG85" s="17">
        <f t="shared" si="30"/>
        <v>1280.3130786315585</v>
      </c>
      <c r="AH85" s="17">
        <v>1206.4821381136119</v>
      </c>
      <c r="AI85" s="94">
        <v>4.1734999999999998</v>
      </c>
      <c r="AJ85" s="17">
        <f t="shared" si="31"/>
        <v>2.4523200202422215</v>
      </c>
      <c r="AK85" s="15">
        <f t="shared" si="32"/>
        <v>0.16159512338454315</v>
      </c>
      <c r="AL85" s="5">
        <v>5.66</v>
      </c>
      <c r="AN85" s="109"/>
      <c r="AP85">
        <v>4.1734999999999998</v>
      </c>
      <c r="AQ85">
        <f t="shared" si="24"/>
        <v>1</v>
      </c>
      <c r="AR85" s="5">
        <f t="shared" si="33"/>
        <v>1</v>
      </c>
      <c r="AS85" s="5">
        <f t="shared" si="34"/>
        <v>0.4157223282487611</v>
      </c>
      <c r="AT85" s="5">
        <f t="shared" si="23"/>
        <v>0.644765328044833</v>
      </c>
      <c r="AU85" s="5">
        <f t="shared" si="35"/>
        <v>6.1883055568473404</v>
      </c>
      <c r="AV85" s="5">
        <f t="shared" si="36"/>
        <v>6.4930694192402327E-2</v>
      </c>
      <c r="AW85" s="5">
        <f t="shared" si="37"/>
        <v>2.9597261527451977</v>
      </c>
      <c r="AX85" s="5">
        <f t="shared" si="25"/>
        <v>34.522439585730723</v>
      </c>
      <c r="AY85" s="5">
        <f t="shared" si="38"/>
        <v>1</v>
      </c>
      <c r="AZ85" s="5">
        <f t="shared" si="39"/>
        <v>34.522439585730723</v>
      </c>
      <c r="BA85" s="5">
        <f t="shared" si="40"/>
        <v>1.7135256673787986</v>
      </c>
      <c r="BB85" s="5">
        <f t="shared" si="41"/>
        <v>3.4522439585730723E-2</v>
      </c>
      <c r="BC85" s="5">
        <f t="shared" si="42"/>
        <v>0.10397721518987342</v>
      </c>
      <c r="BD85" s="5">
        <f t="shared" si="43"/>
        <v>7.1521739130434789E-2</v>
      </c>
      <c r="BE85" s="5">
        <f t="shared" si="44"/>
        <v>7.1521739130434789E-2</v>
      </c>
    </row>
    <row r="86" spans="1:57" ht="15" hidden="1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26"/>
        <v>3.6372203651189317</v>
      </c>
      <c r="W86" s="15">
        <v>3.9486500000000002</v>
      </c>
      <c r="X86" s="15"/>
      <c r="Y86" s="15">
        <f t="shared" si="27"/>
        <v>1.0856229767840546</v>
      </c>
      <c r="Z86" s="15"/>
      <c r="AA86" s="16"/>
      <c r="AB86" s="15">
        <v>1.1133395391615006</v>
      </c>
      <c r="AC86" s="17">
        <f t="shared" si="28"/>
        <v>0.35012144746851831</v>
      </c>
      <c r="AD86" s="15">
        <f t="shared" si="29"/>
        <v>1</v>
      </c>
      <c r="AE86" s="15" t="s">
        <v>704</v>
      </c>
      <c r="AF86" s="22" t="s">
        <v>5</v>
      </c>
      <c r="AG86" s="17">
        <f t="shared" si="30"/>
        <v>6225.6745031940673</v>
      </c>
      <c r="AH86" s="17">
        <v>5561.0540943776496</v>
      </c>
      <c r="AI86" s="94">
        <v>29.670999999999999</v>
      </c>
      <c r="AJ86" s="17">
        <f t="shared" si="31"/>
        <v>0.35012144746851831</v>
      </c>
      <c r="AK86" s="15">
        <f t="shared" si="32"/>
        <v>1.0856229767840546</v>
      </c>
      <c r="AL86" s="56">
        <v>2.8845000000000001</v>
      </c>
      <c r="AN86" s="109"/>
      <c r="AP86">
        <f>AI86</f>
        <v>29.670999999999999</v>
      </c>
      <c r="AQ86" s="68">
        <f t="shared" si="24"/>
        <v>1</v>
      </c>
      <c r="AR86" s="5">
        <f t="shared" si="33"/>
        <v>1</v>
      </c>
      <c r="AS86" s="5">
        <f t="shared" si="34"/>
        <v>0.353123998188977</v>
      </c>
      <c r="AT86" s="5">
        <f t="shared" si="23"/>
        <v>0.5942423732695078</v>
      </c>
      <c r="AU86" s="5">
        <f t="shared" si="35"/>
        <v>0.92113009892467834</v>
      </c>
      <c r="AV86" s="5">
        <f t="shared" si="36"/>
        <v>-0.45545661345341193</v>
      </c>
      <c r="AW86" s="5">
        <f t="shared" si="37"/>
        <v>2.9597261527451977</v>
      </c>
      <c r="AX86" s="5">
        <f t="shared" si="25"/>
        <v>47.846889952153113</v>
      </c>
      <c r="AY86" s="5">
        <f t="shared" si="38"/>
        <v>1</v>
      </c>
      <c r="AZ86" s="5">
        <f t="shared" si="39"/>
        <v>47.846889952153113</v>
      </c>
      <c r="BA86" s="5">
        <f t="shared" si="40"/>
        <v>1.7135256673787986</v>
      </c>
      <c r="BB86" s="5">
        <f t="shared" si="41"/>
        <v>4.7846889952153117E-2</v>
      </c>
      <c r="BC86" s="5">
        <f t="shared" si="42"/>
        <v>0.11485263157894737</v>
      </c>
      <c r="BD86" s="5">
        <f t="shared" si="43"/>
        <v>7.1521739130434789E-2</v>
      </c>
      <c r="BE86" s="5">
        <f t="shared" si="44"/>
        <v>7.1521739130434789E-2</v>
      </c>
    </row>
    <row r="87" spans="1:57" ht="15" hidden="1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26"/>
        <v>4.0064660612245255</v>
      </c>
      <c r="W87" s="15">
        <v>4.20601</v>
      </c>
      <c r="X87" s="15"/>
      <c r="Y87" s="15">
        <f t="shared" si="27"/>
        <v>1.0498054733838145</v>
      </c>
      <c r="Z87" s="15"/>
      <c r="AA87" s="16"/>
      <c r="AB87" s="15">
        <v>1.1133395391615006</v>
      </c>
      <c r="AC87" s="17">
        <f t="shared" si="28"/>
        <v>0.52140620157000461</v>
      </c>
      <c r="AD87" s="15">
        <f t="shared" si="29"/>
        <v>1</v>
      </c>
      <c r="AE87" s="15" t="s">
        <v>705</v>
      </c>
      <c r="AF87" s="30" t="s">
        <v>219</v>
      </c>
      <c r="AG87" s="17">
        <f t="shared" si="30"/>
        <v>6020.2734362900674</v>
      </c>
      <c r="AH87" s="17">
        <v>5084.6484845868827</v>
      </c>
      <c r="AI87" s="94">
        <v>14.737</v>
      </c>
      <c r="AJ87" s="17">
        <f t="shared" si="31"/>
        <v>0.52140620157000461</v>
      </c>
      <c r="AK87" s="15">
        <f t="shared" si="32"/>
        <v>1.0498054733838145</v>
      </c>
      <c r="AL87" s="5">
        <v>2.8845000000000001</v>
      </c>
      <c r="AN87" s="109"/>
      <c r="AP87">
        <f>AI87</f>
        <v>14.737</v>
      </c>
      <c r="AQ87" s="68">
        <f t="shared" si="24"/>
        <v>1</v>
      </c>
      <c r="AR87" s="5">
        <f t="shared" si="33"/>
        <v>1</v>
      </c>
      <c r="AS87" s="5">
        <f t="shared" si="34"/>
        <v>0.353123998188977</v>
      </c>
      <c r="AT87" s="5">
        <f t="shared" si="23"/>
        <v>0.5942423732695078</v>
      </c>
      <c r="AU87" s="5">
        <f t="shared" si="35"/>
        <v>0.95255742645037123</v>
      </c>
      <c r="AV87" s="5">
        <f t="shared" si="36"/>
        <v>-0.10548096738424041</v>
      </c>
      <c r="AW87" s="5">
        <f t="shared" si="37"/>
        <v>2.9597261527451977</v>
      </c>
      <c r="AX87" s="5">
        <f t="shared" si="25"/>
        <v>47.846889952153113</v>
      </c>
      <c r="AY87" s="5">
        <f t="shared" si="38"/>
        <v>1</v>
      </c>
      <c r="AZ87" s="5">
        <f t="shared" si="39"/>
        <v>47.846889952153113</v>
      </c>
      <c r="BA87" s="5">
        <f t="shared" si="40"/>
        <v>1.7135256673787986</v>
      </c>
      <c r="BB87" s="5">
        <f t="shared" si="41"/>
        <v>4.7846889952153117E-2</v>
      </c>
      <c r="BC87" s="5">
        <f t="shared" si="42"/>
        <v>0.11485263157894737</v>
      </c>
      <c r="BD87" s="5">
        <f t="shared" si="43"/>
        <v>7.1521739130434789E-2</v>
      </c>
      <c r="BE87" s="5">
        <f t="shared" si="44"/>
        <v>7.1521739130434789E-2</v>
      </c>
    </row>
    <row r="88" spans="1:57" ht="15" hidden="1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26"/>
        <v>4.6587188981679821</v>
      </c>
      <c r="W88" s="15">
        <v>4.0769599999999997</v>
      </c>
      <c r="X88" s="15"/>
      <c r="Y88" s="15">
        <f t="shared" si="27"/>
        <v>0.87512470469150727</v>
      </c>
      <c r="Z88" s="15"/>
      <c r="AA88" s="16"/>
      <c r="AB88" s="15">
        <v>1.1133395391615006</v>
      </c>
      <c r="AC88" s="17">
        <f t="shared" si="28"/>
        <v>0.80237053417063642</v>
      </c>
      <c r="AD88" s="15">
        <f t="shared" si="29"/>
        <v>1</v>
      </c>
      <c r="AE88" s="15" t="s">
        <v>706</v>
      </c>
      <c r="AF88" s="22" t="s">
        <v>5</v>
      </c>
      <c r="AG88" s="17">
        <f t="shared" si="30"/>
        <v>5018.5392881537045</v>
      </c>
      <c r="AH88" s="17">
        <v>4434.9095276407661</v>
      </c>
      <c r="AI88" s="94">
        <v>7.2363</v>
      </c>
      <c r="AJ88" s="17">
        <f t="shared" si="31"/>
        <v>0.80237053417063642</v>
      </c>
      <c r="AK88" s="15">
        <f t="shared" si="32"/>
        <v>0.87512470469150727</v>
      </c>
      <c r="AL88" s="5">
        <v>2.8845000000000001</v>
      </c>
      <c r="AN88" s="109"/>
      <c r="AP88">
        <v>7.2363</v>
      </c>
      <c r="AQ88">
        <f t="shared" si="24"/>
        <v>1</v>
      </c>
      <c r="AR88" s="5">
        <f t="shared" si="33"/>
        <v>1</v>
      </c>
      <c r="AS88" s="5">
        <f t="shared" si="34"/>
        <v>0.353123998188977</v>
      </c>
      <c r="AT88" s="5">
        <f t="shared" si="23"/>
        <v>0.5942423732695078</v>
      </c>
      <c r="AU88" s="5">
        <f t="shared" si="35"/>
        <v>1.1426942864703069</v>
      </c>
      <c r="AV88" s="5">
        <f t="shared" si="36"/>
        <v>0.1034243183608415</v>
      </c>
      <c r="AW88" s="5">
        <f t="shared" si="37"/>
        <v>2.9597261527451977</v>
      </c>
      <c r="AX88" s="5">
        <f t="shared" si="25"/>
        <v>47.846889952153113</v>
      </c>
      <c r="AY88" s="5">
        <f t="shared" si="38"/>
        <v>1</v>
      </c>
      <c r="AZ88" s="5">
        <f t="shared" si="39"/>
        <v>47.846889952153113</v>
      </c>
      <c r="BA88" s="5">
        <f t="shared" si="40"/>
        <v>1.7135256673787986</v>
      </c>
      <c r="BB88" s="5">
        <f t="shared" si="41"/>
        <v>4.7846889952153117E-2</v>
      </c>
      <c r="BC88" s="5">
        <f t="shared" si="42"/>
        <v>0.11485263157894737</v>
      </c>
      <c r="BD88" s="5">
        <f t="shared" si="43"/>
        <v>7.1521739130434789E-2</v>
      </c>
      <c r="BE88" s="5">
        <f t="shared" si="44"/>
        <v>7.1521739130434789E-2</v>
      </c>
    </row>
    <row r="89" spans="1:57" ht="15" hidden="1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26"/>
        <v>5.6614488611146241</v>
      </c>
      <c r="W89" s="15">
        <v>4.5822099999999999</v>
      </c>
      <c r="X89" s="15"/>
      <c r="Y89" s="15">
        <f t="shared" si="27"/>
        <v>0.80937055379457334</v>
      </c>
      <c r="Z89" s="15"/>
      <c r="AA89" s="16"/>
      <c r="AB89" s="15">
        <v>1.1133395391615006</v>
      </c>
      <c r="AC89" s="17">
        <f t="shared" si="28"/>
        <v>0.98823935326423384</v>
      </c>
      <c r="AD89" s="15">
        <f t="shared" si="29"/>
        <v>1</v>
      </c>
      <c r="AE89" s="15" t="s">
        <v>707</v>
      </c>
      <c r="AF89" s="22" t="s">
        <v>5</v>
      </c>
      <c r="AG89" s="17">
        <f t="shared" si="30"/>
        <v>4641.461840943738</v>
      </c>
      <c r="AH89" s="17">
        <v>3720.8349124805318</v>
      </c>
      <c r="AI89" s="94">
        <v>5.7969999999999997</v>
      </c>
      <c r="AJ89" s="17">
        <f t="shared" si="31"/>
        <v>0.98823935326423384</v>
      </c>
      <c r="AK89" s="15">
        <f t="shared" si="32"/>
        <v>0.80937055379457334</v>
      </c>
      <c r="AL89" s="5">
        <v>2.8845000000000001</v>
      </c>
      <c r="AN89" s="109"/>
      <c r="AP89">
        <v>5.7969999999999997</v>
      </c>
      <c r="AQ89">
        <f t="shared" si="24"/>
        <v>1</v>
      </c>
      <c r="AR89" s="5">
        <f t="shared" si="33"/>
        <v>1</v>
      </c>
      <c r="AS89" s="5">
        <f t="shared" si="34"/>
        <v>0.353123998188977</v>
      </c>
      <c r="AT89" s="5">
        <f t="shared" si="23"/>
        <v>0.5942423732695078</v>
      </c>
      <c r="AU89" s="5">
        <f t="shared" si="35"/>
        <v>1.235528022747675</v>
      </c>
      <c r="AV89" s="5">
        <f t="shared" si="36"/>
        <v>6.2615576083182314E-2</v>
      </c>
      <c r="AW89" s="5">
        <f t="shared" si="37"/>
        <v>2.9597261527451977</v>
      </c>
      <c r="AX89" s="5">
        <f t="shared" si="25"/>
        <v>47.846889952153113</v>
      </c>
      <c r="AY89" s="5">
        <f t="shared" si="38"/>
        <v>1</v>
      </c>
      <c r="AZ89" s="5">
        <f t="shared" si="39"/>
        <v>47.846889952153113</v>
      </c>
      <c r="BA89" s="5">
        <f t="shared" si="40"/>
        <v>1.7135256673787986</v>
      </c>
      <c r="BB89" s="5">
        <f t="shared" si="41"/>
        <v>4.7846889952153117E-2</v>
      </c>
      <c r="BC89" s="5">
        <f t="shared" si="42"/>
        <v>0.11485263157894737</v>
      </c>
      <c r="BD89" s="5">
        <f t="shared" si="43"/>
        <v>7.1521739130434789E-2</v>
      </c>
      <c r="BE89" s="5">
        <f t="shared" si="44"/>
        <v>7.1521739130434789E-2</v>
      </c>
    </row>
    <row r="90" spans="1:57" ht="15" hidden="1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26"/>
        <v>7.6700982001237241</v>
      </c>
      <c r="W90" s="15">
        <v>4.12181</v>
      </c>
      <c r="X90" s="15"/>
      <c r="Y90" s="15">
        <f t="shared" si="27"/>
        <v>0.53738686160934845</v>
      </c>
      <c r="Z90" s="15"/>
      <c r="AA90" s="16"/>
      <c r="AB90" s="15">
        <v>1.1133395391615006</v>
      </c>
      <c r="AC90" s="17">
        <f t="shared" si="28"/>
        <v>1.3029199576805508</v>
      </c>
      <c r="AD90" s="15">
        <f t="shared" si="29"/>
        <v>1</v>
      </c>
      <c r="AE90" s="15" t="s">
        <v>708</v>
      </c>
      <c r="AF90" s="22" t="s">
        <v>5</v>
      </c>
      <c r="AG90" s="17">
        <f t="shared" si="30"/>
        <v>3081.7288821423726</v>
      </c>
      <c r="AH90" s="17">
        <v>2812.640714300846</v>
      </c>
      <c r="AI90" s="94">
        <v>4.5182000000000002</v>
      </c>
      <c r="AJ90" s="17">
        <f t="shared" si="31"/>
        <v>1.3029199576805508</v>
      </c>
      <c r="AK90" s="15">
        <f t="shared" si="32"/>
        <v>0.53738686160934845</v>
      </c>
      <c r="AL90" s="5">
        <v>2.8845000000000001</v>
      </c>
      <c r="AN90" s="109"/>
      <c r="AP90">
        <v>4.5182000000000002</v>
      </c>
      <c r="AQ90">
        <f t="shared" si="24"/>
        <v>1</v>
      </c>
      <c r="AR90" s="5">
        <f t="shared" si="33"/>
        <v>1</v>
      </c>
      <c r="AS90" s="5">
        <f t="shared" si="34"/>
        <v>0.353123998188977</v>
      </c>
      <c r="AT90" s="5">
        <f t="shared" si="23"/>
        <v>0.5942423732695078</v>
      </c>
      <c r="AU90" s="5">
        <f t="shared" si="35"/>
        <v>1.8608568080827896</v>
      </c>
      <c r="AV90" s="5">
        <f t="shared" si="36"/>
        <v>6.8476911058904577E-2</v>
      </c>
      <c r="AW90" s="5">
        <f t="shared" si="37"/>
        <v>2.9597261527451977</v>
      </c>
      <c r="AX90" s="5">
        <f t="shared" si="25"/>
        <v>47.846889952153113</v>
      </c>
      <c r="AY90" s="5">
        <f t="shared" si="38"/>
        <v>1</v>
      </c>
      <c r="AZ90" s="5">
        <f t="shared" si="39"/>
        <v>47.846889952153113</v>
      </c>
      <c r="BA90" s="5">
        <f t="shared" si="40"/>
        <v>1.7135256673787986</v>
      </c>
      <c r="BB90" s="5">
        <f t="shared" si="41"/>
        <v>4.7846889952153117E-2</v>
      </c>
      <c r="BC90" s="5">
        <f t="shared" si="42"/>
        <v>0.11485263157894737</v>
      </c>
      <c r="BD90" s="5">
        <f t="shared" si="43"/>
        <v>7.1521739130434789E-2</v>
      </c>
      <c r="BE90" s="5">
        <f t="shared" si="44"/>
        <v>7.1521739130434789E-2</v>
      </c>
    </row>
    <row r="91" spans="1:57" ht="15" hidden="1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26"/>
        <v>10.536513896181583</v>
      </c>
      <c r="W91" s="15">
        <v>3.75868</v>
      </c>
      <c r="X91" s="15"/>
      <c r="Y91" s="15">
        <f t="shared" si="27"/>
        <v>0.35672899376729716</v>
      </c>
      <c r="Z91" s="15"/>
      <c r="AA91" s="16"/>
      <c r="AB91" s="15">
        <v>1.1133395391615006</v>
      </c>
      <c r="AC91" s="17">
        <f t="shared" si="28"/>
        <v>1.6291000203937251</v>
      </c>
      <c r="AD91" s="15">
        <f t="shared" si="29"/>
        <v>1</v>
      </c>
      <c r="AE91" s="15" t="s">
        <v>709</v>
      </c>
      <c r="AF91" s="22" t="s">
        <v>5</v>
      </c>
      <c r="AG91" s="17">
        <f t="shared" si="30"/>
        <v>2045.718125482251</v>
      </c>
      <c r="AH91" s="17">
        <v>2079.0652845193049</v>
      </c>
      <c r="AI91" s="94">
        <v>3.9701</v>
      </c>
      <c r="AJ91" s="17">
        <f t="shared" si="31"/>
        <v>1.6291000203937251</v>
      </c>
      <c r="AK91" s="15">
        <f t="shared" si="32"/>
        <v>0.35672899376729716</v>
      </c>
      <c r="AL91" s="5">
        <v>2.8845000000000001</v>
      </c>
      <c r="AN91" s="109"/>
      <c r="AP91">
        <v>3.9701</v>
      </c>
      <c r="AQ91">
        <f t="shared" si="24"/>
        <v>1</v>
      </c>
      <c r="AR91" s="5">
        <f t="shared" si="33"/>
        <v>1</v>
      </c>
      <c r="AS91" s="5">
        <f t="shared" si="34"/>
        <v>0.353123998188977</v>
      </c>
      <c r="AT91" s="5">
        <f t="shared" si="23"/>
        <v>0.5942423732695078</v>
      </c>
      <c r="AU91" s="5">
        <f t="shared" si="35"/>
        <v>2.8032484532286821</v>
      </c>
      <c r="AV91" s="5">
        <f t="shared" si="36"/>
        <v>6.7195093931918512E-2</v>
      </c>
      <c r="AW91" s="5">
        <f t="shared" si="37"/>
        <v>2.9597261527451977</v>
      </c>
      <c r="AX91" s="5">
        <f t="shared" si="25"/>
        <v>47.846889952153113</v>
      </c>
      <c r="AY91" s="5">
        <f t="shared" si="38"/>
        <v>1</v>
      </c>
      <c r="AZ91" s="5">
        <f t="shared" si="39"/>
        <v>47.846889952153113</v>
      </c>
      <c r="BA91" s="5">
        <f t="shared" si="40"/>
        <v>1.7135256673787986</v>
      </c>
      <c r="BB91" s="5">
        <f t="shared" si="41"/>
        <v>4.7846889952153117E-2</v>
      </c>
      <c r="BC91" s="5">
        <f t="shared" si="42"/>
        <v>0.11485263157894737</v>
      </c>
      <c r="BD91" s="5">
        <f t="shared" si="43"/>
        <v>7.1521739130434789E-2</v>
      </c>
      <c r="BE91" s="5">
        <f t="shared" si="44"/>
        <v>7.1521739130434789E-2</v>
      </c>
    </row>
    <row r="92" spans="1:57" ht="15" hidden="1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26"/>
        <v>14.012139150426757</v>
      </c>
      <c r="W92" s="15">
        <v>3.5530400000000002</v>
      </c>
      <c r="X92" s="15"/>
      <c r="Y92" s="15">
        <f t="shared" si="27"/>
        <v>0.25356870652342817</v>
      </c>
      <c r="Z92" s="15"/>
      <c r="AA92" s="16"/>
      <c r="AB92" s="15">
        <v>1.1133395391615006</v>
      </c>
      <c r="AC92" s="17">
        <f t="shared" si="28"/>
        <v>1.9466696442980427</v>
      </c>
      <c r="AD92" s="15">
        <f t="shared" si="29"/>
        <v>1</v>
      </c>
      <c r="AE92" s="15" t="s">
        <v>710</v>
      </c>
      <c r="AF92" s="22" t="s">
        <v>5</v>
      </c>
      <c r="AG92" s="17">
        <f t="shared" si="30"/>
        <v>1454.1293476370652</v>
      </c>
      <c r="AH92" s="17">
        <v>1576.3585053174145</v>
      </c>
      <c r="AI92" s="94">
        <v>3.6976</v>
      </c>
      <c r="AJ92" s="17">
        <f t="shared" si="31"/>
        <v>1.9466696442980427</v>
      </c>
      <c r="AK92" s="15">
        <f t="shared" si="32"/>
        <v>0.25356870652342817</v>
      </c>
      <c r="AL92" s="5">
        <v>2.8845000000000001</v>
      </c>
      <c r="AN92" s="109"/>
      <c r="AP92">
        <v>3.6976</v>
      </c>
      <c r="AQ92">
        <f t="shared" si="24"/>
        <v>1</v>
      </c>
      <c r="AR92" s="5">
        <f t="shared" si="33"/>
        <v>1</v>
      </c>
      <c r="AS92" s="5">
        <f t="shared" si="34"/>
        <v>0.353123998188977</v>
      </c>
      <c r="AT92" s="5">
        <f t="shared" si="23"/>
        <v>0.5942423732695078</v>
      </c>
      <c r="AU92" s="5">
        <f t="shared" si="35"/>
        <v>3.9437043068546247</v>
      </c>
      <c r="AV92" s="5">
        <f t="shared" si="36"/>
        <v>6.5888803644853722E-2</v>
      </c>
      <c r="AW92" s="5">
        <f t="shared" si="37"/>
        <v>2.9597261527451977</v>
      </c>
      <c r="AX92" s="5">
        <f t="shared" si="25"/>
        <v>47.846889952153113</v>
      </c>
      <c r="AY92" s="5">
        <f t="shared" si="38"/>
        <v>1</v>
      </c>
      <c r="AZ92" s="5">
        <f t="shared" si="39"/>
        <v>47.846889952153113</v>
      </c>
      <c r="BA92" s="5">
        <f t="shared" si="40"/>
        <v>1.7135256673787986</v>
      </c>
      <c r="BB92" s="5">
        <f t="shared" si="41"/>
        <v>4.7846889952153117E-2</v>
      </c>
      <c r="BC92" s="5">
        <f t="shared" si="42"/>
        <v>0.11485263157894737</v>
      </c>
      <c r="BD92" s="5">
        <f t="shared" si="43"/>
        <v>7.1521739130434789E-2</v>
      </c>
      <c r="BE92" s="5">
        <f t="shared" si="44"/>
        <v>7.1521739130434789E-2</v>
      </c>
    </row>
    <row r="93" spans="1:57" ht="15" hidden="1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26"/>
        <v>20.474758193025416</v>
      </c>
      <c r="W93" s="15">
        <v>3.3462399999999999</v>
      </c>
      <c r="X93" s="15"/>
      <c r="Y93" s="15">
        <f t="shared" si="27"/>
        <v>0.16343245514566679</v>
      </c>
      <c r="Z93" s="15"/>
      <c r="AA93" s="16"/>
      <c r="AB93" s="15">
        <v>1.1133395391615006</v>
      </c>
      <c r="AC93" s="17">
        <f t="shared" si="28"/>
        <v>2.4288508846772636</v>
      </c>
      <c r="AD93" s="15">
        <f t="shared" si="29"/>
        <v>1</v>
      </c>
      <c r="AE93" s="15" t="s">
        <v>711</v>
      </c>
      <c r="AF93" s="22" t="s">
        <v>5</v>
      </c>
      <c r="AG93" s="17">
        <f t="shared" si="30"/>
        <v>937.22893744277883</v>
      </c>
      <c r="AH93" s="17">
        <v>1085.9916939050379</v>
      </c>
      <c r="AI93" s="94">
        <v>3.4706999999999999</v>
      </c>
      <c r="AJ93" s="17">
        <f t="shared" si="31"/>
        <v>2.4288508846772636</v>
      </c>
      <c r="AK93" s="15">
        <f t="shared" si="32"/>
        <v>0.16343245514566679</v>
      </c>
      <c r="AL93" s="5">
        <v>2.8845000000000001</v>
      </c>
      <c r="AN93" s="109"/>
      <c r="AP93">
        <v>3.4706999999999999</v>
      </c>
      <c r="AQ93">
        <f t="shared" si="24"/>
        <v>1</v>
      </c>
      <c r="AR93" s="5">
        <f t="shared" si="33"/>
        <v>1</v>
      </c>
      <c r="AS93" s="5">
        <f t="shared" si="34"/>
        <v>0.353123998188977</v>
      </c>
      <c r="AT93" s="5">
        <f t="shared" si="23"/>
        <v>0.5942423732695078</v>
      </c>
      <c r="AU93" s="5">
        <f t="shared" si="35"/>
        <v>6.1187357132260143</v>
      </c>
      <c r="AV93" s="5">
        <f t="shared" si="36"/>
        <v>8.2355842366233167E-2</v>
      </c>
      <c r="AW93" s="5">
        <f t="shared" si="37"/>
        <v>2.9597261527451977</v>
      </c>
      <c r="AX93" s="5">
        <f t="shared" si="25"/>
        <v>47.846889952153113</v>
      </c>
      <c r="AY93" s="5">
        <f t="shared" si="38"/>
        <v>1</v>
      </c>
      <c r="AZ93" s="5">
        <f t="shared" si="39"/>
        <v>47.846889952153113</v>
      </c>
      <c r="BA93" s="5">
        <f t="shared" si="40"/>
        <v>1.7135256673787986</v>
      </c>
      <c r="BB93" s="5">
        <f t="shared" si="41"/>
        <v>4.7846889952153117E-2</v>
      </c>
      <c r="BC93" s="5">
        <f t="shared" si="42"/>
        <v>0.11485263157894737</v>
      </c>
      <c r="BD93" s="5">
        <f t="shared" si="43"/>
        <v>7.1521739130434789E-2</v>
      </c>
      <c r="BE93" s="5">
        <f t="shared" si="44"/>
        <v>7.1521739130434789E-2</v>
      </c>
    </row>
    <row r="94" spans="1:57" ht="15" hidden="1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26"/>
        <v>3.5735966733655777</v>
      </c>
      <c r="W94" s="15">
        <v>3.9687999999999999</v>
      </c>
      <c r="X94" s="15"/>
      <c r="Y94" s="15">
        <f t="shared" si="27"/>
        <v>1.1105897958714583</v>
      </c>
      <c r="Z94" s="15"/>
      <c r="AA94" s="16"/>
      <c r="AB94" s="15">
        <v>1.5142327300352278</v>
      </c>
      <c r="AC94" s="17">
        <f t="shared" si="28"/>
        <v>0.34681785005433363</v>
      </c>
      <c r="AD94" s="15">
        <f t="shared" si="29"/>
        <v>1</v>
      </c>
      <c r="AE94" s="15" t="s">
        <v>712</v>
      </c>
      <c r="AF94" s="22" t="s">
        <v>5</v>
      </c>
      <c r="AG94" s="17">
        <f t="shared" si="30"/>
        <v>4702.9272673529595</v>
      </c>
      <c r="AH94" s="17">
        <v>4177.8779091184097</v>
      </c>
      <c r="AI94" s="94">
        <v>29.71</v>
      </c>
      <c r="AJ94" s="17">
        <f t="shared" si="31"/>
        <v>0.34681785005433363</v>
      </c>
      <c r="AK94" s="15">
        <f t="shared" si="32"/>
        <v>1.1105897958714583</v>
      </c>
      <c r="AL94" s="56">
        <v>1.5359</v>
      </c>
      <c r="AN94" s="109"/>
      <c r="AP94">
        <f>AI94</f>
        <v>29.71</v>
      </c>
      <c r="AQ94" s="68">
        <f t="shared" si="24"/>
        <v>1</v>
      </c>
      <c r="AR94" s="5">
        <f t="shared" si="33"/>
        <v>1</v>
      </c>
      <c r="AS94" s="5">
        <f t="shared" si="34"/>
        <v>0.30311990100823161</v>
      </c>
      <c r="AT94" s="5">
        <f t="shared" si="23"/>
        <v>0.55056325795337235</v>
      </c>
      <c r="AU94" s="5">
        <f t="shared" si="35"/>
        <v>0.90042246355714017</v>
      </c>
      <c r="AV94" s="5">
        <f t="shared" si="36"/>
        <v>-0.58763635276497217</v>
      </c>
      <c r="AW94" s="5">
        <f t="shared" si="37"/>
        <v>2.9597261527451977</v>
      </c>
      <c r="AX94" s="5">
        <f t="shared" si="25"/>
        <v>64.935064935064929</v>
      </c>
      <c r="AY94" s="5">
        <f t="shared" si="38"/>
        <v>1</v>
      </c>
      <c r="AZ94" s="5">
        <f t="shared" si="39"/>
        <v>64.935064935064929</v>
      </c>
      <c r="BA94" s="5">
        <f t="shared" si="40"/>
        <v>1.7135256673787986</v>
      </c>
      <c r="BB94" s="5">
        <f t="shared" si="41"/>
        <v>6.4935064935064929E-2</v>
      </c>
      <c r="BC94" s="5">
        <f t="shared" si="42"/>
        <v>0.1288</v>
      </c>
      <c r="BD94" s="5">
        <f t="shared" si="43"/>
        <v>7.1521739130434789E-2</v>
      </c>
      <c r="BE94" s="5">
        <f t="shared" si="44"/>
        <v>7.1521739130434789E-2</v>
      </c>
    </row>
    <row r="95" spans="1:57" ht="15" hidden="1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26"/>
        <v>3.8816649104193433</v>
      </c>
      <c r="W95" s="15">
        <v>4.1729799999999999</v>
      </c>
      <c r="X95" s="15"/>
      <c r="Y95" s="15">
        <f t="shared" si="27"/>
        <v>1.0750490050799324</v>
      </c>
      <c r="Z95" s="15"/>
      <c r="AA95" s="16"/>
      <c r="AB95" s="15">
        <v>1.5142327300352278</v>
      </c>
      <c r="AC95" s="17">
        <f t="shared" si="28"/>
        <v>0.51595920610782742</v>
      </c>
      <c r="AD95" s="15">
        <f t="shared" si="29"/>
        <v>1</v>
      </c>
      <c r="AE95" s="15" t="s">
        <v>713</v>
      </c>
      <c r="AF95" s="22" t="s">
        <v>5</v>
      </c>
      <c r="AG95" s="17">
        <f t="shared" si="30"/>
        <v>4552.4254756580349</v>
      </c>
      <c r="AH95" s="17">
        <v>3870.3412115844235</v>
      </c>
      <c r="AI95" s="94">
        <v>14.581</v>
      </c>
      <c r="AJ95" s="17">
        <f t="shared" si="31"/>
        <v>0.51595920610782742</v>
      </c>
      <c r="AK95" s="15">
        <f t="shared" si="32"/>
        <v>1.0750490050799324</v>
      </c>
      <c r="AL95" s="5">
        <v>1.5359</v>
      </c>
      <c r="AN95" s="109"/>
      <c r="AP95">
        <f>AI95</f>
        <v>14.581</v>
      </c>
      <c r="AQ95" s="68">
        <f t="shared" si="24"/>
        <v>1</v>
      </c>
      <c r="AR95" s="5">
        <f t="shared" si="33"/>
        <v>1</v>
      </c>
      <c r="AS95" s="5">
        <f t="shared" si="34"/>
        <v>0.30311990100823161</v>
      </c>
      <c r="AT95" s="5">
        <f t="shared" si="23"/>
        <v>0.55056325795337235</v>
      </c>
      <c r="AU95" s="5">
        <f t="shared" si="35"/>
        <v>0.93019015437872776</v>
      </c>
      <c r="AV95" s="5">
        <f t="shared" si="36"/>
        <v>-0.15771262918398812</v>
      </c>
      <c r="AW95" s="5">
        <f t="shared" si="37"/>
        <v>2.9597261527451977</v>
      </c>
      <c r="AX95" s="5">
        <f t="shared" si="25"/>
        <v>64.935064935064929</v>
      </c>
      <c r="AY95" s="5">
        <f t="shared" si="38"/>
        <v>1</v>
      </c>
      <c r="AZ95" s="5">
        <f t="shared" si="39"/>
        <v>64.935064935064929</v>
      </c>
      <c r="BA95" s="5">
        <f t="shared" si="40"/>
        <v>1.7135256673787986</v>
      </c>
      <c r="BB95" s="5">
        <f t="shared" si="41"/>
        <v>6.4935064935064929E-2</v>
      </c>
      <c r="BC95" s="5">
        <f t="shared" si="42"/>
        <v>0.1288</v>
      </c>
      <c r="BD95" s="5">
        <f t="shared" si="43"/>
        <v>7.1521739130434789E-2</v>
      </c>
      <c r="BE95" s="5">
        <f t="shared" si="44"/>
        <v>7.1521739130434789E-2</v>
      </c>
    </row>
    <row r="96" spans="1:57" ht="15" hidden="1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26"/>
        <v>4.391486902765374</v>
      </c>
      <c r="W96" s="15">
        <v>4.3982599999999996</v>
      </c>
      <c r="X96" s="15"/>
      <c r="Y96" s="15">
        <f t="shared" si="27"/>
        <v>1.001542324361792</v>
      </c>
      <c r="Z96" s="15"/>
      <c r="AA96" s="16"/>
      <c r="AB96" s="15">
        <v>1.5142327300352278</v>
      </c>
      <c r="AC96" s="17">
        <f t="shared" si="28"/>
        <v>0.74236503291772593</v>
      </c>
      <c r="AD96" s="15">
        <f t="shared" si="29"/>
        <v>1</v>
      </c>
      <c r="AE96" s="15" t="s">
        <v>714</v>
      </c>
      <c r="AF96" s="22" t="s">
        <v>5</v>
      </c>
      <c r="AG96" s="17">
        <f t="shared" si="30"/>
        <v>4241.1525156803245</v>
      </c>
      <c r="AH96" s="17">
        <v>3461.4955495321219</v>
      </c>
      <c r="AI96" s="94">
        <v>7.9684999999999997</v>
      </c>
      <c r="AJ96" s="17">
        <f t="shared" si="31"/>
        <v>0.74236503291772593</v>
      </c>
      <c r="AK96" s="15">
        <f t="shared" si="32"/>
        <v>1.001542324361792</v>
      </c>
      <c r="AL96" s="5">
        <v>1.5359</v>
      </c>
      <c r="AN96" s="109"/>
      <c r="AP96">
        <f>AI96</f>
        <v>7.9684999999999997</v>
      </c>
      <c r="AQ96" s="68">
        <f t="shared" si="24"/>
        <v>1</v>
      </c>
      <c r="AR96" s="5">
        <f t="shared" si="33"/>
        <v>1</v>
      </c>
      <c r="AS96" s="5">
        <f t="shared" si="34"/>
        <v>0.30311990100823161</v>
      </c>
      <c r="AT96" s="5">
        <f t="shared" si="23"/>
        <v>0.55056325795337235</v>
      </c>
      <c r="AU96" s="5">
        <f t="shared" si="35"/>
        <v>0.99846005073946842</v>
      </c>
      <c r="AV96" s="5">
        <f t="shared" si="36"/>
        <v>-1.2721419200365184E-3</v>
      </c>
      <c r="AW96" s="5">
        <f t="shared" si="37"/>
        <v>2.9597261527451977</v>
      </c>
      <c r="AX96" s="5">
        <f t="shared" si="25"/>
        <v>64.935064935064929</v>
      </c>
      <c r="AY96" s="5">
        <f t="shared" si="38"/>
        <v>1</v>
      </c>
      <c r="AZ96" s="5">
        <f t="shared" si="39"/>
        <v>64.935064935064929</v>
      </c>
      <c r="BA96" s="5">
        <f t="shared" si="40"/>
        <v>1.7135256673787986</v>
      </c>
      <c r="BB96" s="5">
        <f t="shared" si="41"/>
        <v>6.4935064935064929E-2</v>
      </c>
      <c r="BC96" s="5">
        <f t="shared" si="42"/>
        <v>0.1288</v>
      </c>
      <c r="BD96" s="5">
        <f t="shared" si="43"/>
        <v>7.1521739130434789E-2</v>
      </c>
      <c r="BE96" s="5">
        <f t="shared" si="44"/>
        <v>7.1521739130434789E-2</v>
      </c>
    </row>
    <row r="97" spans="1:57" ht="15" hidden="1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26"/>
        <v>5.1363245823253356</v>
      </c>
      <c r="W97" s="15">
        <v>4.2597300000000002</v>
      </c>
      <c r="X97" s="15"/>
      <c r="Y97" s="15">
        <f t="shared" si="27"/>
        <v>0.8293342703960348</v>
      </c>
      <c r="Z97" s="15"/>
      <c r="AA97" s="16"/>
      <c r="AB97" s="15">
        <v>1.5142327300352278</v>
      </c>
      <c r="AC97" s="17">
        <f t="shared" si="28"/>
        <v>0.97750006998221872</v>
      </c>
      <c r="AD97" s="15">
        <f t="shared" si="29"/>
        <v>1</v>
      </c>
      <c r="AE97" s="15" t="s">
        <v>715</v>
      </c>
      <c r="AF97" s="22" t="s">
        <v>5</v>
      </c>
      <c r="AG97" s="17">
        <f t="shared" si="30"/>
        <v>3511.9166126817281</v>
      </c>
      <c r="AH97" s="17">
        <v>3010.3655720248034</v>
      </c>
      <c r="AI97" s="94">
        <v>5.3754999999999997</v>
      </c>
      <c r="AJ97" s="17">
        <f t="shared" si="31"/>
        <v>0.97750006998221872</v>
      </c>
      <c r="AK97" s="15">
        <f t="shared" si="32"/>
        <v>0.8293342703960348</v>
      </c>
      <c r="AL97" s="5">
        <v>1.5359</v>
      </c>
      <c r="AN97" s="109"/>
      <c r="AP97">
        <v>5.3754999999999997</v>
      </c>
      <c r="AQ97">
        <f t="shared" si="24"/>
        <v>1</v>
      </c>
      <c r="AR97" s="5">
        <f t="shared" si="33"/>
        <v>1</v>
      </c>
      <c r="AS97" s="5">
        <f t="shared" si="34"/>
        <v>0.30311990100823161</v>
      </c>
      <c r="AT97" s="5">
        <f t="shared" si="23"/>
        <v>0.55056325795337235</v>
      </c>
      <c r="AU97" s="5">
        <f t="shared" si="35"/>
        <v>1.2057864189339078</v>
      </c>
      <c r="AV97" s="5">
        <f t="shared" si="36"/>
        <v>5.4937904105671363E-2</v>
      </c>
      <c r="AW97" s="5">
        <f t="shared" si="37"/>
        <v>2.9597261527451977</v>
      </c>
      <c r="AX97" s="5">
        <f t="shared" si="25"/>
        <v>64.935064935064929</v>
      </c>
      <c r="AY97" s="5">
        <f t="shared" si="38"/>
        <v>1</v>
      </c>
      <c r="AZ97" s="5">
        <f t="shared" si="39"/>
        <v>64.935064935064929</v>
      </c>
      <c r="BA97" s="5">
        <f t="shared" si="40"/>
        <v>1.7135256673787986</v>
      </c>
      <c r="BB97" s="5">
        <f t="shared" si="41"/>
        <v>6.4935064935064929E-2</v>
      </c>
      <c r="BC97" s="5">
        <f t="shared" si="42"/>
        <v>0.1288</v>
      </c>
      <c r="BD97" s="5">
        <f t="shared" si="43"/>
        <v>7.1521739130434789E-2</v>
      </c>
      <c r="BE97" s="5">
        <f t="shared" si="44"/>
        <v>7.1521739130434789E-2</v>
      </c>
    </row>
    <row r="98" spans="1:57" ht="15" hidden="1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26"/>
        <v>6.6238340315814499</v>
      </c>
      <c r="W98" s="15">
        <v>3.64134</v>
      </c>
      <c r="X98" s="15"/>
      <c r="Y98" s="15">
        <f t="shared" si="27"/>
        <v>0.54973297679842759</v>
      </c>
      <c r="Z98" s="15"/>
      <c r="AA98" s="16"/>
      <c r="AB98" s="15">
        <v>1.5142327300352278</v>
      </c>
      <c r="AC98" s="17">
        <f t="shared" si="28"/>
        <v>1.288629729656775</v>
      </c>
      <c r="AD98" s="15">
        <f t="shared" si="29"/>
        <v>1</v>
      </c>
      <c r="AE98" s="15" t="s">
        <v>716</v>
      </c>
      <c r="AF98" s="22" t="s">
        <v>5</v>
      </c>
      <c r="AG98" s="17">
        <f t="shared" si="30"/>
        <v>2327.9110036480743</v>
      </c>
      <c r="AH98" s="17">
        <v>2393.5008227522562</v>
      </c>
      <c r="AI98" s="94">
        <v>3.9889000000000001</v>
      </c>
      <c r="AJ98" s="17">
        <f t="shared" si="31"/>
        <v>1.288629729656775</v>
      </c>
      <c r="AK98" s="15">
        <f t="shared" si="32"/>
        <v>0.54973297679842759</v>
      </c>
      <c r="AL98" s="5">
        <v>1.5359</v>
      </c>
      <c r="AN98" s="109"/>
      <c r="AP98">
        <v>3.9889000000000001</v>
      </c>
      <c r="AQ98">
        <f t="shared" si="24"/>
        <v>1</v>
      </c>
      <c r="AR98" s="5">
        <f t="shared" si="33"/>
        <v>1</v>
      </c>
      <c r="AS98" s="5">
        <f t="shared" si="34"/>
        <v>0.30311990100823161</v>
      </c>
      <c r="AT98" s="5">
        <f t="shared" si="23"/>
        <v>0.55056325795337235</v>
      </c>
      <c r="AU98" s="5">
        <f t="shared" si="35"/>
        <v>1.8190649682758131</v>
      </c>
      <c r="AV98" s="5">
        <f t="shared" si="36"/>
        <v>6.5556355349375622E-2</v>
      </c>
      <c r="AW98" s="5">
        <f t="shared" si="37"/>
        <v>2.9597261527451977</v>
      </c>
      <c r="AX98" s="5">
        <f t="shared" si="25"/>
        <v>64.935064935064929</v>
      </c>
      <c r="AY98" s="5">
        <f t="shared" si="38"/>
        <v>1</v>
      </c>
      <c r="AZ98" s="5">
        <f t="shared" si="39"/>
        <v>64.935064935064929</v>
      </c>
      <c r="BA98" s="5">
        <f t="shared" si="40"/>
        <v>1.7135256673787986</v>
      </c>
      <c r="BB98" s="5">
        <f t="shared" si="41"/>
        <v>6.4935064935064929E-2</v>
      </c>
      <c r="BC98" s="5">
        <f t="shared" si="42"/>
        <v>0.1288</v>
      </c>
      <c r="BD98" s="5">
        <f t="shared" si="43"/>
        <v>7.1521739130434789E-2</v>
      </c>
      <c r="BE98" s="5">
        <f t="shared" si="44"/>
        <v>7.1521739130434789E-2</v>
      </c>
    </row>
    <row r="99" spans="1:57" ht="15" hidden="1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26"/>
        <v>8.8015349904502553</v>
      </c>
      <c r="W99" s="15">
        <v>3.2110699999999999</v>
      </c>
      <c r="X99" s="15"/>
      <c r="Y99" s="15">
        <f t="shared" si="27"/>
        <v>0.36483068049880385</v>
      </c>
      <c r="Z99" s="15"/>
      <c r="AA99" s="16"/>
      <c r="AB99" s="15">
        <v>1.5142327300352278</v>
      </c>
      <c r="AC99" s="17">
        <f t="shared" si="28"/>
        <v>1.6111446250466166</v>
      </c>
      <c r="AD99" s="15">
        <f t="shared" si="29"/>
        <v>1</v>
      </c>
      <c r="AE99" s="15" t="s">
        <v>717</v>
      </c>
      <c r="AF99" s="22" t="s">
        <v>5</v>
      </c>
      <c r="AG99" s="17">
        <f t="shared" si="30"/>
        <v>1544.9197909642478</v>
      </c>
      <c r="AH99" s="17">
        <v>1836.7620987321591</v>
      </c>
      <c r="AI99" s="94">
        <v>3.3906999999999998</v>
      </c>
      <c r="AJ99" s="17">
        <f t="shared" si="31"/>
        <v>1.6111446250466166</v>
      </c>
      <c r="AK99" s="15">
        <f t="shared" si="32"/>
        <v>0.36483068049880385</v>
      </c>
      <c r="AL99" s="5">
        <v>1.5359</v>
      </c>
      <c r="AN99" s="109"/>
      <c r="AP99">
        <v>3.3906999999999998</v>
      </c>
      <c r="AQ99">
        <f t="shared" si="24"/>
        <v>1</v>
      </c>
      <c r="AR99" s="5">
        <f t="shared" si="33"/>
        <v>1</v>
      </c>
      <c r="AS99" s="5">
        <f t="shared" si="34"/>
        <v>0.30311990100823161</v>
      </c>
      <c r="AT99" s="5">
        <f t="shared" si="23"/>
        <v>0.55056325795337235</v>
      </c>
      <c r="AU99" s="5">
        <f t="shared" si="35"/>
        <v>2.740997546129563</v>
      </c>
      <c r="AV99" s="5">
        <f t="shared" si="36"/>
        <v>6.5360616015842588E-2</v>
      </c>
      <c r="AW99" s="5">
        <f t="shared" si="37"/>
        <v>2.9597261527451977</v>
      </c>
      <c r="AX99" s="5">
        <f t="shared" si="25"/>
        <v>64.935064935064929</v>
      </c>
      <c r="AY99" s="5">
        <f t="shared" si="38"/>
        <v>1</v>
      </c>
      <c r="AZ99" s="5">
        <f t="shared" si="39"/>
        <v>64.935064935064929</v>
      </c>
      <c r="BA99" s="5">
        <f t="shared" si="40"/>
        <v>1.7135256673787986</v>
      </c>
      <c r="BB99" s="5">
        <f t="shared" si="41"/>
        <v>6.4935064935064929E-2</v>
      </c>
      <c r="BC99" s="5">
        <f t="shared" si="42"/>
        <v>0.1288</v>
      </c>
      <c r="BD99" s="5">
        <f t="shared" si="43"/>
        <v>7.1521739130434789E-2</v>
      </c>
      <c r="BE99" s="5">
        <f t="shared" si="44"/>
        <v>7.1521739130434789E-2</v>
      </c>
    </row>
    <row r="100" spans="1:57" ht="15" hidden="1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26"/>
        <v>11.49176674934367</v>
      </c>
      <c r="W100" s="31">
        <v>2.9794499999999999</v>
      </c>
      <c r="X100" s="31"/>
      <c r="Y100" s="15">
        <f t="shared" si="27"/>
        <v>0.2592682278527943</v>
      </c>
      <c r="Z100" s="31"/>
      <c r="AA100" s="33"/>
      <c r="AB100" s="31">
        <v>1.5142327300352278</v>
      </c>
      <c r="AC100" s="17">
        <f t="shared" si="28"/>
        <v>1.9251764030471765</v>
      </c>
      <c r="AD100" s="15">
        <f t="shared" si="29"/>
        <v>1</v>
      </c>
      <c r="AE100" s="31" t="s">
        <v>718</v>
      </c>
      <c r="AF100" s="35" t="s">
        <v>5</v>
      </c>
      <c r="AG100" s="34">
        <f t="shared" si="30"/>
        <v>1097.9027745977169</v>
      </c>
      <c r="AH100" s="34">
        <v>1423.1308916460907</v>
      </c>
      <c r="AI100" s="95">
        <v>3.1006</v>
      </c>
      <c r="AJ100" s="34">
        <f t="shared" si="31"/>
        <v>1.9251764030471765</v>
      </c>
      <c r="AK100" s="31">
        <f t="shared" si="32"/>
        <v>0.2592682278527943</v>
      </c>
      <c r="AL100" s="5">
        <v>1.5359</v>
      </c>
      <c r="AN100" s="109"/>
      <c r="AP100">
        <v>3.1006</v>
      </c>
      <c r="AQ100">
        <f t="shared" si="24"/>
        <v>1</v>
      </c>
      <c r="AR100" s="5">
        <f t="shared" si="33"/>
        <v>1</v>
      </c>
      <c r="AS100" s="5">
        <f t="shared" si="34"/>
        <v>0.30311990100823161</v>
      </c>
      <c r="AT100" s="5">
        <f t="shared" si="23"/>
        <v>0.55056325795337235</v>
      </c>
      <c r="AU100" s="5">
        <f t="shared" si="35"/>
        <v>3.8570094310505865</v>
      </c>
      <c r="AV100" s="5">
        <f t="shared" si="36"/>
        <v>6.4707681704072234E-2</v>
      </c>
      <c r="AW100" s="5">
        <f t="shared" si="37"/>
        <v>2.9597261527451977</v>
      </c>
      <c r="AX100" s="5">
        <f t="shared" si="25"/>
        <v>64.935064935064929</v>
      </c>
      <c r="AY100" s="5">
        <f t="shared" si="38"/>
        <v>1</v>
      </c>
      <c r="AZ100" s="5">
        <f t="shared" si="39"/>
        <v>64.935064935064929</v>
      </c>
      <c r="BA100" s="5">
        <f t="shared" si="40"/>
        <v>1.7135256673787986</v>
      </c>
      <c r="BB100" s="5">
        <f t="shared" si="41"/>
        <v>6.4935064935064929E-2</v>
      </c>
      <c r="BC100" s="5">
        <f t="shared" si="42"/>
        <v>0.1288</v>
      </c>
      <c r="BD100" s="5">
        <f t="shared" si="43"/>
        <v>7.1521739130434789E-2</v>
      </c>
      <c r="BE100" s="5">
        <f t="shared" si="44"/>
        <v>7.1521739130434789E-2</v>
      </c>
    </row>
    <row r="101" spans="1:57" ht="15.75" hidden="1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26"/>
        <v>16.545056406427431</v>
      </c>
      <c r="W101" s="42">
        <v>2.7880500000000001</v>
      </c>
      <c r="X101" s="42"/>
      <c r="Y101" s="15">
        <f t="shared" si="27"/>
        <v>0.16851257146013096</v>
      </c>
      <c r="Z101" s="42"/>
      <c r="AA101" s="41"/>
      <c r="AB101" s="42">
        <v>1.5142327300352278</v>
      </c>
      <c r="AC101" s="17">
        <f t="shared" si="28"/>
        <v>2.4019264014776618</v>
      </c>
      <c r="AD101" s="15">
        <f t="shared" si="29"/>
        <v>1</v>
      </c>
      <c r="AE101" s="42" t="s">
        <v>719</v>
      </c>
      <c r="AF101" s="44" t="s">
        <v>5</v>
      </c>
      <c r="AG101" s="43">
        <f t="shared" si="30"/>
        <v>713.58693385954678</v>
      </c>
      <c r="AH101" s="43">
        <v>997.90481479246318</v>
      </c>
      <c r="AI101" s="96">
        <v>2.8677999999999999</v>
      </c>
      <c r="AJ101" s="43">
        <f t="shared" si="31"/>
        <v>2.4019264014776618</v>
      </c>
      <c r="AK101" s="42">
        <f t="shared" si="32"/>
        <v>0.16851257146013096</v>
      </c>
      <c r="AL101" s="113">
        <v>1.5359</v>
      </c>
      <c r="AM101" s="114"/>
      <c r="AN101" s="115"/>
      <c r="AO101" s="114"/>
      <c r="AP101" s="116">
        <v>2.8677999999999999</v>
      </c>
      <c r="AQ101" s="116">
        <f t="shared" si="24"/>
        <v>1</v>
      </c>
      <c r="AR101" s="114">
        <f t="shared" si="33"/>
        <v>1</v>
      </c>
      <c r="AS101" s="114">
        <f t="shared" si="34"/>
        <v>0.30311990100823161</v>
      </c>
      <c r="AT101" s="114">
        <f t="shared" si="23"/>
        <v>0.55056325795337235</v>
      </c>
      <c r="AU101" s="114">
        <f t="shared" si="35"/>
        <v>5.9342753560472126</v>
      </c>
      <c r="AV101" s="114">
        <f t="shared" si="36"/>
        <v>6.2316408288677731E-2</v>
      </c>
      <c r="AW101" s="114">
        <f t="shared" si="37"/>
        <v>2.9597261527451977</v>
      </c>
      <c r="AX101" s="114">
        <f t="shared" si="25"/>
        <v>64.935064935064929</v>
      </c>
      <c r="AY101" s="114">
        <f t="shared" si="38"/>
        <v>1</v>
      </c>
      <c r="AZ101" s="114">
        <f t="shared" si="39"/>
        <v>64.935064935064929</v>
      </c>
      <c r="BA101" s="114">
        <f t="shared" si="40"/>
        <v>1.7135256673787986</v>
      </c>
      <c r="BB101" s="114">
        <f t="shared" si="41"/>
        <v>6.4935064935064929E-2</v>
      </c>
      <c r="BC101" s="114">
        <f t="shared" si="42"/>
        <v>0.1288</v>
      </c>
      <c r="BD101" s="5">
        <f t="shared" si="43"/>
        <v>7.1521739130434789E-2</v>
      </c>
      <c r="BE101" s="114">
        <f t="shared" si="44"/>
        <v>7.1521739130434789E-2</v>
      </c>
    </row>
    <row r="102" spans="1:57" hidden="1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15">
        <f t="shared" si="27"/>
        <v>1.0100251079178624</v>
      </c>
      <c r="Z102" s="36"/>
      <c r="AA102" s="38"/>
      <c r="AB102" s="36">
        <v>0.3550200773318104</v>
      </c>
      <c r="AC102" s="17">
        <f t="shared" si="28"/>
        <v>0.30551473618776387</v>
      </c>
      <c r="AD102" s="15">
        <f t="shared" si="29"/>
        <v>2.2222222222222223</v>
      </c>
      <c r="AE102" s="36" t="s">
        <v>720</v>
      </c>
      <c r="AF102" s="40" t="s">
        <v>5</v>
      </c>
      <c r="AG102" s="39">
        <f t="shared" si="30"/>
        <v>7348.8886488670896</v>
      </c>
      <c r="AH102" s="39">
        <v>6737.2255644762408</v>
      </c>
      <c r="AI102" s="97">
        <v>40.496000000000002</v>
      </c>
      <c r="AJ102" s="39">
        <f t="shared" si="31"/>
        <v>0.30551473618776387</v>
      </c>
      <c r="AK102" s="36">
        <f t="shared" si="32"/>
        <v>1.0100251079178624</v>
      </c>
      <c r="AL102" s="56">
        <v>26.521000000000001</v>
      </c>
      <c r="AN102" s="109"/>
      <c r="AR102" s="5">
        <f t="shared" si="33"/>
        <v>2.2222222222222223</v>
      </c>
      <c r="AS102" s="5">
        <f t="shared" si="34"/>
        <v>0.18815260919970536</v>
      </c>
      <c r="AT102" s="5">
        <f t="shared" ref="AT102:AT134" si="45">AR102^2*AS102</f>
        <v>0.92914868740595247</v>
      </c>
      <c r="AU102" s="5">
        <f t="shared" si="35"/>
        <v>0.9900743973201529</v>
      </c>
      <c r="AV102" s="5">
        <f t="shared" si="36"/>
        <v>-8.5200104838885349E-2</v>
      </c>
      <c r="AW102" s="5">
        <f t="shared" si="37"/>
        <v>1.4805162420599884</v>
      </c>
      <c r="AX102" s="5">
        <f t="shared" si="25"/>
        <v>14.109347442680775</v>
      </c>
      <c r="AY102" s="5">
        <f t="shared" si="38"/>
        <v>0.45</v>
      </c>
      <c r="AZ102" s="5">
        <f t="shared" si="39"/>
        <v>6.3492063492063489</v>
      </c>
      <c r="BA102" s="5">
        <f t="shared" si="40"/>
        <v>1.3990878487466891</v>
      </c>
      <c r="BB102" s="5">
        <f t="shared" si="41"/>
        <v>6.3492063492063492E-3</v>
      </c>
      <c r="BC102" s="5">
        <f t="shared" si="42"/>
        <v>8.0982222222222233E-2</v>
      </c>
      <c r="BD102" s="5">
        <f t="shared" si="43"/>
        <v>0.10728260869565218</v>
      </c>
      <c r="BE102" s="5">
        <f t="shared" si="44"/>
        <v>0.15992747056465886</v>
      </c>
    </row>
    <row r="103" spans="1:57" hidden="1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26"/>
        <v>4.2569429804774606</v>
      </c>
      <c r="W103" s="15">
        <v>4.1821700000000002</v>
      </c>
      <c r="X103" s="15"/>
      <c r="Y103" s="15">
        <f t="shared" si="27"/>
        <v>0.98243505237904927</v>
      </c>
      <c r="Z103" s="15"/>
      <c r="AA103" s="16"/>
      <c r="AB103" s="15">
        <v>0.3550200773318104</v>
      </c>
      <c r="AC103" s="17">
        <f t="shared" si="28"/>
        <v>0.49757718104038273</v>
      </c>
      <c r="AD103" s="15">
        <f t="shared" si="29"/>
        <v>2.2222222222222223</v>
      </c>
      <c r="AE103" s="15" t="s">
        <v>721</v>
      </c>
      <c r="AF103" s="22" t="s">
        <v>5</v>
      </c>
      <c r="AG103" s="17">
        <f t="shared" si="30"/>
        <v>7148.1448808346577</v>
      </c>
      <c r="AH103" s="17">
        <v>5982.1831926777968</v>
      </c>
      <c r="AI103" s="94">
        <v>17.193999999999999</v>
      </c>
      <c r="AJ103" s="17">
        <f t="shared" si="31"/>
        <v>0.49757718104038273</v>
      </c>
      <c r="AK103" s="15">
        <f t="shared" si="32"/>
        <v>0.98243505237904927</v>
      </c>
      <c r="AL103" s="5">
        <v>26.521000000000001</v>
      </c>
      <c r="AN103" s="109"/>
      <c r="AR103" s="5">
        <f t="shared" si="33"/>
        <v>2.2222222222222223</v>
      </c>
      <c r="AS103" s="5">
        <f t="shared" si="34"/>
        <v>0.18815260919970536</v>
      </c>
      <c r="AT103" s="5">
        <f t="shared" si="45"/>
        <v>0.92914868740595247</v>
      </c>
      <c r="AU103" s="5">
        <f t="shared" si="35"/>
        <v>1.0178789911642665</v>
      </c>
      <c r="AV103" s="5">
        <f t="shared" si="36"/>
        <v>4.5467894388591217E-2</v>
      </c>
      <c r="AW103" s="5">
        <f t="shared" si="37"/>
        <v>1.4805162420599884</v>
      </c>
      <c r="AX103" s="5">
        <f t="shared" si="25"/>
        <v>14.109347442680775</v>
      </c>
      <c r="AY103" s="5">
        <f t="shared" si="38"/>
        <v>0.45</v>
      </c>
      <c r="AZ103" s="5">
        <f t="shared" si="39"/>
        <v>6.3492063492063489</v>
      </c>
      <c r="BA103" s="5">
        <f t="shared" si="40"/>
        <v>1.3990878487466891</v>
      </c>
      <c r="BB103" s="5">
        <f t="shared" si="41"/>
        <v>6.3492063492063492E-3</v>
      </c>
      <c r="BC103" s="5">
        <f t="shared" si="42"/>
        <v>8.0982222222222233E-2</v>
      </c>
      <c r="BD103" s="5">
        <f t="shared" si="43"/>
        <v>0.10728260869565218</v>
      </c>
      <c r="BE103" s="5">
        <f t="shared" si="44"/>
        <v>0.15992747056465886</v>
      </c>
    </row>
    <row r="104" spans="1:57" hidden="1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26"/>
        <v>5.1769722490471333</v>
      </c>
      <c r="W104" s="15">
        <v>4.7433100000000001</v>
      </c>
      <c r="X104" s="15"/>
      <c r="Y104" s="15">
        <f t="shared" si="27"/>
        <v>0.91623245631132122</v>
      </c>
      <c r="Z104" s="15"/>
      <c r="AA104" s="16"/>
      <c r="AB104" s="15">
        <v>0.3550200773318104</v>
      </c>
      <c r="AC104" s="17">
        <f t="shared" si="28"/>
        <v>0.74241598925152097</v>
      </c>
      <c r="AD104" s="15">
        <f t="shared" si="29"/>
        <v>2.2222222222222223</v>
      </c>
      <c r="AE104" s="15" t="s">
        <v>722</v>
      </c>
      <c r="AF104" s="22" t="s">
        <v>5</v>
      </c>
      <c r="AG104" s="17">
        <f t="shared" si="30"/>
        <v>6666.4583336847618</v>
      </c>
      <c r="AH104" s="17">
        <v>4919.0552942769218</v>
      </c>
      <c r="AI104" s="94">
        <v>9.3925000000000001</v>
      </c>
      <c r="AJ104" s="17">
        <f t="shared" si="31"/>
        <v>0.74241598925152097</v>
      </c>
      <c r="AK104" s="15">
        <f t="shared" si="32"/>
        <v>0.91623245631132122</v>
      </c>
      <c r="AL104" s="5">
        <v>26.521000000000001</v>
      </c>
      <c r="AN104" s="109"/>
      <c r="AR104" s="5">
        <f t="shared" si="33"/>
        <v>2.2222222222222223</v>
      </c>
      <c r="AS104" s="5">
        <f t="shared" si="34"/>
        <v>0.18815260919970536</v>
      </c>
      <c r="AT104" s="5">
        <f t="shared" si="45"/>
        <v>0.92914868740595247</v>
      </c>
      <c r="AU104" s="5">
        <f t="shared" si="35"/>
        <v>1.0914260820075292</v>
      </c>
      <c r="AV104" s="5">
        <f t="shared" si="36"/>
        <v>8.3432204121599615E-2</v>
      </c>
      <c r="AW104" s="5">
        <f t="shared" si="37"/>
        <v>1.4805162420599884</v>
      </c>
      <c r="AX104" s="5">
        <f t="shared" si="25"/>
        <v>14.109347442680775</v>
      </c>
      <c r="AY104" s="5">
        <f t="shared" si="38"/>
        <v>0.45</v>
      </c>
      <c r="AZ104" s="5">
        <f t="shared" si="39"/>
        <v>6.3492063492063489</v>
      </c>
      <c r="BA104" s="5">
        <f t="shared" si="40"/>
        <v>1.3990878487466891</v>
      </c>
      <c r="BB104" s="5">
        <f t="shared" si="41"/>
        <v>6.3492063492063492E-3</v>
      </c>
      <c r="BC104" s="5">
        <f t="shared" si="42"/>
        <v>8.0982222222222233E-2</v>
      </c>
      <c r="BD104" s="5">
        <f t="shared" si="43"/>
        <v>0.10728260869565218</v>
      </c>
      <c r="BE104" s="5">
        <f t="shared" si="44"/>
        <v>0.15992747056465886</v>
      </c>
    </row>
    <row r="105" spans="1:57" hidden="1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26"/>
        <v>6.6536164518933676</v>
      </c>
      <c r="W105" s="15">
        <v>5.0855499999999996</v>
      </c>
      <c r="X105" s="15"/>
      <c r="Y105" s="15">
        <f t="shared" si="27"/>
        <v>0.76432869805004233</v>
      </c>
      <c r="Z105" s="15"/>
      <c r="AA105" s="16"/>
      <c r="AB105" s="15">
        <v>0.3550200773318104</v>
      </c>
      <c r="AC105" s="17">
        <f t="shared" si="28"/>
        <v>0.98726334948244843</v>
      </c>
      <c r="AD105" s="15">
        <f t="shared" si="29"/>
        <v>2.2222222222222223</v>
      </c>
      <c r="AE105" s="15" t="s">
        <v>723</v>
      </c>
      <c r="AF105" s="22" t="s">
        <v>5</v>
      </c>
      <c r="AG105" s="17">
        <f t="shared" si="30"/>
        <v>5561.2147154267623</v>
      </c>
      <c r="AH105" s="17">
        <v>3827.3641010301089</v>
      </c>
      <c r="AI105" s="94">
        <v>6.8263999999999996</v>
      </c>
      <c r="AJ105" s="17">
        <f t="shared" si="31"/>
        <v>0.98726334948244843</v>
      </c>
      <c r="AK105" s="15">
        <f t="shared" si="32"/>
        <v>0.76432869805004233</v>
      </c>
      <c r="AL105" s="5">
        <v>26.521000000000001</v>
      </c>
      <c r="AN105" s="109"/>
      <c r="AR105" s="5">
        <f t="shared" si="33"/>
        <v>2.2222222222222223</v>
      </c>
      <c r="AS105" s="5">
        <f t="shared" si="34"/>
        <v>0.18815260919970536</v>
      </c>
      <c r="AT105" s="5">
        <f t="shared" si="45"/>
        <v>0.92914868740595247</v>
      </c>
      <c r="AU105" s="5">
        <f t="shared" si="35"/>
        <v>1.3083376334700019</v>
      </c>
      <c r="AV105" s="5">
        <f t="shared" si="36"/>
        <v>9.9879444989930663E-2</v>
      </c>
      <c r="AW105" s="5">
        <f t="shared" si="37"/>
        <v>1.4805162420599884</v>
      </c>
      <c r="AX105" s="5">
        <f t="shared" si="25"/>
        <v>14.109347442680775</v>
      </c>
      <c r="AY105" s="5">
        <f t="shared" si="38"/>
        <v>0.45</v>
      </c>
      <c r="AZ105" s="5">
        <f t="shared" si="39"/>
        <v>6.3492063492063489</v>
      </c>
      <c r="BA105" s="5">
        <f t="shared" si="40"/>
        <v>1.3990878487466891</v>
      </c>
      <c r="BB105" s="5">
        <f t="shared" si="41"/>
        <v>6.3492063492063492E-3</v>
      </c>
      <c r="BC105" s="5">
        <f t="shared" si="42"/>
        <v>8.0982222222222233E-2</v>
      </c>
      <c r="BD105" s="5">
        <f t="shared" si="43"/>
        <v>0.10728260869565218</v>
      </c>
      <c r="BE105" s="5">
        <f t="shared" si="44"/>
        <v>0.15992747056465886</v>
      </c>
    </row>
    <row r="106" spans="1:57" hidden="1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26"/>
        <v>9.5498063425264501</v>
      </c>
      <c r="W106" s="15">
        <v>4.8746099999999997</v>
      </c>
      <c r="X106" s="15"/>
      <c r="Y106" s="15">
        <f t="shared" si="27"/>
        <v>0.51044071734656737</v>
      </c>
      <c r="Z106" s="15"/>
      <c r="AA106" s="16"/>
      <c r="AB106" s="15">
        <v>0.3550200773318104</v>
      </c>
      <c r="AC106" s="17">
        <f t="shared" si="28"/>
        <v>1.3111232656347667</v>
      </c>
      <c r="AD106" s="15">
        <f t="shared" si="29"/>
        <v>2.2222222222222223</v>
      </c>
      <c r="AE106" s="15" t="s">
        <v>724</v>
      </c>
      <c r="AF106" s="22" t="s">
        <v>5</v>
      </c>
      <c r="AG106" s="17">
        <f t="shared" si="30"/>
        <v>3713.9393508352464</v>
      </c>
      <c r="AH106" s="17">
        <v>2666.6313259775375</v>
      </c>
      <c r="AI106" s="94">
        <v>5.5552999999999999</v>
      </c>
      <c r="AJ106" s="17">
        <f t="shared" si="31"/>
        <v>1.3111232656347667</v>
      </c>
      <c r="AK106" s="15">
        <f t="shared" si="32"/>
        <v>0.51044071734656737</v>
      </c>
      <c r="AL106" s="5">
        <v>26.521000000000001</v>
      </c>
      <c r="AN106" s="109"/>
      <c r="AR106" s="5">
        <f t="shared" si="33"/>
        <v>2.2222222222222223</v>
      </c>
      <c r="AS106" s="5">
        <f t="shared" si="34"/>
        <v>0.18815260919970536</v>
      </c>
      <c r="AT106" s="5">
        <f t="shared" si="45"/>
        <v>0.92914868740595247</v>
      </c>
      <c r="AU106" s="5">
        <f t="shared" si="35"/>
        <v>1.9590913616733339</v>
      </c>
      <c r="AV106" s="5">
        <f t="shared" si="36"/>
        <v>0.10576441988634842</v>
      </c>
      <c r="AW106" s="5">
        <f t="shared" si="37"/>
        <v>1.4805162420599884</v>
      </c>
      <c r="AX106" s="5">
        <f t="shared" si="25"/>
        <v>14.109347442680775</v>
      </c>
      <c r="AY106" s="5">
        <f t="shared" si="38"/>
        <v>0.45</v>
      </c>
      <c r="AZ106" s="5">
        <f t="shared" si="39"/>
        <v>6.3492063492063489</v>
      </c>
      <c r="BA106" s="5">
        <f t="shared" si="40"/>
        <v>1.3990878487466891</v>
      </c>
      <c r="BB106" s="5">
        <f t="shared" si="41"/>
        <v>6.3492063492063492E-3</v>
      </c>
      <c r="BC106" s="5">
        <f t="shared" si="42"/>
        <v>8.0982222222222233E-2</v>
      </c>
      <c r="BD106" s="5">
        <f t="shared" si="43"/>
        <v>0.10728260869565218</v>
      </c>
      <c r="BE106" s="5">
        <f t="shared" si="44"/>
        <v>0.15992747056465886</v>
      </c>
    </row>
    <row r="107" spans="1:57" hidden="1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26"/>
        <v>13.552456822799826</v>
      </c>
      <c r="W107" s="15">
        <v>4.61463</v>
      </c>
      <c r="X107" s="15"/>
      <c r="Y107" s="15">
        <f t="shared" si="27"/>
        <v>0.34050136151229998</v>
      </c>
      <c r="Z107" s="15"/>
      <c r="AA107" s="16"/>
      <c r="AB107" s="15">
        <v>0.3550200773318104</v>
      </c>
      <c r="AC107" s="17">
        <f t="shared" si="28"/>
        <v>1.6451400443812794</v>
      </c>
      <c r="AD107" s="15">
        <f t="shared" si="29"/>
        <v>2.2222222222222223</v>
      </c>
      <c r="AE107" s="15" t="s">
        <v>725</v>
      </c>
      <c r="AF107" s="22" t="s">
        <v>5</v>
      </c>
      <c r="AG107" s="17">
        <f t="shared" si="30"/>
        <v>2477.4696895406541</v>
      </c>
      <c r="AH107" s="17">
        <v>1879.0550734061646</v>
      </c>
      <c r="AI107" s="94">
        <v>5.0073999999999996</v>
      </c>
      <c r="AJ107" s="17">
        <f t="shared" si="31"/>
        <v>1.6451400443812794</v>
      </c>
      <c r="AK107" s="15">
        <f t="shared" si="32"/>
        <v>0.34050136151229998</v>
      </c>
      <c r="AL107" s="5">
        <v>26.521000000000001</v>
      </c>
      <c r="AN107" s="109"/>
      <c r="AR107" s="5">
        <f t="shared" si="33"/>
        <v>2.2222222222222223</v>
      </c>
      <c r="AS107" s="5">
        <f t="shared" si="34"/>
        <v>0.18815260919970536</v>
      </c>
      <c r="AT107" s="5">
        <f t="shared" si="45"/>
        <v>0.92914868740595247</v>
      </c>
      <c r="AU107" s="5">
        <f t="shared" si="35"/>
        <v>2.9368458192314066</v>
      </c>
      <c r="AV107" s="5">
        <f t="shared" si="36"/>
        <v>0.10512624178178574</v>
      </c>
      <c r="AW107" s="5">
        <f t="shared" si="37"/>
        <v>1.4805162420599884</v>
      </c>
      <c r="AX107" s="5">
        <f t="shared" si="25"/>
        <v>14.109347442680775</v>
      </c>
      <c r="AY107" s="5">
        <f t="shared" si="38"/>
        <v>0.45</v>
      </c>
      <c r="AZ107" s="5">
        <f t="shared" si="39"/>
        <v>6.3492063492063489</v>
      </c>
      <c r="BA107" s="5">
        <f t="shared" si="40"/>
        <v>1.3990878487466891</v>
      </c>
      <c r="BB107" s="5">
        <f t="shared" si="41"/>
        <v>6.3492063492063492E-3</v>
      </c>
      <c r="BC107" s="5">
        <f t="shared" si="42"/>
        <v>8.0982222222222233E-2</v>
      </c>
      <c r="BD107" s="5">
        <f t="shared" si="43"/>
        <v>0.10728260869565218</v>
      </c>
      <c r="BE107" s="5">
        <f t="shared" si="44"/>
        <v>0.15992747056465886</v>
      </c>
    </row>
    <row r="108" spans="1:57" hidden="1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26"/>
        <v>18.329733510740407</v>
      </c>
      <c r="W108" s="15">
        <v>4.4468100000000002</v>
      </c>
      <c r="X108" s="15"/>
      <c r="Y108" s="15">
        <f t="shared" si="27"/>
        <v>0.24260090837623841</v>
      </c>
      <c r="Z108" s="15"/>
      <c r="AA108" s="16"/>
      <c r="AB108" s="15">
        <v>0.3550200773318104</v>
      </c>
      <c r="AC108" s="17">
        <f t="shared" si="28"/>
        <v>1.9694918669804902</v>
      </c>
      <c r="AD108" s="15">
        <f t="shared" si="29"/>
        <v>2.2222222222222223</v>
      </c>
      <c r="AE108" s="15" t="s">
        <v>726</v>
      </c>
      <c r="AF108" s="22" t="s">
        <v>5</v>
      </c>
      <c r="AG108" s="17">
        <f t="shared" si="30"/>
        <v>1765.1512301969126</v>
      </c>
      <c r="AH108" s="17">
        <v>1389.3171297377658</v>
      </c>
      <c r="AI108" s="94">
        <v>4.7255000000000003</v>
      </c>
      <c r="AJ108" s="17">
        <f t="shared" si="31"/>
        <v>1.9694918669804902</v>
      </c>
      <c r="AK108" s="15">
        <f t="shared" si="32"/>
        <v>0.24260090837623841</v>
      </c>
      <c r="AL108" s="5">
        <v>26.521000000000001</v>
      </c>
      <c r="AN108" s="109"/>
      <c r="AR108" s="5">
        <f t="shared" si="33"/>
        <v>2.2222222222222223</v>
      </c>
      <c r="AS108" s="5">
        <f t="shared" si="34"/>
        <v>0.18815260919970536</v>
      </c>
      <c r="AT108" s="5">
        <f t="shared" si="45"/>
        <v>0.92914868740595247</v>
      </c>
      <c r="AU108" s="5">
        <f t="shared" si="35"/>
        <v>4.1219961074883811</v>
      </c>
      <c r="AV108" s="5">
        <f t="shared" si="36"/>
        <v>0.10405367047007742</v>
      </c>
      <c r="AW108" s="5">
        <f t="shared" si="37"/>
        <v>1.4805162420599884</v>
      </c>
      <c r="AX108" s="5">
        <f t="shared" si="25"/>
        <v>14.109347442680775</v>
      </c>
      <c r="AY108" s="5">
        <f t="shared" si="38"/>
        <v>0.45</v>
      </c>
      <c r="AZ108" s="5">
        <f t="shared" si="39"/>
        <v>6.3492063492063489</v>
      </c>
      <c r="BA108" s="5">
        <f t="shared" si="40"/>
        <v>1.3990878487466891</v>
      </c>
      <c r="BB108" s="5">
        <f t="shared" si="41"/>
        <v>6.3492063492063492E-3</v>
      </c>
      <c r="BC108" s="5">
        <f t="shared" si="42"/>
        <v>8.0982222222222233E-2</v>
      </c>
      <c r="BD108" s="5">
        <f t="shared" si="43"/>
        <v>0.10728260869565218</v>
      </c>
      <c r="BE108" s="5">
        <f t="shared" si="44"/>
        <v>0.15992747056465886</v>
      </c>
    </row>
    <row r="109" spans="1:57" hidden="1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26"/>
        <v>27.149586506439537</v>
      </c>
      <c r="W109" s="15">
        <v>4.2828999999999997</v>
      </c>
      <c r="X109" s="15"/>
      <c r="Y109" s="15">
        <f t="shared" si="27"/>
        <v>0.15775194215146335</v>
      </c>
      <c r="Z109" s="15"/>
      <c r="AA109" s="16"/>
      <c r="AB109" s="15">
        <v>0.3550200773318104</v>
      </c>
      <c r="AC109" s="17">
        <f t="shared" si="28"/>
        <v>2.4611107055762824</v>
      </c>
      <c r="AD109" s="15">
        <f t="shared" si="29"/>
        <v>2.2222222222222223</v>
      </c>
      <c r="AE109" s="15" t="s">
        <v>727</v>
      </c>
      <c r="AF109" s="22" t="s">
        <v>5</v>
      </c>
      <c r="AG109" s="17">
        <f t="shared" si="30"/>
        <v>1147.7946913651424</v>
      </c>
      <c r="AH109" s="17">
        <v>937.98160586938718</v>
      </c>
      <c r="AI109" s="94">
        <v>4.4823000000000004</v>
      </c>
      <c r="AJ109" s="17">
        <f t="shared" si="31"/>
        <v>2.4611107055762824</v>
      </c>
      <c r="AK109" s="15">
        <f t="shared" si="32"/>
        <v>0.15775194215146335</v>
      </c>
      <c r="AL109" s="5">
        <v>26.521000000000001</v>
      </c>
      <c r="AN109" s="109"/>
      <c r="AR109" s="5">
        <f t="shared" si="33"/>
        <v>2.2222222222222223</v>
      </c>
      <c r="AS109" s="5">
        <f t="shared" si="34"/>
        <v>0.18815260919970536</v>
      </c>
      <c r="AT109" s="5">
        <f t="shared" si="45"/>
        <v>0.92914868740595247</v>
      </c>
      <c r="AU109" s="5">
        <f t="shared" si="35"/>
        <v>6.3390661716219237</v>
      </c>
      <c r="AV109" s="5">
        <f t="shared" si="36"/>
        <v>0.10504314370953527</v>
      </c>
      <c r="AW109" s="5">
        <f t="shared" si="37"/>
        <v>1.4805162420599884</v>
      </c>
      <c r="AX109" s="5">
        <f t="shared" si="25"/>
        <v>14.109347442680775</v>
      </c>
      <c r="AY109" s="5">
        <f t="shared" si="38"/>
        <v>0.45</v>
      </c>
      <c r="AZ109" s="5">
        <f t="shared" si="39"/>
        <v>6.3492063492063489</v>
      </c>
      <c r="BA109" s="5">
        <f t="shared" si="40"/>
        <v>1.3990878487466891</v>
      </c>
      <c r="BB109" s="5">
        <f t="shared" si="41"/>
        <v>6.3492063492063492E-3</v>
      </c>
      <c r="BC109" s="5">
        <f t="shared" si="42"/>
        <v>8.0982222222222233E-2</v>
      </c>
      <c r="BD109" s="5">
        <f t="shared" si="43"/>
        <v>0.10728260869565218</v>
      </c>
      <c r="BE109" s="5">
        <f t="shared" si="44"/>
        <v>0.15992747056465886</v>
      </c>
    </row>
    <row r="110" spans="1:57" hidden="1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26"/>
        <v>3.7661754928558304</v>
      </c>
      <c r="W110" s="15">
        <v>3.8561800000000002</v>
      </c>
      <c r="X110" s="15"/>
      <c r="Y110" s="15">
        <f t="shared" si="27"/>
        <v>1.023898118214327</v>
      </c>
      <c r="Z110" s="15"/>
      <c r="AA110" s="16"/>
      <c r="AB110" s="15">
        <v>0.50420742049940981</v>
      </c>
      <c r="AC110" s="17">
        <f t="shared" si="28"/>
        <v>0.305659916803041</v>
      </c>
      <c r="AD110" s="15">
        <f t="shared" si="29"/>
        <v>2.2222222222222223</v>
      </c>
      <c r="AE110" s="15" t="s">
        <v>728</v>
      </c>
      <c r="AF110" s="22" t="s">
        <v>5</v>
      </c>
      <c r="AG110" s="17">
        <f t="shared" si="30"/>
        <v>5693.1530614579242</v>
      </c>
      <c r="AH110" s="17">
        <v>5167.2991704491842</v>
      </c>
      <c r="AI110" s="94">
        <v>40.311</v>
      </c>
      <c r="AJ110" s="17">
        <f t="shared" si="31"/>
        <v>0.305659916803041</v>
      </c>
      <c r="AK110" s="15">
        <f t="shared" si="32"/>
        <v>1.023898118214327</v>
      </c>
      <c r="AL110" s="56">
        <v>15.672000000000001</v>
      </c>
      <c r="AN110" s="109"/>
      <c r="AR110" s="5">
        <f t="shared" si="33"/>
        <v>2.2222222222222223</v>
      </c>
      <c r="AS110" s="5">
        <f t="shared" si="34"/>
        <v>0.25177248414724523</v>
      </c>
      <c r="AT110" s="5">
        <f t="shared" si="45"/>
        <v>1.2433209093691124</v>
      </c>
      <c r="AU110" s="5">
        <f t="shared" si="35"/>
        <v>0.97665967171030144</v>
      </c>
      <c r="AV110" s="5">
        <f t="shared" si="36"/>
        <v>-0.19976899381059643</v>
      </c>
      <c r="AW110" s="5">
        <f t="shared" si="37"/>
        <v>2.2445259605561856</v>
      </c>
      <c r="AX110" s="5">
        <f t="shared" si="25"/>
        <v>21.390374331550802</v>
      </c>
      <c r="AY110" s="5">
        <f t="shared" si="38"/>
        <v>0.45</v>
      </c>
      <c r="AZ110" s="5">
        <f t="shared" si="39"/>
        <v>9.6256684491978621</v>
      </c>
      <c r="BA110" s="5">
        <f t="shared" si="40"/>
        <v>1.3990878487466891</v>
      </c>
      <c r="BB110" s="5">
        <f t="shared" si="41"/>
        <v>9.6256684491978616E-3</v>
      </c>
      <c r="BC110" s="5">
        <f t="shared" si="42"/>
        <v>8.3656470588235304E-2</v>
      </c>
      <c r="BD110" s="5">
        <f t="shared" si="43"/>
        <v>0.10728260869565218</v>
      </c>
      <c r="BE110" s="5">
        <f t="shared" si="44"/>
        <v>0.15992747056465886</v>
      </c>
    </row>
    <row r="111" spans="1:57" hidden="1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26"/>
        <v>4.2404450765639519</v>
      </c>
      <c r="W111" s="15">
        <v>4.2176999999999998</v>
      </c>
      <c r="X111" s="15"/>
      <c r="Y111" s="15">
        <f t="shared" si="27"/>
        <v>0.99463615819724693</v>
      </c>
      <c r="Z111" s="15"/>
      <c r="AA111" s="16"/>
      <c r="AB111" s="15">
        <v>0.50420742049940981</v>
      </c>
      <c r="AC111" s="17">
        <f t="shared" si="28"/>
        <v>0.49551813386985083</v>
      </c>
      <c r="AD111" s="15">
        <f t="shared" si="29"/>
        <v>2.2222222222222223</v>
      </c>
      <c r="AE111" s="15" t="s">
        <v>729</v>
      </c>
      <c r="AF111" s="22" t="s">
        <v>5</v>
      </c>
      <c r="AG111" s="17">
        <f t="shared" si="30"/>
        <v>5530.4485752478749</v>
      </c>
      <c r="AH111" s="17">
        <v>4589.3662454341384</v>
      </c>
      <c r="AI111" s="94">
        <v>17.27</v>
      </c>
      <c r="AJ111" s="17">
        <f t="shared" si="31"/>
        <v>0.49551813386985083</v>
      </c>
      <c r="AK111" s="15">
        <f t="shared" si="32"/>
        <v>0.99463615819724693</v>
      </c>
      <c r="AL111" s="5">
        <v>15.672000000000001</v>
      </c>
      <c r="AN111" s="109"/>
      <c r="AR111" s="5">
        <f t="shared" si="33"/>
        <v>2.2222222222222223</v>
      </c>
      <c r="AS111" s="5">
        <f t="shared" si="34"/>
        <v>0.25177248414724523</v>
      </c>
      <c r="AT111" s="5">
        <f t="shared" si="45"/>
        <v>1.2433209093691124</v>
      </c>
      <c r="AU111" s="5">
        <f t="shared" si="35"/>
        <v>1.0053927677558745</v>
      </c>
      <c r="AV111" s="5">
        <f t="shared" si="36"/>
        <v>1.379184258022205E-2</v>
      </c>
      <c r="AW111" s="5">
        <f t="shared" si="37"/>
        <v>2.2445259605561856</v>
      </c>
      <c r="AX111" s="5">
        <f t="shared" si="25"/>
        <v>21.390374331550802</v>
      </c>
      <c r="AY111" s="5">
        <f t="shared" si="38"/>
        <v>0.45</v>
      </c>
      <c r="AZ111" s="5">
        <f t="shared" si="39"/>
        <v>9.6256684491978621</v>
      </c>
      <c r="BA111" s="5">
        <f t="shared" si="40"/>
        <v>1.3990878487466891</v>
      </c>
      <c r="BB111" s="5">
        <f t="shared" si="41"/>
        <v>9.6256684491978616E-3</v>
      </c>
      <c r="BC111" s="5">
        <f t="shared" si="42"/>
        <v>8.3656470588235304E-2</v>
      </c>
      <c r="BD111" s="5">
        <f t="shared" si="43"/>
        <v>0.10728260869565218</v>
      </c>
      <c r="BE111" s="5">
        <f t="shared" si="44"/>
        <v>0.15992747056465886</v>
      </c>
    </row>
    <row r="112" spans="1:57" hidden="1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26"/>
        <v>5.154247830493607</v>
      </c>
      <c r="W112" s="15">
        <v>4.7686700000000002</v>
      </c>
      <c r="X112" s="15"/>
      <c r="Y112" s="15">
        <f t="shared" si="27"/>
        <v>0.92519222141154178</v>
      </c>
      <c r="Z112" s="15"/>
      <c r="AA112" s="16"/>
      <c r="AB112" s="15">
        <v>0.50420742049940981</v>
      </c>
      <c r="AC112" s="17">
        <f t="shared" si="28"/>
        <v>0.73821912029899539</v>
      </c>
      <c r="AD112" s="15">
        <f t="shared" si="29"/>
        <v>2.2222222222222223</v>
      </c>
      <c r="AE112" s="15" t="s">
        <v>730</v>
      </c>
      <c r="AF112" s="22" t="s">
        <v>5</v>
      </c>
      <c r="AG112" s="17">
        <f t="shared" si="30"/>
        <v>5144.3213285246175</v>
      </c>
      <c r="AH112" s="17">
        <v>3775.7120223953771</v>
      </c>
      <c r="AI112" s="94">
        <v>9.4579000000000004</v>
      </c>
      <c r="AJ112" s="17">
        <f t="shared" si="31"/>
        <v>0.73821912029899539</v>
      </c>
      <c r="AK112" s="15">
        <f t="shared" si="32"/>
        <v>0.92519222141154178</v>
      </c>
      <c r="AL112" s="5">
        <v>15.672000000000001</v>
      </c>
      <c r="AN112" s="109"/>
      <c r="AR112" s="5">
        <f t="shared" si="33"/>
        <v>2.2222222222222223</v>
      </c>
      <c r="AS112" s="5">
        <f t="shared" si="34"/>
        <v>0.25177248414724523</v>
      </c>
      <c r="AT112" s="5">
        <f t="shared" si="45"/>
        <v>1.2433209093691124</v>
      </c>
      <c r="AU112" s="5">
        <f t="shared" si="35"/>
        <v>1.0808564716144349</v>
      </c>
      <c r="AV112" s="5">
        <f t="shared" si="36"/>
        <v>7.4483912407801445E-2</v>
      </c>
      <c r="AW112" s="5">
        <f t="shared" si="37"/>
        <v>2.2445259605561856</v>
      </c>
      <c r="AX112" s="5">
        <f t="shared" si="25"/>
        <v>21.390374331550802</v>
      </c>
      <c r="AY112" s="5">
        <f t="shared" si="38"/>
        <v>0.45</v>
      </c>
      <c r="AZ112" s="5">
        <f t="shared" si="39"/>
        <v>9.6256684491978621</v>
      </c>
      <c r="BA112" s="5">
        <f t="shared" si="40"/>
        <v>1.3990878487466891</v>
      </c>
      <c r="BB112" s="5">
        <f t="shared" si="41"/>
        <v>9.6256684491978616E-3</v>
      </c>
      <c r="BC112" s="5">
        <f t="shared" si="42"/>
        <v>8.3656470588235304E-2</v>
      </c>
      <c r="BD112" s="5">
        <f t="shared" si="43"/>
        <v>0.10728260869565218</v>
      </c>
      <c r="BE112" s="5">
        <f t="shared" si="44"/>
        <v>0.15992747056465886</v>
      </c>
    </row>
    <row r="113" spans="1:57" hidden="1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26"/>
        <v>6.6204830242399053</v>
      </c>
      <c r="W113" s="15">
        <v>5.12019</v>
      </c>
      <c r="X113" s="15"/>
      <c r="Y113" s="15">
        <f t="shared" si="27"/>
        <v>0.7733861685398471</v>
      </c>
      <c r="Z113" s="15"/>
      <c r="AA113" s="16"/>
      <c r="AB113" s="15">
        <v>0.50420742049940981</v>
      </c>
      <c r="AC113" s="17">
        <f t="shared" si="28"/>
        <v>0.98115100588929149</v>
      </c>
      <c r="AD113" s="15">
        <f t="shared" si="29"/>
        <v>2.2222222222222223</v>
      </c>
      <c r="AE113" s="15" t="s">
        <v>731</v>
      </c>
      <c r="AF113" s="22" t="s">
        <v>5</v>
      </c>
      <c r="AG113" s="17">
        <f t="shared" si="30"/>
        <v>4300.2382315055611</v>
      </c>
      <c r="AH113" s="17">
        <v>2939.506895304562</v>
      </c>
      <c r="AI113" s="94">
        <v>6.8773</v>
      </c>
      <c r="AJ113" s="17">
        <f t="shared" si="31"/>
        <v>0.98115100588929149</v>
      </c>
      <c r="AK113" s="15">
        <f t="shared" si="32"/>
        <v>0.7733861685398471</v>
      </c>
      <c r="AL113" s="5">
        <v>15.672000000000001</v>
      </c>
      <c r="AN113" s="109"/>
      <c r="AR113" s="5">
        <f t="shared" si="33"/>
        <v>2.2222222222222223</v>
      </c>
      <c r="AS113" s="5">
        <f t="shared" si="34"/>
        <v>0.25177248414724523</v>
      </c>
      <c r="AT113" s="5">
        <f t="shared" si="45"/>
        <v>1.2433209093691124</v>
      </c>
      <c r="AU113" s="5">
        <f t="shared" si="35"/>
        <v>1.2930151076893446</v>
      </c>
      <c r="AV113" s="5">
        <f t="shared" si="36"/>
        <v>9.5837615024839798E-2</v>
      </c>
      <c r="AW113" s="5">
        <f t="shared" si="37"/>
        <v>2.2445259605561856</v>
      </c>
      <c r="AX113" s="5">
        <f t="shared" si="25"/>
        <v>21.390374331550802</v>
      </c>
      <c r="AY113" s="5">
        <f t="shared" si="38"/>
        <v>0.45</v>
      </c>
      <c r="AZ113" s="5">
        <f t="shared" si="39"/>
        <v>9.6256684491978621</v>
      </c>
      <c r="BA113" s="5">
        <f t="shared" si="40"/>
        <v>1.3990878487466891</v>
      </c>
      <c r="BB113" s="5">
        <f t="shared" si="41"/>
        <v>9.6256684491978616E-3</v>
      </c>
      <c r="BC113" s="5">
        <f t="shared" si="42"/>
        <v>8.3656470588235304E-2</v>
      </c>
      <c r="BD113" s="5">
        <f t="shared" si="43"/>
        <v>0.10728260869565218</v>
      </c>
      <c r="BE113" s="5">
        <f t="shared" si="44"/>
        <v>0.15992747056465886</v>
      </c>
    </row>
    <row r="114" spans="1:57" hidden="1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26"/>
        <v>9.4971445566961421</v>
      </c>
      <c r="W114" s="15">
        <v>4.9222000000000001</v>
      </c>
      <c r="X114" s="15"/>
      <c r="Y114" s="15">
        <f t="shared" si="27"/>
        <v>0.51828209738362985</v>
      </c>
      <c r="Z114" s="15"/>
      <c r="AA114" s="16"/>
      <c r="AB114" s="15">
        <v>0.50420742049940981</v>
      </c>
      <c r="AC114" s="17">
        <f t="shared" si="28"/>
        <v>1.302588476971297</v>
      </c>
      <c r="AD114" s="15">
        <f t="shared" si="29"/>
        <v>2.2222222222222223</v>
      </c>
      <c r="AE114" s="15" t="s">
        <v>732</v>
      </c>
      <c r="AF114" s="22" t="s">
        <v>5</v>
      </c>
      <c r="AG114" s="17">
        <f t="shared" si="30"/>
        <v>2881.7899524655672</v>
      </c>
      <c r="AH114" s="17">
        <v>2049.137546956541</v>
      </c>
      <c r="AI114" s="94">
        <v>5.5972999999999997</v>
      </c>
      <c r="AJ114" s="17">
        <f t="shared" si="31"/>
        <v>1.302588476971297</v>
      </c>
      <c r="AK114" s="15">
        <f t="shared" si="32"/>
        <v>0.51828209738362985</v>
      </c>
      <c r="AL114" s="5">
        <v>15.672000000000001</v>
      </c>
      <c r="AN114" s="109"/>
      <c r="AR114" s="5">
        <f t="shared" si="33"/>
        <v>2.2222222222222223</v>
      </c>
      <c r="AS114" s="5">
        <f t="shared" si="34"/>
        <v>0.25177248414724523</v>
      </c>
      <c r="AT114" s="5">
        <f t="shared" si="45"/>
        <v>1.2433209093691124</v>
      </c>
      <c r="AU114" s="5">
        <f t="shared" si="35"/>
        <v>1.9294511715688396</v>
      </c>
      <c r="AV114" s="5">
        <f t="shared" si="36"/>
        <v>0.10167230119148585</v>
      </c>
      <c r="AW114" s="5">
        <f t="shared" si="37"/>
        <v>2.2445259605561856</v>
      </c>
      <c r="AX114" s="5">
        <f t="shared" si="25"/>
        <v>21.390374331550802</v>
      </c>
      <c r="AY114" s="5">
        <f t="shared" si="38"/>
        <v>0.45</v>
      </c>
      <c r="AZ114" s="5">
        <f t="shared" si="39"/>
        <v>9.6256684491978621</v>
      </c>
      <c r="BA114" s="5">
        <f t="shared" si="40"/>
        <v>1.3990878487466891</v>
      </c>
      <c r="BB114" s="5">
        <f t="shared" si="41"/>
        <v>9.6256684491978616E-3</v>
      </c>
      <c r="BC114" s="5">
        <f t="shared" si="42"/>
        <v>8.3656470588235304E-2</v>
      </c>
      <c r="BD114" s="5">
        <f t="shared" si="43"/>
        <v>0.10728260869565218</v>
      </c>
      <c r="BE114" s="5">
        <f t="shared" si="44"/>
        <v>0.15992747056465886</v>
      </c>
    </row>
    <row r="115" spans="1:57" hidden="1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26"/>
        <v>13.47396123027608</v>
      </c>
      <c r="W115" s="15">
        <v>4.6595899999999997</v>
      </c>
      <c r="X115" s="15"/>
      <c r="Y115" s="15">
        <f t="shared" si="27"/>
        <v>0.34582183519497373</v>
      </c>
      <c r="Z115" s="15"/>
      <c r="AA115" s="16"/>
      <c r="AB115" s="15">
        <v>0.50420742049940981</v>
      </c>
      <c r="AC115" s="17">
        <f t="shared" si="28"/>
        <v>1.6341960226644645</v>
      </c>
      <c r="AD115" s="15">
        <f t="shared" si="29"/>
        <v>2.2222222222222223</v>
      </c>
      <c r="AE115" s="15" t="s">
        <v>733</v>
      </c>
      <c r="AF115" s="22" t="s">
        <v>5</v>
      </c>
      <c r="AG115" s="17">
        <f t="shared" si="30"/>
        <v>1922.863813045062</v>
      </c>
      <c r="AH115" s="17">
        <v>1444.3380953383705</v>
      </c>
      <c r="AI115" s="94">
        <v>5.0453000000000001</v>
      </c>
      <c r="AJ115" s="17">
        <f t="shared" si="31"/>
        <v>1.6341960226644645</v>
      </c>
      <c r="AK115" s="15">
        <f t="shared" si="32"/>
        <v>0.34582183519497373</v>
      </c>
      <c r="AL115" s="5">
        <v>15.672000000000001</v>
      </c>
      <c r="AN115" s="109"/>
      <c r="AR115" s="5">
        <f t="shared" si="33"/>
        <v>2.2222222222222223</v>
      </c>
      <c r="AS115" s="5">
        <f t="shared" si="34"/>
        <v>0.25177248414724523</v>
      </c>
      <c r="AT115" s="5">
        <f t="shared" si="45"/>
        <v>1.2433209093691124</v>
      </c>
      <c r="AU115" s="5">
        <f t="shared" si="35"/>
        <v>2.8916624059790839</v>
      </c>
      <c r="AV115" s="5">
        <f t="shared" si="36"/>
        <v>0.10083447065949656</v>
      </c>
      <c r="AW115" s="5">
        <f t="shared" si="37"/>
        <v>2.2445259605561856</v>
      </c>
      <c r="AX115" s="5">
        <f t="shared" si="25"/>
        <v>21.390374331550802</v>
      </c>
      <c r="AY115" s="5">
        <f t="shared" si="38"/>
        <v>0.45</v>
      </c>
      <c r="AZ115" s="5">
        <f t="shared" si="39"/>
        <v>9.6256684491978621</v>
      </c>
      <c r="BA115" s="5">
        <f t="shared" si="40"/>
        <v>1.3990878487466891</v>
      </c>
      <c r="BB115" s="5">
        <f t="shared" si="41"/>
        <v>9.6256684491978616E-3</v>
      </c>
      <c r="BC115" s="5">
        <f t="shared" si="42"/>
        <v>8.3656470588235304E-2</v>
      </c>
      <c r="BD115" s="5">
        <f t="shared" si="43"/>
        <v>0.10728260869565218</v>
      </c>
      <c r="BE115" s="5">
        <f t="shared" si="44"/>
        <v>0.15992747056465886</v>
      </c>
    </row>
    <row r="116" spans="1:57" hidden="1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26"/>
        <v>18.220976713181916</v>
      </c>
      <c r="W116" s="15">
        <v>4.4886999999999997</v>
      </c>
      <c r="X116" s="15"/>
      <c r="Y116" s="15">
        <f t="shared" si="27"/>
        <v>0.24634793571481062</v>
      </c>
      <c r="Z116" s="15"/>
      <c r="AA116" s="16"/>
      <c r="AB116" s="15">
        <v>0.50420742049940981</v>
      </c>
      <c r="AC116" s="17">
        <f t="shared" si="28"/>
        <v>1.9562441373563448</v>
      </c>
      <c r="AD116" s="15">
        <f t="shared" si="29"/>
        <v>2.2222222222222223</v>
      </c>
      <c r="AE116" s="15" t="s">
        <v>734</v>
      </c>
      <c r="AF116" s="22" t="s">
        <v>5</v>
      </c>
      <c r="AG116" s="17">
        <f t="shared" si="30"/>
        <v>1369.7617755607973</v>
      </c>
      <c r="AH116" s="17">
        <v>1068.0522677975339</v>
      </c>
      <c r="AI116" s="94">
        <v>4.7613000000000003</v>
      </c>
      <c r="AJ116" s="17">
        <f t="shared" si="31"/>
        <v>1.9562441373563448</v>
      </c>
      <c r="AK116" s="15">
        <f t="shared" si="32"/>
        <v>0.24634793571481062</v>
      </c>
      <c r="AL116" s="5">
        <v>15.672000000000001</v>
      </c>
      <c r="AN116" s="109"/>
      <c r="AR116" s="5">
        <f t="shared" si="33"/>
        <v>2.2222222222222223</v>
      </c>
      <c r="AS116" s="5">
        <f t="shared" si="34"/>
        <v>0.25177248414724523</v>
      </c>
      <c r="AT116" s="5">
        <f t="shared" si="45"/>
        <v>1.2433209093691124</v>
      </c>
      <c r="AU116" s="5">
        <f t="shared" si="35"/>
        <v>4.0592992878075869</v>
      </c>
      <c r="AV116" s="5">
        <f t="shared" si="36"/>
        <v>9.9732655600341516E-2</v>
      </c>
      <c r="AW116" s="5">
        <f t="shared" si="37"/>
        <v>2.2445259605561856</v>
      </c>
      <c r="AX116" s="5">
        <f t="shared" si="25"/>
        <v>21.390374331550802</v>
      </c>
      <c r="AY116" s="5">
        <f t="shared" si="38"/>
        <v>0.45</v>
      </c>
      <c r="AZ116" s="5">
        <f t="shared" si="39"/>
        <v>9.6256684491978621</v>
      </c>
      <c r="BA116" s="5">
        <f t="shared" si="40"/>
        <v>1.3990878487466891</v>
      </c>
      <c r="BB116" s="5">
        <f t="shared" si="41"/>
        <v>9.6256684491978616E-3</v>
      </c>
      <c r="BC116" s="5">
        <f t="shared" si="42"/>
        <v>8.3656470588235304E-2</v>
      </c>
      <c r="BD116" s="5">
        <f t="shared" si="43"/>
        <v>0.10728260869565218</v>
      </c>
      <c r="BE116" s="5">
        <f t="shared" si="44"/>
        <v>0.15992747056465886</v>
      </c>
    </row>
    <row r="117" spans="1:57" hidden="1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26"/>
        <v>26.985391152268882</v>
      </c>
      <c r="W117" s="15">
        <v>4.31393</v>
      </c>
      <c r="X117" s="15"/>
      <c r="Y117" s="15">
        <f t="shared" si="27"/>
        <v>0.15986168129481765</v>
      </c>
      <c r="Z117" s="15"/>
      <c r="AA117" s="16"/>
      <c r="AB117" s="15">
        <v>0.50420742049940981</v>
      </c>
      <c r="AC117" s="17">
        <f t="shared" si="28"/>
        <v>2.4444038970022257</v>
      </c>
      <c r="AD117" s="15">
        <f t="shared" si="29"/>
        <v>2.2222222222222223</v>
      </c>
      <c r="AE117" s="15" t="s">
        <v>735</v>
      </c>
      <c r="AF117" s="22" t="s">
        <v>5</v>
      </c>
      <c r="AG117" s="17">
        <f t="shared" si="30"/>
        <v>888.87459023817962</v>
      </c>
      <c r="AH117" s="17">
        <v>721.16632996678868</v>
      </c>
      <c r="AI117" s="94">
        <v>4.5163000000000002</v>
      </c>
      <c r="AJ117" s="17">
        <f t="shared" si="31"/>
        <v>2.4444038970022257</v>
      </c>
      <c r="AK117" s="15">
        <f t="shared" si="32"/>
        <v>0.15986168129481765</v>
      </c>
      <c r="AL117" s="5">
        <v>15.672000000000001</v>
      </c>
      <c r="AN117" s="109"/>
      <c r="AR117" s="5">
        <f t="shared" si="33"/>
        <v>2.2222222222222223</v>
      </c>
      <c r="AS117" s="5">
        <f t="shared" si="34"/>
        <v>0.25177248414724523</v>
      </c>
      <c r="AT117" s="5">
        <f t="shared" si="45"/>
        <v>1.2433209093691124</v>
      </c>
      <c r="AU117" s="5">
        <f t="shared" si="35"/>
        <v>6.2554077493767588</v>
      </c>
      <c r="AV117" s="5">
        <f t="shared" si="36"/>
        <v>0.10492252947203801</v>
      </c>
      <c r="AW117" s="5">
        <f t="shared" si="37"/>
        <v>2.2445259605561856</v>
      </c>
      <c r="AX117" s="5">
        <f t="shared" si="25"/>
        <v>21.390374331550802</v>
      </c>
      <c r="AY117" s="5">
        <f t="shared" si="38"/>
        <v>0.45</v>
      </c>
      <c r="AZ117" s="5">
        <f t="shared" si="39"/>
        <v>9.6256684491978621</v>
      </c>
      <c r="BA117" s="5">
        <f t="shared" si="40"/>
        <v>1.3990878487466891</v>
      </c>
      <c r="BB117" s="5">
        <f t="shared" si="41"/>
        <v>9.6256684491978616E-3</v>
      </c>
      <c r="BC117" s="5">
        <f t="shared" si="42"/>
        <v>8.3656470588235304E-2</v>
      </c>
      <c r="BD117" s="5">
        <f t="shared" si="43"/>
        <v>0.10728260869565218</v>
      </c>
      <c r="BE117" s="5">
        <f t="shared" si="44"/>
        <v>0.15992747056465886</v>
      </c>
    </row>
    <row r="118" spans="1:57" hidden="1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26"/>
        <v>3.7582697701932619</v>
      </c>
      <c r="W118" s="15">
        <v>3.8781699999999999</v>
      </c>
      <c r="X118" s="15"/>
      <c r="Y118" s="15">
        <f t="shared" si="27"/>
        <v>1.0319030397332474</v>
      </c>
      <c r="Z118" s="15"/>
      <c r="AA118" s="16"/>
      <c r="AB118" s="15">
        <v>0.60172287236842936</v>
      </c>
      <c r="AC118" s="17">
        <f t="shared" si="28"/>
        <v>0.30668085811195017</v>
      </c>
      <c r="AD118" s="15">
        <f t="shared" si="29"/>
        <v>2.2222222222222223</v>
      </c>
      <c r="AE118" s="15" t="s">
        <v>736</v>
      </c>
      <c r="AF118" s="22" t="s">
        <v>5</v>
      </c>
      <c r="AG118" s="17">
        <f t="shared" si="30"/>
        <v>5003.814444710004</v>
      </c>
      <c r="AH118" s="17">
        <v>4515.8800559245765</v>
      </c>
      <c r="AI118" s="94">
        <v>39.959000000000003</v>
      </c>
      <c r="AJ118" s="17">
        <f t="shared" si="31"/>
        <v>0.30668085811195017</v>
      </c>
      <c r="AK118" s="15">
        <f t="shared" si="32"/>
        <v>1.0319030397332474</v>
      </c>
      <c r="AL118" s="56">
        <v>10.936</v>
      </c>
      <c r="AN118" s="109"/>
      <c r="AR118" s="5">
        <f t="shared" si="33"/>
        <v>2.2222222222222223</v>
      </c>
      <c r="AS118" s="5">
        <f t="shared" si="34"/>
        <v>0.29797186225159555</v>
      </c>
      <c r="AT118" s="5">
        <f t="shared" si="45"/>
        <v>1.4714659864276325</v>
      </c>
      <c r="AU118" s="5">
        <f t="shared" si="35"/>
        <v>0.96908329706878804</v>
      </c>
      <c r="AV118" s="5">
        <f t="shared" si="36"/>
        <v>-0.26167882490103334</v>
      </c>
      <c r="AW118" s="5">
        <f t="shared" si="37"/>
        <v>2.855281323972835</v>
      </c>
      <c r="AX118" s="5">
        <f t="shared" si="25"/>
        <v>27.210884353741498</v>
      </c>
      <c r="AY118" s="5">
        <f t="shared" si="38"/>
        <v>0.45</v>
      </c>
      <c r="AZ118" s="5">
        <f t="shared" si="39"/>
        <v>12.244897959183675</v>
      </c>
      <c r="BA118" s="5">
        <f t="shared" si="40"/>
        <v>1.3990878487466891</v>
      </c>
      <c r="BB118" s="5">
        <f t="shared" si="41"/>
        <v>1.2244897959183675E-2</v>
      </c>
      <c r="BC118" s="5">
        <f t="shared" si="42"/>
        <v>8.5794285714285726E-2</v>
      </c>
      <c r="BD118" s="5">
        <f t="shared" si="43"/>
        <v>0.10728260869565218</v>
      </c>
      <c r="BE118" s="5">
        <f t="shared" si="44"/>
        <v>0.15992747056465886</v>
      </c>
    </row>
    <row r="119" spans="1:57" hidden="1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26"/>
        <v>4.2315437965240914</v>
      </c>
      <c r="W119" s="15">
        <v>4.2350700000000003</v>
      </c>
      <c r="X119" s="15"/>
      <c r="Y119" s="15">
        <f t="shared" si="27"/>
        <v>1.0008333137137337</v>
      </c>
      <c r="Z119" s="15"/>
      <c r="AA119" s="16"/>
      <c r="AB119" s="15">
        <v>0.60172287236842936</v>
      </c>
      <c r="AC119" s="17">
        <f t="shared" si="28"/>
        <v>0.49545701510680595</v>
      </c>
      <c r="AD119" s="15">
        <f t="shared" si="29"/>
        <v>2.2222222222222223</v>
      </c>
      <c r="AE119" s="15" t="s">
        <v>737</v>
      </c>
      <c r="AF119" s="22" t="s">
        <v>5</v>
      </c>
      <c r="AG119" s="17">
        <f t="shared" si="30"/>
        <v>4853.1538323623436</v>
      </c>
      <c r="AH119" s="17">
        <v>4010.8046415450513</v>
      </c>
      <c r="AI119" s="94">
        <v>17.238</v>
      </c>
      <c r="AJ119" s="17">
        <f t="shared" si="31"/>
        <v>0.49545701510680595</v>
      </c>
      <c r="AK119" s="15">
        <f t="shared" si="32"/>
        <v>1.0008333137137337</v>
      </c>
      <c r="AL119" s="5">
        <v>10.936</v>
      </c>
      <c r="AN119" s="109"/>
      <c r="AR119" s="5">
        <f t="shared" si="33"/>
        <v>2.2222222222222223</v>
      </c>
      <c r="AS119" s="5">
        <f t="shared" si="34"/>
        <v>0.29797186225159555</v>
      </c>
      <c r="AT119" s="5">
        <f t="shared" si="45"/>
        <v>1.4714659864276325</v>
      </c>
      <c r="AU119" s="5">
        <f t="shared" si="35"/>
        <v>0.99916738011983075</v>
      </c>
      <c r="AV119" s="5">
        <f t="shared" si="36"/>
        <v>-2.1257237185582359E-3</v>
      </c>
      <c r="AW119" s="5">
        <f t="shared" si="37"/>
        <v>2.855281323972835</v>
      </c>
      <c r="AX119" s="5">
        <f t="shared" si="25"/>
        <v>27.210884353741498</v>
      </c>
      <c r="AY119" s="5">
        <f t="shared" si="38"/>
        <v>0.45</v>
      </c>
      <c r="AZ119" s="5">
        <f t="shared" si="39"/>
        <v>12.244897959183675</v>
      </c>
      <c r="BA119" s="5">
        <f t="shared" si="40"/>
        <v>1.3990878487466891</v>
      </c>
      <c r="BB119" s="5">
        <f t="shared" si="41"/>
        <v>1.2244897959183675E-2</v>
      </c>
      <c r="BC119" s="5">
        <f t="shared" si="42"/>
        <v>8.5794285714285726E-2</v>
      </c>
      <c r="BD119" s="5">
        <f t="shared" si="43"/>
        <v>0.10728260869565218</v>
      </c>
      <c r="BE119" s="5">
        <f t="shared" si="44"/>
        <v>0.15992747056465886</v>
      </c>
    </row>
    <row r="120" spans="1:57" hidden="1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26"/>
        <v>5.1434283522299573</v>
      </c>
      <c r="W120" s="15">
        <v>4.7762500000000001</v>
      </c>
      <c r="X120" s="15"/>
      <c r="Y120" s="15">
        <f t="shared" si="27"/>
        <v>0.92861213823057043</v>
      </c>
      <c r="Z120" s="15"/>
      <c r="AA120" s="16"/>
      <c r="AB120" s="15">
        <v>0.60172287236842936</v>
      </c>
      <c r="AC120" s="17">
        <f t="shared" si="28"/>
        <v>0.73721788874059624</v>
      </c>
      <c r="AD120" s="15">
        <f t="shared" si="29"/>
        <v>2.2222222222222223</v>
      </c>
      <c r="AE120" s="15" t="s">
        <v>738</v>
      </c>
      <c r="AF120" s="22" t="s">
        <v>5</v>
      </c>
      <c r="AG120" s="17">
        <f t="shared" si="30"/>
        <v>4502.9451914516567</v>
      </c>
      <c r="AH120" s="17">
        <v>3299.7242962744403</v>
      </c>
      <c r="AI120" s="94">
        <v>9.4636999999999993</v>
      </c>
      <c r="AJ120" s="17">
        <f t="shared" si="31"/>
        <v>0.73721788874059624</v>
      </c>
      <c r="AK120" s="15">
        <f t="shared" si="32"/>
        <v>0.92861213823057043</v>
      </c>
      <c r="AL120" s="5">
        <v>10.936</v>
      </c>
      <c r="AN120" s="109"/>
      <c r="AR120" s="5">
        <f t="shared" si="33"/>
        <v>2.2222222222222223</v>
      </c>
      <c r="AS120" s="5">
        <f t="shared" si="34"/>
        <v>0.29797186225159555</v>
      </c>
      <c r="AT120" s="5">
        <f t="shared" si="45"/>
        <v>1.4714659864276325</v>
      </c>
      <c r="AU120" s="5">
        <f t="shared" si="35"/>
        <v>1.0768758654237021</v>
      </c>
      <c r="AV120" s="5">
        <f t="shared" si="36"/>
        <v>7.0878617123685775E-2</v>
      </c>
      <c r="AW120" s="5">
        <f t="shared" si="37"/>
        <v>2.855281323972835</v>
      </c>
      <c r="AX120" s="5">
        <f t="shared" si="25"/>
        <v>27.210884353741498</v>
      </c>
      <c r="AY120" s="5">
        <f t="shared" si="38"/>
        <v>0.45</v>
      </c>
      <c r="AZ120" s="5">
        <f t="shared" si="39"/>
        <v>12.244897959183675</v>
      </c>
      <c r="BA120" s="5">
        <f t="shared" si="40"/>
        <v>1.3990878487466891</v>
      </c>
      <c r="BB120" s="5">
        <f t="shared" si="41"/>
        <v>1.2244897959183675E-2</v>
      </c>
      <c r="BC120" s="5">
        <f t="shared" si="42"/>
        <v>8.5794285714285726E-2</v>
      </c>
      <c r="BD120" s="5">
        <f t="shared" si="43"/>
        <v>0.10728260869565218</v>
      </c>
      <c r="BE120" s="5">
        <f t="shared" si="44"/>
        <v>0.15992747056465886</v>
      </c>
    </row>
    <row r="121" spans="1:57" hidden="1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26"/>
        <v>6.6065857157418844</v>
      </c>
      <c r="W121" s="15">
        <v>5.1386599999999998</v>
      </c>
      <c r="X121" s="15"/>
      <c r="Y121" s="15">
        <f t="shared" si="27"/>
        <v>0.77780872315874516</v>
      </c>
      <c r="Z121" s="15"/>
      <c r="AA121" s="16"/>
      <c r="AB121" s="15">
        <v>0.60172287236842936</v>
      </c>
      <c r="AC121" s="17">
        <f t="shared" si="28"/>
        <v>0.97940887865708792</v>
      </c>
      <c r="AD121" s="15">
        <f t="shared" si="29"/>
        <v>2.2222222222222223</v>
      </c>
      <c r="AE121" s="15" t="s">
        <v>739</v>
      </c>
      <c r="AF121" s="22" t="s">
        <v>5</v>
      </c>
      <c r="AG121" s="17">
        <f t="shared" si="30"/>
        <v>3771.6823909824725</v>
      </c>
      <c r="AH121" s="17">
        <v>2568.935942140296</v>
      </c>
      <c r="AI121" s="94">
        <v>6.8872999999999998</v>
      </c>
      <c r="AJ121" s="17">
        <f t="shared" si="31"/>
        <v>0.97940887865708792</v>
      </c>
      <c r="AK121" s="15">
        <f t="shared" si="32"/>
        <v>0.77780872315874516</v>
      </c>
      <c r="AL121" s="5">
        <v>10.936</v>
      </c>
      <c r="AN121" s="109"/>
      <c r="AR121" s="5">
        <f t="shared" si="33"/>
        <v>2.2222222222222223</v>
      </c>
      <c r="AS121" s="5">
        <f t="shared" si="34"/>
        <v>0.29797186225159555</v>
      </c>
      <c r="AT121" s="5">
        <f t="shared" si="45"/>
        <v>1.4714659864276325</v>
      </c>
      <c r="AU121" s="5">
        <f t="shared" si="35"/>
        <v>1.2856631331401347</v>
      </c>
      <c r="AV121" s="5">
        <f t="shared" si="36"/>
        <v>9.3055115922411336E-2</v>
      </c>
      <c r="AW121" s="5">
        <f t="shared" si="37"/>
        <v>2.855281323972835</v>
      </c>
      <c r="AX121" s="5">
        <f t="shared" si="25"/>
        <v>27.210884353741498</v>
      </c>
      <c r="AY121" s="5">
        <f t="shared" si="38"/>
        <v>0.45</v>
      </c>
      <c r="AZ121" s="5">
        <f t="shared" si="39"/>
        <v>12.244897959183675</v>
      </c>
      <c r="BA121" s="5">
        <f t="shared" si="40"/>
        <v>1.3990878487466891</v>
      </c>
      <c r="BB121" s="5">
        <f t="shared" si="41"/>
        <v>1.2244897959183675E-2</v>
      </c>
      <c r="BC121" s="5">
        <f t="shared" si="42"/>
        <v>8.5794285714285726E-2</v>
      </c>
      <c r="BD121" s="5">
        <f t="shared" si="43"/>
        <v>0.10728260869565218</v>
      </c>
      <c r="BE121" s="5">
        <f t="shared" si="44"/>
        <v>0.15992747056465886</v>
      </c>
    </row>
    <row r="122" spans="1:57" hidden="1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26"/>
        <v>9.4772087382261834</v>
      </c>
      <c r="W122" s="15">
        <v>4.9452100000000003</v>
      </c>
      <c r="X122" s="15"/>
      <c r="Y122" s="15">
        <f t="shared" si="27"/>
        <v>0.52180026172195282</v>
      </c>
      <c r="Z122" s="15"/>
      <c r="AA122" s="16"/>
      <c r="AB122" s="15">
        <v>0.60172287236842936</v>
      </c>
      <c r="AC122" s="17">
        <f t="shared" si="28"/>
        <v>1.2999554722828048</v>
      </c>
      <c r="AD122" s="15">
        <f t="shared" si="29"/>
        <v>2.2222222222222223</v>
      </c>
      <c r="AE122" s="15" t="s">
        <v>740</v>
      </c>
      <c r="AF122" s="22" t="s">
        <v>5</v>
      </c>
      <c r="AG122" s="17">
        <f t="shared" si="30"/>
        <v>2530.2684325193236</v>
      </c>
      <c r="AH122" s="17">
        <v>1790.8116164566586</v>
      </c>
      <c r="AI122" s="94">
        <v>5.6082000000000001</v>
      </c>
      <c r="AJ122" s="17">
        <f t="shared" si="31"/>
        <v>1.2999554722828048</v>
      </c>
      <c r="AK122" s="15">
        <f t="shared" si="32"/>
        <v>0.52180026172195282</v>
      </c>
      <c r="AL122" s="5">
        <v>10.936</v>
      </c>
      <c r="AN122" s="109"/>
      <c r="AR122" s="5">
        <f t="shared" si="33"/>
        <v>2.2222222222222223</v>
      </c>
      <c r="AS122" s="5">
        <f t="shared" si="34"/>
        <v>0.29797186225159555</v>
      </c>
      <c r="AT122" s="5">
        <f t="shared" si="45"/>
        <v>1.4714659864276325</v>
      </c>
      <c r="AU122" s="5">
        <f t="shared" si="35"/>
        <v>1.9164421204005859</v>
      </c>
      <c r="AV122" s="5">
        <f t="shared" si="36"/>
        <v>9.8494826984905137E-2</v>
      </c>
      <c r="AW122" s="5">
        <f t="shared" si="37"/>
        <v>2.855281323972835</v>
      </c>
      <c r="AX122" s="5">
        <f t="shared" si="25"/>
        <v>27.210884353741498</v>
      </c>
      <c r="AY122" s="5">
        <f t="shared" si="38"/>
        <v>0.45</v>
      </c>
      <c r="AZ122" s="5">
        <f t="shared" si="39"/>
        <v>12.244897959183675</v>
      </c>
      <c r="BA122" s="5">
        <f t="shared" si="40"/>
        <v>1.3990878487466891</v>
      </c>
      <c r="BB122" s="5">
        <f t="shared" si="41"/>
        <v>1.2244897959183675E-2</v>
      </c>
      <c r="BC122" s="5">
        <f t="shared" si="42"/>
        <v>8.5794285714285726E-2</v>
      </c>
      <c r="BD122" s="5">
        <f t="shared" si="43"/>
        <v>0.10728260869565218</v>
      </c>
      <c r="BE122" s="5">
        <f t="shared" si="44"/>
        <v>0.15992747056465886</v>
      </c>
    </row>
    <row r="123" spans="1:57" hidden="1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26"/>
        <v>13.445677524204795</v>
      </c>
      <c r="W123" s="15">
        <v>4.6797199999999997</v>
      </c>
      <c r="X123" s="15"/>
      <c r="Y123" s="15">
        <f t="shared" si="27"/>
        <v>0.34804642544606673</v>
      </c>
      <c r="Z123" s="15"/>
      <c r="AA123" s="16"/>
      <c r="AB123" s="15">
        <v>0.60172287236842936</v>
      </c>
      <c r="AC123" s="17">
        <f t="shared" si="28"/>
        <v>1.6306870947905261</v>
      </c>
      <c r="AD123" s="15">
        <f t="shared" si="29"/>
        <v>2.2222222222222223</v>
      </c>
      <c r="AE123" s="15" t="s">
        <v>741</v>
      </c>
      <c r="AF123" s="22" t="s">
        <v>5</v>
      </c>
      <c r="AG123" s="17">
        <f t="shared" si="30"/>
        <v>1687.7164462340531</v>
      </c>
      <c r="AH123" s="17">
        <v>1262.2566225798096</v>
      </c>
      <c r="AI123" s="94">
        <v>5.0564</v>
      </c>
      <c r="AJ123" s="17">
        <f t="shared" si="31"/>
        <v>1.6306870947905261</v>
      </c>
      <c r="AK123" s="15">
        <f t="shared" si="32"/>
        <v>0.34804642544606673</v>
      </c>
      <c r="AL123" s="5">
        <v>10.936</v>
      </c>
      <c r="AN123" s="109"/>
      <c r="AR123" s="5">
        <f t="shared" si="33"/>
        <v>2.2222222222222223</v>
      </c>
      <c r="AS123" s="5">
        <f t="shared" si="34"/>
        <v>0.29797186225159555</v>
      </c>
      <c r="AT123" s="5">
        <f t="shared" si="45"/>
        <v>1.4714659864276325</v>
      </c>
      <c r="AU123" s="5">
        <f t="shared" si="35"/>
        <v>2.8731799176456705</v>
      </c>
      <c r="AV123" s="5">
        <f t="shared" si="36"/>
        <v>9.7536231650643929E-2</v>
      </c>
      <c r="AW123" s="5">
        <f t="shared" si="37"/>
        <v>2.855281323972835</v>
      </c>
      <c r="AX123" s="5">
        <f t="shared" si="25"/>
        <v>27.210884353741498</v>
      </c>
      <c r="AY123" s="5">
        <f t="shared" si="38"/>
        <v>0.45</v>
      </c>
      <c r="AZ123" s="5">
        <f t="shared" si="39"/>
        <v>12.244897959183675</v>
      </c>
      <c r="BA123" s="5">
        <f t="shared" si="40"/>
        <v>1.3990878487466891</v>
      </c>
      <c r="BB123" s="5">
        <f t="shared" si="41"/>
        <v>1.2244897959183675E-2</v>
      </c>
      <c r="BC123" s="5">
        <f t="shared" si="42"/>
        <v>8.5794285714285726E-2</v>
      </c>
      <c r="BD123" s="5">
        <f t="shared" si="43"/>
        <v>0.10728260869565218</v>
      </c>
      <c r="BE123" s="5">
        <f t="shared" si="44"/>
        <v>0.15992747056465886</v>
      </c>
    </row>
    <row r="124" spans="1:57" hidden="1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26"/>
        <v>18.182728365804362</v>
      </c>
      <c r="W124" s="15">
        <v>4.5072700000000001</v>
      </c>
      <c r="X124" s="15"/>
      <c r="Y124" s="15">
        <f t="shared" si="27"/>
        <v>0.24788744072515922</v>
      </c>
      <c r="Z124" s="15"/>
      <c r="AA124" s="16"/>
      <c r="AB124" s="15">
        <v>0.60172287236842936</v>
      </c>
      <c r="AC124" s="17">
        <f t="shared" si="28"/>
        <v>1.9519363733053023</v>
      </c>
      <c r="AD124" s="15">
        <f t="shared" si="29"/>
        <v>2.2222222222222223</v>
      </c>
      <c r="AE124" s="15" t="s">
        <v>742</v>
      </c>
      <c r="AF124" s="22" t="s">
        <v>5</v>
      </c>
      <c r="AG124" s="17">
        <f t="shared" si="30"/>
        <v>1202.0342113570989</v>
      </c>
      <c r="AH124" s="17">
        <v>933.4075260079486</v>
      </c>
      <c r="AI124" s="94">
        <v>4.7723000000000004</v>
      </c>
      <c r="AJ124" s="17">
        <f t="shared" si="31"/>
        <v>1.9519363733053023</v>
      </c>
      <c r="AK124" s="15">
        <f t="shared" si="32"/>
        <v>0.24788744072515922</v>
      </c>
      <c r="AL124" s="5">
        <v>10.936</v>
      </c>
      <c r="AN124" s="109"/>
      <c r="AR124" s="5">
        <f t="shared" si="33"/>
        <v>2.2222222222222223</v>
      </c>
      <c r="AS124" s="5">
        <f t="shared" si="34"/>
        <v>0.29797186225159555</v>
      </c>
      <c r="AT124" s="5">
        <f t="shared" si="45"/>
        <v>1.4714659864276325</v>
      </c>
      <c r="AU124" s="5">
        <f t="shared" si="35"/>
        <v>4.0340890086026269</v>
      </c>
      <c r="AV124" s="5">
        <f t="shared" si="36"/>
        <v>9.6178342312524201E-2</v>
      </c>
      <c r="AW124" s="5">
        <f t="shared" si="37"/>
        <v>2.855281323972835</v>
      </c>
      <c r="AX124" s="5">
        <f t="shared" si="25"/>
        <v>27.210884353741498</v>
      </c>
      <c r="AY124" s="5">
        <f t="shared" si="38"/>
        <v>0.45</v>
      </c>
      <c r="AZ124" s="5">
        <f t="shared" si="39"/>
        <v>12.244897959183675</v>
      </c>
      <c r="BA124" s="5">
        <f t="shared" si="40"/>
        <v>1.3990878487466891</v>
      </c>
      <c r="BB124" s="5">
        <f t="shared" si="41"/>
        <v>1.2244897959183675E-2</v>
      </c>
      <c r="BC124" s="5">
        <f t="shared" si="42"/>
        <v>8.5794285714285726E-2</v>
      </c>
      <c r="BD124" s="5">
        <f t="shared" si="43"/>
        <v>0.10728260869565218</v>
      </c>
      <c r="BE124" s="5">
        <f t="shared" si="44"/>
        <v>0.15992747056465886</v>
      </c>
    </row>
    <row r="125" spans="1:57" hidden="1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26"/>
        <v>26.92874508816605</v>
      </c>
      <c r="W125" s="15">
        <v>4.3240999999999996</v>
      </c>
      <c r="X125" s="15"/>
      <c r="Y125" s="15">
        <f t="shared" si="27"/>
        <v>0.16057562228921851</v>
      </c>
      <c r="Z125" s="15"/>
      <c r="AA125" s="16"/>
      <c r="AB125" s="15">
        <v>0.60172287236842936</v>
      </c>
      <c r="AC125" s="17">
        <f t="shared" si="28"/>
        <v>2.4388956391247483</v>
      </c>
      <c r="AD125" s="15">
        <f t="shared" si="29"/>
        <v>2.2222222222222223</v>
      </c>
      <c r="AE125" s="15" t="s">
        <v>743</v>
      </c>
      <c r="AF125" s="22" t="s">
        <v>5</v>
      </c>
      <c r="AG125" s="17">
        <f t="shared" si="30"/>
        <v>778.64933752573916</v>
      </c>
      <c r="AH125" s="17">
        <v>630.25200188249289</v>
      </c>
      <c r="AI125" s="94">
        <v>4.5271999999999997</v>
      </c>
      <c r="AJ125" s="17">
        <f t="shared" si="31"/>
        <v>2.4388956391247483</v>
      </c>
      <c r="AK125" s="15">
        <f t="shared" si="32"/>
        <v>0.16057562228921851</v>
      </c>
      <c r="AL125" s="5">
        <v>10.936</v>
      </c>
      <c r="AN125" s="109"/>
      <c r="AR125" s="5">
        <f t="shared" si="33"/>
        <v>2.2222222222222223</v>
      </c>
      <c r="AS125" s="5">
        <f t="shared" si="34"/>
        <v>0.29797186225159555</v>
      </c>
      <c r="AT125" s="5">
        <f t="shared" si="45"/>
        <v>1.4714659864276325</v>
      </c>
      <c r="AU125" s="5">
        <f t="shared" si="35"/>
        <v>6.2275953581476031</v>
      </c>
      <c r="AV125" s="5">
        <f t="shared" si="36"/>
        <v>0.10474863099785445</v>
      </c>
      <c r="AW125" s="5">
        <f t="shared" si="37"/>
        <v>2.855281323972835</v>
      </c>
      <c r="AX125" s="5">
        <f t="shared" si="25"/>
        <v>27.210884353741498</v>
      </c>
      <c r="AY125" s="5">
        <f t="shared" si="38"/>
        <v>0.45</v>
      </c>
      <c r="AZ125" s="5">
        <f t="shared" si="39"/>
        <v>12.244897959183675</v>
      </c>
      <c r="BA125" s="5">
        <f t="shared" si="40"/>
        <v>1.3990878487466891</v>
      </c>
      <c r="BB125" s="5">
        <f t="shared" si="41"/>
        <v>1.2244897959183675E-2</v>
      </c>
      <c r="BC125" s="5">
        <f t="shared" si="42"/>
        <v>8.5794285714285726E-2</v>
      </c>
      <c r="BD125" s="5">
        <f t="shared" si="43"/>
        <v>0.10728260869565218</v>
      </c>
      <c r="BE125" s="5">
        <f t="shared" si="44"/>
        <v>0.15992747056465886</v>
      </c>
    </row>
    <row r="126" spans="1:57" hidden="1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26"/>
        <v>3.7448097862350651</v>
      </c>
      <c r="W126" s="15">
        <v>3.91249</v>
      </c>
      <c r="X126" s="15"/>
      <c r="Y126" s="15">
        <f t="shared" si="27"/>
        <v>1.0447766971719854</v>
      </c>
      <c r="Z126" s="15"/>
      <c r="AA126" s="16"/>
      <c r="AB126" s="15">
        <v>0.80762280341764636</v>
      </c>
      <c r="AC126" s="17">
        <f t="shared" si="28"/>
        <v>0.3095548437441123</v>
      </c>
      <c r="AD126" s="15">
        <f t="shared" si="29"/>
        <v>2.2222222222222223</v>
      </c>
      <c r="AE126" s="15" t="s">
        <v>744</v>
      </c>
      <c r="AF126" s="22" t="s">
        <v>5</v>
      </c>
      <c r="AG126" s="17">
        <f t="shared" si="30"/>
        <v>4156.0611043017216</v>
      </c>
      <c r="AH126" s="17">
        <v>3717.8916406319318</v>
      </c>
      <c r="AI126" s="94">
        <v>39.08</v>
      </c>
      <c r="AJ126" s="17">
        <f t="shared" si="31"/>
        <v>0.3095548437441123</v>
      </c>
      <c r="AK126" s="15">
        <f t="shared" si="32"/>
        <v>1.0447766971719854</v>
      </c>
      <c r="AL126" s="56">
        <v>6.1308999999999996</v>
      </c>
      <c r="AN126" s="109"/>
      <c r="AR126" s="5">
        <f t="shared" si="33"/>
        <v>2.2222222222222223</v>
      </c>
      <c r="AS126" s="5">
        <f t="shared" si="34"/>
        <v>0.39576659691079352</v>
      </c>
      <c r="AT126" s="5">
        <f t="shared" si="45"/>
        <v>1.9544029477076226</v>
      </c>
      <c r="AU126" s="5">
        <f t="shared" si="35"/>
        <v>0.95714232783599829</v>
      </c>
      <c r="AV126" s="5">
        <f t="shared" si="36"/>
        <v>-0.35203355327106423</v>
      </c>
      <c r="AW126" s="5">
        <f t="shared" si="37"/>
        <v>4.282921985959252</v>
      </c>
      <c r="AX126" s="5">
        <f t="shared" si="25"/>
        <v>40.816326530612244</v>
      </c>
      <c r="AY126" s="5">
        <f t="shared" si="38"/>
        <v>0.45</v>
      </c>
      <c r="AZ126" s="5">
        <f t="shared" si="39"/>
        <v>18.367346938775508</v>
      </c>
      <c r="BA126" s="5">
        <f t="shared" si="40"/>
        <v>1.3990878487466891</v>
      </c>
      <c r="BB126" s="5">
        <f t="shared" si="41"/>
        <v>1.8367346938775508E-2</v>
      </c>
      <c r="BC126" s="5">
        <f t="shared" si="42"/>
        <v>9.0791428571428578E-2</v>
      </c>
      <c r="BD126" s="5">
        <f t="shared" si="43"/>
        <v>0.10728260869565218</v>
      </c>
      <c r="BE126" s="5">
        <f t="shared" si="44"/>
        <v>0.15992747056465886</v>
      </c>
    </row>
    <row r="127" spans="1:57" hidden="1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26"/>
        <v>4.2163888142842998</v>
      </c>
      <c r="W127" s="15">
        <v>4.26701</v>
      </c>
      <c r="X127" s="15"/>
      <c r="Y127" s="15">
        <f t="shared" si="27"/>
        <v>1.0120058153897491</v>
      </c>
      <c r="Z127" s="15"/>
      <c r="AA127" s="16"/>
      <c r="AB127" s="15">
        <v>0.80762280341764636</v>
      </c>
      <c r="AC127" s="17">
        <f t="shared" si="28"/>
        <v>0.49608217085551726</v>
      </c>
      <c r="AD127" s="15">
        <f t="shared" si="29"/>
        <v>2.2222222222222223</v>
      </c>
      <c r="AE127" s="15" t="s">
        <v>745</v>
      </c>
      <c r="AF127" s="22" t="s">
        <v>5</v>
      </c>
      <c r="AG127" s="17">
        <f t="shared" si="30"/>
        <v>4025.7004372831288</v>
      </c>
      <c r="AH127" s="17">
        <v>3302.0666767809194</v>
      </c>
      <c r="AI127" s="94">
        <v>17.132999999999999</v>
      </c>
      <c r="AJ127" s="17">
        <f t="shared" si="31"/>
        <v>0.49608217085551726</v>
      </c>
      <c r="AK127" s="15">
        <f t="shared" si="32"/>
        <v>1.0120058153897491</v>
      </c>
      <c r="AL127" s="5">
        <v>6.1308999999999996</v>
      </c>
      <c r="AN127" s="109"/>
      <c r="AR127" s="5">
        <f t="shared" si="33"/>
        <v>2.2222222222222223</v>
      </c>
      <c r="AS127" s="5">
        <f t="shared" si="34"/>
        <v>0.39576659691079352</v>
      </c>
      <c r="AT127" s="5">
        <f t="shared" si="45"/>
        <v>1.9544029477076226</v>
      </c>
      <c r="AU127" s="5">
        <f t="shared" si="35"/>
        <v>0.98813661422970644</v>
      </c>
      <c r="AV127" s="5">
        <f t="shared" si="36"/>
        <v>-3.0088891704173792E-2</v>
      </c>
      <c r="AW127" s="5">
        <f t="shared" si="37"/>
        <v>4.282921985959252</v>
      </c>
      <c r="AX127" s="5">
        <f t="shared" si="25"/>
        <v>40.816326530612244</v>
      </c>
      <c r="AY127" s="5">
        <f t="shared" si="38"/>
        <v>0.45</v>
      </c>
      <c r="AZ127" s="5">
        <f t="shared" si="39"/>
        <v>18.367346938775508</v>
      </c>
      <c r="BA127" s="5">
        <f t="shared" si="40"/>
        <v>1.3990878487466891</v>
      </c>
      <c r="BB127" s="5">
        <f t="shared" si="41"/>
        <v>1.8367346938775508E-2</v>
      </c>
      <c r="BC127" s="5">
        <f t="shared" si="42"/>
        <v>9.0791428571428578E-2</v>
      </c>
      <c r="BD127" s="5">
        <f t="shared" si="43"/>
        <v>0.10728260869565218</v>
      </c>
      <c r="BE127" s="5">
        <f t="shared" si="44"/>
        <v>0.15992747056465886</v>
      </c>
    </row>
    <row r="128" spans="1:57" hidden="1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26"/>
        <v>5.1250075183504338</v>
      </c>
      <c r="W128" s="15">
        <v>4.8011499999999998</v>
      </c>
      <c r="X128" s="15"/>
      <c r="Y128" s="15">
        <f t="shared" si="27"/>
        <v>0.93680838180415538</v>
      </c>
      <c r="Z128" s="15"/>
      <c r="AA128" s="16"/>
      <c r="AB128" s="15">
        <v>0.80762280341764636</v>
      </c>
      <c r="AC128" s="17">
        <f t="shared" si="28"/>
        <v>0.73609103397077036</v>
      </c>
      <c r="AD128" s="15">
        <f t="shared" si="29"/>
        <v>2.2222222222222223</v>
      </c>
      <c r="AE128" s="15" t="s">
        <v>746</v>
      </c>
      <c r="AF128" s="22" t="s">
        <v>5</v>
      </c>
      <c r="AG128" s="17">
        <f t="shared" si="30"/>
        <v>3726.569407930785</v>
      </c>
      <c r="AH128" s="17">
        <v>2716.6393317762927</v>
      </c>
      <c r="AI128" s="94">
        <v>9.4587000000000003</v>
      </c>
      <c r="AJ128" s="17">
        <f t="shared" si="31"/>
        <v>0.73609103397077036</v>
      </c>
      <c r="AK128" s="15">
        <f t="shared" si="32"/>
        <v>0.93680838180415538</v>
      </c>
      <c r="AL128" s="5">
        <v>6.1308999999999996</v>
      </c>
      <c r="AN128" s="109"/>
      <c r="AR128" s="5">
        <f t="shared" si="33"/>
        <v>2.2222222222222223</v>
      </c>
      <c r="AS128" s="5">
        <f t="shared" si="34"/>
        <v>0.39576659691079352</v>
      </c>
      <c r="AT128" s="5">
        <f t="shared" si="45"/>
        <v>1.9544029477076226</v>
      </c>
      <c r="AU128" s="5">
        <f t="shared" si="35"/>
        <v>1.0674541554316015</v>
      </c>
      <c r="AV128" s="5">
        <f t="shared" si="36"/>
        <v>6.1957835870054663E-2</v>
      </c>
      <c r="AW128" s="5">
        <f t="shared" si="37"/>
        <v>4.282921985959252</v>
      </c>
      <c r="AX128" s="5">
        <f t="shared" si="25"/>
        <v>40.816326530612244</v>
      </c>
      <c r="AY128" s="5">
        <f t="shared" si="38"/>
        <v>0.45</v>
      </c>
      <c r="AZ128" s="5">
        <f t="shared" si="39"/>
        <v>18.367346938775508</v>
      </c>
      <c r="BA128" s="5">
        <f t="shared" si="40"/>
        <v>1.3990878487466891</v>
      </c>
      <c r="BB128" s="5">
        <f t="shared" si="41"/>
        <v>1.8367346938775508E-2</v>
      </c>
      <c r="BC128" s="5">
        <f t="shared" si="42"/>
        <v>9.0791428571428578E-2</v>
      </c>
      <c r="BD128" s="5">
        <f t="shared" si="43"/>
        <v>0.10728260869565218</v>
      </c>
      <c r="BE128" s="5">
        <f t="shared" si="44"/>
        <v>0.15992747056465886</v>
      </c>
    </row>
    <row r="129" spans="1:57" hidden="1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26"/>
        <v>6.5829246846850884</v>
      </c>
      <c r="W129" s="15">
        <v>5.1666699999999999</v>
      </c>
      <c r="X129" s="15"/>
      <c r="Y129" s="15">
        <f t="shared" si="27"/>
        <v>0.7848593516526251</v>
      </c>
      <c r="Z129" s="15"/>
      <c r="AA129" s="16"/>
      <c r="AB129" s="15">
        <v>0.80762280341764636</v>
      </c>
      <c r="AC129" s="17">
        <f t="shared" si="28"/>
        <v>0.97693740191314471</v>
      </c>
      <c r="AD129" s="15">
        <f t="shared" si="29"/>
        <v>2.2222222222222223</v>
      </c>
      <c r="AE129" s="15" t="s">
        <v>747</v>
      </c>
      <c r="AF129" s="22" t="s">
        <v>5</v>
      </c>
      <c r="AG129" s="17">
        <f t="shared" si="30"/>
        <v>3122.1249790317465</v>
      </c>
      <c r="AH129" s="17">
        <v>2114.9865245140704</v>
      </c>
      <c r="AI129" s="94">
        <v>6.8974000000000002</v>
      </c>
      <c r="AJ129" s="17">
        <f t="shared" si="31"/>
        <v>0.97693740191314471</v>
      </c>
      <c r="AK129" s="15">
        <f t="shared" si="32"/>
        <v>0.7848593516526251</v>
      </c>
      <c r="AL129" s="5">
        <v>6.1308999999999996</v>
      </c>
      <c r="AN129" s="109"/>
      <c r="AR129" s="5">
        <f t="shared" si="33"/>
        <v>2.2222222222222223</v>
      </c>
      <c r="AS129" s="5">
        <f t="shared" si="34"/>
        <v>0.39576659691079352</v>
      </c>
      <c r="AT129" s="5">
        <f t="shared" si="45"/>
        <v>1.9544029477076226</v>
      </c>
      <c r="AU129" s="5">
        <f t="shared" si="35"/>
        <v>1.2741136330915441</v>
      </c>
      <c r="AV129" s="5">
        <f t="shared" si="36"/>
        <v>8.8529602820863834E-2</v>
      </c>
      <c r="AW129" s="5">
        <f t="shared" si="37"/>
        <v>4.282921985959252</v>
      </c>
      <c r="AX129" s="5">
        <f t="shared" si="25"/>
        <v>40.816326530612244</v>
      </c>
      <c r="AY129" s="5">
        <f t="shared" si="38"/>
        <v>0.45</v>
      </c>
      <c r="AZ129" s="5">
        <f t="shared" si="39"/>
        <v>18.367346938775508</v>
      </c>
      <c r="BA129" s="5">
        <f t="shared" si="40"/>
        <v>1.3990878487466891</v>
      </c>
      <c r="BB129" s="5">
        <f t="shared" si="41"/>
        <v>1.8367346938775508E-2</v>
      </c>
      <c r="BC129" s="5">
        <f t="shared" si="42"/>
        <v>9.0791428571428578E-2</v>
      </c>
      <c r="BD129" s="5">
        <f t="shared" si="43"/>
        <v>0.10728260869565218</v>
      </c>
      <c r="BE129" s="5">
        <f t="shared" si="44"/>
        <v>0.15992747056465886</v>
      </c>
    </row>
    <row r="130" spans="1:57" hidden="1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26"/>
        <v>9.4432667688133591</v>
      </c>
      <c r="W130" s="15">
        <v>4.9792500000000004</v>
      </c>
      <c r="X130" s="15"/>
      <c r="Y130" s="15">
        <f t="shared" si="27"/>
        <v>0.52728045515394173</v>
      </c>
      <c r="Z130" s="15"/>
      <c r="AA130" s="16"/>
      <c r="AB130" s="15">
        <v>0.80762280341764636</v>
      </c>
      <c r="AC130" s="17">
        <f t="shared" si="28"/>
        <v>1.2959282265274354</v>
      </c>
      <c r="AD130" s="15">
        <f t="shared" si="29"/>
        <v>2.2222222222222223</v>
      </c>
      <c r="AE130" s="15" t="s">
        <v>748</v>
      </c>
      <c r="AF130" s="22" t="s">
        <v>5</v>
      </c>
      <c r="AG130" s="17">
        <f t="shared" si="30"/>
        <v>2097.4910683359808</v>
      </c>
      <c r="AH130" s="17">
        <v>1474.3623515943029</v>
      </c>
      <c r="AI130" s="94">
        <v>5.6228999999999996</v>
      </c>
      <c r="AJ130" s="17">
        <f t="shared" si="31"/>
        <v>1.2959282265274354</v>
      </c>
      <c r="AK130" s="15">
        <f t="shared" si="32"/>
        <v>0.52728045515394173</v>
      </c>
      <c r="AL130" s="5">
        <v>6.1308999999999996</v>
      </c>
      <c r="AN130" s="109"/>
      <c r="AR130" s="5">
        <f t="shared" si="33"/>
        <v>2.2222222222222223</v>
      </c>
      <c r="AS130" s="5">
        <f t="shared" si="34"/>
        <v>0.39576659691079352</v>
      </c>
      <c r="AT130" s="5">
        <f t="shared" si="45"/>
        <v>1.9544029477076226</v>
      </c>
      <c r="AU130" s="5">
        <f t="shared" si="35"/>
        <v>1.8965239280641377</v>
      </c>
      <c r="AV130" s="5">
        <f t="shared" si="36"/>
        <v>9.3641677766366296E-2</v>
      </c>
      <c r="AW130" s="5">
        <f t="shared" si="37"/>
        <v>4.282921985959252</v>
      </c>
      <c r="AX130" s="5">
        <f t="shared" si="25"/>
        <v>40.816326530612244</v>
      </c>
      <c r="AY130" s="5">
        <f t="shared" si="38"/>
        <v>0.45</v>
      </c>
      <c r="AZ130" s="5">
        <f t="shared" si="39"/>
        <v>18.367346938775508</v>
      </c>
      <c r="BA130" s="5">
        <f t="shared" si="40"/>
        <v>1.3990878487466891</v>
      </c>
      <c r="BB130" s="5">
        <f t="shared" si="41"/>
        <v>1.8367346938775508E-2</v>
      </c>
      <c r="BC130" s="5">
        <f t="shared" si="42"/>
        <v>9.0791428571428578E-2</v>
      </c>
      <c r="BD130" s="5">
        <f t="shared" si="43"/>
        <v>0.10728260869565218</v>
      </c>
      <c r="BE130" s="5">
        <f t="shared" si="44"/>
        <v>0.15992747056465886</v>
      </c>
    </row>
    <row r="131" spans="1:57" hidden="1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26"/>
        <v>13.397522757557052</v>
      </c>
      <c r="W131" s="15">
        <v>4.7100799999999996</v>
      </c>
      <c r="X131" s="15"/>
      <c r="Y131" s="15">
        <f t="shared" si="27"/>
        <v>0.35156350059888614</v>
      </c>
      <c r="Z131" s="15"/>
      <c r="AA131" s="16"/>
      <c r="AB131" s="15">
        <v>0.80762280341764636</v>
      </c>
      <c r="AC131" s="17">
        <f t="shared" si="28"/>
        <v>1.6251951019682549</v>
      </c>
      <c r="AD131" s="15">
        <f t="shared" si="29"/>
        <v>2.2222222222222223</v>
      </c>
      <c r="AE131" s="15" t="s">
        <v>749</v>
      </c>
      <c r="AF131" s="22" t="s">
        <v>5</v>
      </c>
      <c r="AG131" s="17">
        <f t="shared" si="30"/>
        <v>1398.4992146993343</v>
      </c>
      <c r="AH131" s="17">
        <v>1039.206818450572</v>
      </c>
      <c r="AI131" s="94">
        <v>5.0724</v>
      </c>
      <c r="AJ131" s="17">
        <f t="shared" si="31"/>
        <v>1.6251951019682549</v>
      </c>
      <c r="AK131" s="15">
        <f t="shared" si="32"/>
        <v>0.35156350059888614</v>
      </c>
      <c r="AL131" s="5">
        <v>6.1308999999999996</v>
      </c>
      <c r="AN131" s="109"/>
      <c r="AR131" s="5">
        <f t="shared" si="33"/>
        <v>2.2222222222222223</v>
      </c>
      <c r="AS131" s="5">
        <f t="shared" si="34"/>
        <v>0.39576659691079352</v>
      </c>
      <c r="AT131" s="5">
        <f t="shared" si="45"/>
        <v>1.9544029477076226</v>
      </c>
      <c r="AU131" s="5">
        <f t="shared" si="35"/>
        <v>2.8444363487577822</v>
      </c>
      <c r="AV131" s="5">
        <f t="shared" si="36"/>
        <v>9.2441751407144626E-2</v>
      </c>
      <c r="AW131" s="5">
        <f t="shared" si="37"/>
        <v>4.282921985959252</v>
      </c>
      <c r="AX131" s="5">
        <f t="shared" si="25"/>
        <v>40.816326530612244</v>
      </c>
      <c r="AY131" s="5">
        <f t="shared" si="38"/>
        <v>0.45</v>
      </c>
      <c r="AZ131" s="5">
        <f t="shared" si="39"/>
        <v>18.367346938775508</v>
      </c>
      <c r="BA131" s="5">
        <f t="shared" si="40"/>
        <v>1.3990878487466891</v>
      </c>
      <c r="BB131" s="5">
        <f t="shared" si="41"/>
        <v>1.8367346938775508E-2</v>
      </c>
      <c r="BC131" s="5">
        <f t="shared" si="42"/>
        <v>9.0791428571428578E-2</v>
      </c>
      <c r="BD131" s="5">
        <f t="shared" si="43"/>
        <v>0.10728260869565218</v>
      </c>
      <c r="BE131" s="5">
        <f t="shared" si="44"/>
        <v>0.15992747056465886</v>
      </c>
    </row>
    <row r="132" spans="1:57" hidden="1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26"/>
        <v>18.117608178301843</v>
      </c>
      <c r="W132" s="15">
        <v>4.53512</v>
      </c>
      <c r="X132" s="15"/>
      <c r="Y132" s="15">
        <f t="shared" si="27"/>
        <v>0.25031560211305304</v>
      </c>
      <c r="Z132" s="15"/>
      <c r="AA132" s="16"/>
      <c r="AB132" s="15">
        <v>0.80762280341764636</v>
      </c>
      <c r="AC132" s="17">
        <f t="shared" si="28"/>
        <v>1.9450782690118777</v>
      </c>
      <c r="AD132" s="15">
        <f t="shared" si="29"/>
        <v>2.2222222222222223</v>
      </c>
      <c r="AE132" s="15" t="s">
        <v>750</v>
      </c>
      <c r="AF132" s="22" t="s">
        <v>5</v>
      </c>
      <c r="AG132" s="17">
        <f t="shared" si="30"/>
        <v>995.74094690080244</v>
      </c>
      <c r="AH132" s="17">
        <v>768.46771731570686</v>
      </c>
      <c r="AI132" s="94">
        <v>4.7888000000000002</v>
      </c>
      <c r="AJ132" s="17">
        <f t="shared" si="31"/>
        <v>1.9450782690118777</v>
      </c>
      <c r="AK132" s="15">
        <f t="shared" si="32"/>
        <v>0.25031560211305304</v>
      </c>
      <c r="AL132" s="5">
        <v>6.1308999999999996</v>
      </c>
      <c r="AN132" s="109"/>
      <c r="AR132" s="5">
        <f t="shared" si="33"/>
        <v>2.2222222222222223</v>
      </c>
      <c r="AS132" s="5">
        <f t="shared" si="34"/>
        <v>0.39576659691079352</v>
      </c>
      <c r="AT132" s="5">
        <f t="shared" si="45"/>
        <v>1.9544029477076226</v>
      </c>
      <c r="AU132" s="5">
        <f t="shared" si="35"/>
        <v>3.9949567328542228</v>
      </c>
      <c r="AV132" s="5">
        <f t="shared" si="36"/>
        <v>9.0914922276407836E-2</v>
      </c>
      <c r="AW132" s="5">
        <f t="shared" si="37"/>
        <v>4.282921985959252</v>
      </c>
      <c r="AX132" s="5">
        <f t="shared" si="25"/>
        <v>40.816326530612244</v>
      </c>
      <c r="AY132" s="5">
        <f t="shared" si="38"/>
        <v>0.45</v>
      </c>
      <c r="AZ132" s="5">
        <f t="shared" si="39"/>
        <v>18.367346938775508</v>
      </c>
      <c r="BA132" s="5">
        <f t="shared" si="40"/>
        <v>1.3990878487466891</v>
      </c>
      <c r="BB132" s="5">
        <f t="shared" si="41"/>
        <v>1.8367346938775508E-2</v>
      </c>
      <c r="BC132" s="5">
        <f t="shared" si="42"/>
        <v>9.0791428571428578E-2</v>
      </c>
      <c r="BD132" s="5">
        <f t="shared" si="43"/>
        <v>0.10728260869565218</v>
      </c>
      <c r="BE132" s="5">
        <f t="shared" si="44"/>
        <v>0.15992747056465886</v>
      </c>
    </row>
    <row r="133" spans="1:57" hidden="1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26"/>
        <v>26.832301645022124</v>
      </c>
      <c r="W133" s="15">
        <v>4.3385400000000001</v>
      </c>
      <c r="X133" s="15"/>
      <c r="Y133" s="15">
        <f t="shared" si="27"/>
        <v>0.16169093719192285</v>
      </c>
      <c r="Z133" s="15"/>
      <c r="AA133" s="16"/>
      <c r="AB133" s="15">
        <v>0.80762280341764636</v>
      </c>
      <c r="AC133" s="17">
        <f t="shared" si="28"/>
        <v>2.4300464841166693</v>
      </c>
      <c r="AD133" s="15">
        <f t="shared" si="29"/>
        <v>2.2222222222222223</v>
      </c>
      <c r="AE133" s="15" t="s">
        <v>751</v>
      </c>
      <c r="AF133" s="22" t="s">
        <v>5</v>
      </c>
      <c r="AG133" s="17">
        <f t="shared" si="30"/>
        <v>643.19717007511179</v>
      </c>
      <c r="AH133" s="17">
        <v>518.88194997923063</v>
      </c>
      <c r="AI133" s="94">
        <v>4.5438999999999998</v>
      </c>
      <c r="AJ133" s="17">
        <f t="shared" si="31"/>
        <v>2.4300464841166693</v>
      </c>
      <c r="AK133" s="15">
        <f t="shared" si="32"/>
        <v>0.16169093719192285</v>
      </c>
      <c r="AL133" s="5">
        <v>6.1308999999999996</v>
      </c>
      <c r="AN133" s="109"/>
      <c r="AR133" s="5">
        <f t="shared" si="33"/>
        <v>2.2222222222222223</v>
      </c>
      <c r="AS133" s="5">
        <f t="shared" si="34"/>
        <v>0.39576659691079352</v>
      </c>
      <c r="AT133" s="5">
        <f t="shared" si="45"/>
        <v>1.9544029477076226</v>
      </c>
      <c r="AU133" s="5">
        <f t="shared" si="35"/>
        <v>6.1846385293260226</v>
      </c>
      <c r="AV133" s="5">
        <f t="shared" si="36"/>
        <v>0.10507312715434414</v>
      </c>
      <c r="AW133" s="5">
        <f t="shared" si="37"/>
        <v>4.282921985959252</v>
      </c>
      <c r="AX133" s="5">
        <f t="shared" si="25"/>
        <v>40.816326530612244</v>
      </c>
      <c r="AY133" s="5">
        <f t="shared" si="38"/>
        <v>0.45</v>
      </c>
      <c r="AZ133" s="5">
        <f t="shared" si="39"/>
        <v>18.367346938775508</v>
      </c>
      <c r="BA133" s="5">
        <f t="shared" si="40"/>
        <v>1.3990878487466891</v>
      </c>
      <c r="BB133" s="5">
        <f t="shared" si="41"/>
        <v>1.8367346938775508E-2</v>
      </c>
      <c r="BC133" s="5">
        <f t="shared" si="42"/>
        <v>9.0791428571428578E-2</v>
      </c>
      <c r="BD133" s="5">
        <f t="shared" si="43"/>
        <v>0.10728260869565218</v>
      </c>
      <c r="BE133" s="5">
        <f t="shared" si="44"/>
        <v>0.15992747056465886</v>
      </c>
    </row>
    <row r="134" spans="1:57" hidden="1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26"/>
        <v>3.733285871119322</v>
      </c>
      <c r="W134" s="15">
        <v>3.9456699999999998</v>
      </c>
      <c r="X134" s="15"/>
      <c r="Y134" s="15">
        <f t="shared" si="27"/>
        <v>1.0568893291895165</v>
      </c>
      <c r="Z134" s="15"/>
      <c r="AA134" s="16"/>
      <c r="AB134" s="15">
        <v>1.1133153135475653</v>
      </c>
      <c r="AC134" s="17">
        <f t="shared" si="28"/>
        <v>0.31386108924592532</v>
      </c>
      <c r="AD134" s="15">
        <f t="shared" si="29"/>
        <v>2.2222222222222223</v>
      </c>
      <c r="AE134" s="15" t="s">
        <v>752</v>
      </c>
      <c r="AF134" s="22" t="s">
        <v>5</v>
      </c>
      <c r="AG134" s="17">
        <f t="shared" si="30"/>
        <v>3640.5313904249892</v>
      </c>
      <c r="AH134" s="17">
        <v>3229.3273047384764</v>
      </c>
      <c r="AI134" s="94">
        <v>37.898000000000003</v>
      </c>
      <c r="AJ134" s="17">
        <f t="shared" si="31"/>
        <v>0.31386108924592532</v>
      </c>
      <c r="AK134" s="15">
        <f t="shared" si="32"/>
        <v>1.0568893291895165</v>
      </c>
      <c r="AL134" s="56">
        <v>3.2757000000000001</v>
      </c>
      <c r="AN134" s="109"/>
      <c r="AR134" s="5">
        <f t="shared" si="33"/>
        <v>2.2222222222222223</v>
      </c>
      <c r="AS134" s="5">
        <f t="shared" si="34"/>
        <v>0.51114150884247256</v>
      </c>
      <c r="AT134" s="5">
        <f t="shared" si="45"/>
        <v>2.524155599222087</v>
      </c>
      <c r="AU134" s="5">
        <f t="shared" si="35"/>
        <v>0.94617286065974149</v>
      </c>
      <c r="AV134" s="5">
        <f t="shared" si="36"/>
        <v>-0.42352520124293513</v>
      </c>
      <c r="AW134" s="5">
        <f t="shared" si="37"/>
        <v>6.1724463915295109</v>
      </c>
      <c r="AX134" s="5">
        <f t="shared" ref="AX134:AX197" si="46">E134/H134</f>
        <v>58.82352941176471</v>
      </c>
      <c r="AY134" s="5">
        <f t="shared" si="38"/>
        <v>0.45</v>
      </c>
      <c r="AZ134" s="5">
        <f t="shared" si="39"/>
        <v>26.47058823529412</v>
      </c>
      <c r="BA134" s="5">
        <f t="shared" si="40"/>
        <v>1.3990878487466891</v>
      </c>
      <c r="BB134" s="5">
        <f t="shared" si="41"/>
        <v>2.6470588235294121E-2</v>
      </c>
      <c r="BC134" s="5">
        <f t="shared" si="42"/>
        <v>9.7405294117647062E-2</v>
      </c>
      <c r="BD134" s="5">
        <f t="shared" si="43"/>
        <v>0.10728260869565218</v>
      </c>
      <c r="BE134" s="5">
        <f t="shared" si="44"/>
        <v>0.15992747056465886</v>
      </c>
    </row>
    <row r="135" spans="1:57" hidden="1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47">L135*T135/(S135*1000)</f>
        <v>4.2034137075193634</v>
      </c>
      <c r="W135" s="15">
        <v>4.3025900000000004</v>
      </c>
      <c r="X135" s="15"/>
      <c r="Y135" s="15">
        <f t="shared" ref="Y135:Y198" si="48">AK135</f>
        <v>1.0235942258796042</v>
      </c>
      <c r="Z135" s="15"/>
      <c r="AA135" s="16"/>
      <c r="AB135" s="15">
        <v>1.1133153135475653</v>
      </c>
      <c r="AC135" s="17">
        <f t="shared" ref="AC135:AC198" si="49">AJ135</f>
        <v>0.49792619997391679</v>
      </c>
      <c r="AD135" s="15">
        <f t="shared" ref="AD135:AD198" si="50">AR135</f>
        <v>2.2222222222222223</v>
      </c>
      <c r="AE135" s="15" t="s">
        <v>753</v>
      </c>
      <c r="AF135" s="22" t="s">
        <v>5</v>
      </c>
      <c r="AG135" s="17">
        <f t="shared" ref="AG135:AG198" si="51">W135*S135</f>
        <v>3525.8440098265592</v>
      </c>
      <c r="AH135" s="17">
        <v>2868.1454738641041</v>
      </c>
      <c r="AI135" s="94">
        <v>16.954000000000001</v>
      </c>
      <c r="AJ135" s="17">
        <f t="shared" ref="AJ135:AJ198" si="52">(V135/AI135)^0.5</f>
        <v>0.49792619997391679</v>
      </c>
      <c r="AK135" s="15">
        <f t="shared" ref="AK135:AK198" si="53">W135/V135</f>
        <v>1.0235942258796042</v>
      </c>
      <c r="AL135" s="5">
        <v>3.2757000000000001</v>
      </c>
      <c r="AN135" s="109"/>
      <c r="AR135" s="5">
        <f t="shared" ref="AR135:AR198" si="54">E135/C135</f>
        <v>2.2222222222222223</v>
      </c>
      <c r="AS135" s="5">
        <f t="shared" ref="AS135:AS198" si="55">F135^1.2/(H135^0.7*T135^0.4)</f>
        <v>0.51114150884247256</v>
      </c>
      <c r="AT135" s="5">
        <f t="shared" ref="AT135:AT149" si="56">AR135^2*AS135</f>
        <v>2.524155599222087</v>
      </c>
      <c r="AU135" s="5">
        <f t="shared" ref="AU135:AU198" si="57">1/AK135</f>
        <v>0.97694962976239041</v>
      </c>
      <c r="AV135" s="5">
        <f t="shared" ref="AV135:AV198" si="58">(AU135+AJ135^2/AU135-AJ135^2-1)/(AJ135-0.2)</f>
        <v>-5.7734573209851647E-2</v>
      </c>
      <c r="AW135" s="5">
        <f t="shared" ref="AW135:AW198" si="59">(F135*E135)/(C135*H135)*(T135/235)^0.5</f>
        <v>6.1724463915295109</v>
      </c>
      <c r="AX135" s="5">
        <f t="shared" si="46"/>
        <v>58.82352941176471</v>
      </c>
      <c r="AY135" s="5">
        <f t="shared" ref="AY135:AY198" si="60">C135/E135</f>
        <v>0.45</v>
      </c>
      <c r="AZ135" s="5">
        <f t="shared" ref="AZ135:AZ198" si="61">C135/H135</f>
        <v>26.47058823529412</v>
      </c>
      <c r="BA135" s="5">
        <f t="shared" ref="BA135:BA198" si="62">(T135/235)^0.5</f>
        <v>1.3990878487466891</v>
      </c>
      <c r="BB135" s="5">
        <f t="shared" ref="BB135:BB198" si="63">AZ135*0.001</f>
        <v>2.6470588235294121E-2</v>
      </c>
      <c r="BC135" s="5">
        <f t="shared" ref="BC135:BC198" si="64">0.8162*BB135+0.0758</f>
        <v>9.7405294117647062E-2</v>
      </c>
      <c r="BD135" s="5">
        <f t="shared" ref="BD135:BD198" si="65">(235/T135)*0.21</f>
        <v>0.10728260869565218</v>
      </c>
      <c r="BE135" s="5">
        <f t="shared" ref="BE135:BE198" si="66">BD135*AR135^0.5</f>
        <v>0.15992747056465886</v>
      </c>
    </row>
    <row r="136" spans="1:57" hidden="1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47"/>
        <v>5.1092363163454371</v>
      </c>
      <c r="W136" s="15">
        <v>4.82972</v>
      </c>
      <c r="X136" s="15"/>
      <c r="Y136" s="15">
        <f t="shared" si="48"/>
        <v>0.94529195773325059</v>
      </c>
      <c r="Z136" s="15"/>
      <c r="AA136" s="16"/>
      <c r="AB136" s="15">
        <v>1.1133153135475653</v>
      </c>
      <c r="AC136" s="17">
        <f t="shared" si="49"/>
        <v>0.73614149488652836</v>
      </c>
      <c r="AD136" s="15">
        <f t="shared" si="50"/>
        <v>2.2222222222222223</v>
      </c>
      <c r="AE136" s="15" t="s">
        <v>754</v>
      </c>
      <c r="AF136" s="22" t="s">
        <v>5</v>
      </c>
      <c r="AG136" s="17">
        <f t="shared" si="51"/>
        <v>3256.1262094331387</v>
      </c>
      <c r="AH136" s="17">
        <v>2359.6485371855892</v>
      </c>
      <c r="AI136" s="94">
        <v>9.4283000000000001</v>
      </c>
      <c r="AJ136" s="17">
        <f t="shared" si="52"/>
        <v>0.73614149488652836</v>
      </c>
      <c r="AK136" s="15">
        <f t="shared" si="53"/>
        <v>0.94529195773325059</v>
      </c>
      <c r="AL136" s="5">
        <v>3.2757000000000001</v>
      </c>
      <c r="AN136" s="109"/>
      <c r="AR136" s="5">
        <f t="shared" si="54"/>
        <v>2.2222222222222223</v>
      </c>
      <c r="AS136" s="5">
        <f t="shared" si="55"/>
        <v>0.51114150884247256</v>
      </c>
      <c r="AT136" s="5">
        <f t="shared" si="56"/>
        <v>2.524155599222087</v>
      </c>
      <c r="AU136" s="5">
        <f t="shared" si="57"/>
        <v>1.0578742279770748</v>
      </c>
      <c r="AV136" s="5">
        <f t="shared" si="58"/>
        <v>5.2649729353819855E-2</v>
      </c>
      <c r="AW136" s="5">
        <f t="shared" si="59"/>
        <v>6.1724463915295109</v>
      </c>
      <c r="AX136" s="5">
        <f t="shared" si="46"/>
        <v>58.82352941176471</v>
      </c>
      <c r="AY136" s="5">
        <f t="shared" si="60"/>
        <v>0.45</v>
      </c>
      <c r="AZ136" s="5">
        <f t="shared" si="61"/>
        <v>26.47058823529412</v>
      </c>
      <c r="BA136" s="5">
        <f t="shared" si="62"/>
        <v>1.3990878487466891</v>
      </c>
      <c r="BB136" s="5">
        <f t="shared" si="63"/>
        <v>2.6470588235294121E-2</v>
      </c>
      <c r="BC136" s="5">
        <f t="shared" si="64"/>
        <v>9.7405294117647062E-2</v>
      </c>
      <c r="BD136" s="5">
        <f t="shared" si="65"/>
        <v>0.10728260869565218</v>
      </c>
      <c r="BE136" s="5">
        <f t="shared" si="66"/>
        <v>0.15992747056465886</v>
      </c>
    </row>
    <row r="137" spans="1:57" hidden="1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47"/>
        <v>6.5626670295276845</v>
      </c>
      <c r="W137" s="15">
        <v>5.1917299999999997</v>
      </c>
      <c r="X137" s="15"/>
      <c r="Y137" s="15">
        <f t="shared" si="48"/>
        <v>0.79110062671786185</v>
      </c>
      <c r="Z137" s="15"/>
      <c r="AA137" s="16"/>
      <c r="AB137" s="15">
        <v>1.1133153135475653</v>
      </c>
      <c r="AC137" s="17">
        <f t="shared" si="49"/>
        <v>0.97572311854789662</v>
      </c>
      <c r="AD137" s="15">
        <f t="shared" si="50"/>
        <v>2.2222222222222223</v>
      </c>
      <c r="AE137" s="15" t="s">
        <v>755</v>
      </c>
      <c r="AF137" s="22" t="s">
        <v>5</v>
      </c>
      <c r="AG137" s="17">
        <f t="shared" si="51"/>
        <v>2725.0030679747988</v>
      </c>
      <c r="AH137" s="17">
        <v>1837.0583096408704</v>
      </c>
      <c r="AI137" s="94">
        <v>6.8933</v>
      </c>
      <c r="AJ137" s="17">
        <f t="shared" si="52"/>
        <v>0.97572311854789662</v>
      </c>
      <c r="AK137" s="15">
        <f t="shared" si="53"/>
        <v>0.79110062671786185</v>
      </c>
      <c r="AL137" s="5">
        <v>3.2757000000000001</v>
      </c>
      <c r="AN137" s="109"/>
      <c r="AR137" s="5">
        <f t="shared" si="54"/>
        <v>2.2222222222222223</v>
      </c>
      <c r="AS137" s="5">
        <f t="shared" si="55"/>
        <v>0.51114150884247256</v>
      </c>
      <c r="AT137" s="5">
        <f t="shared" si="56"/>
        <v>2.524155599222087</v>
      </c>
      <c r="AU137" s="5">
        <f t="shared" si="57"/>
        <v>1.264061696106632</v>
      </c>
      <c r="AV137" s="5">
        <f t="shared" si="58"/>
        <v>8.4027475159419635E-2</v>
      </c>
      <c r="AW137" s="5">
        <f t="shared" si="59"/>
        <v>6.1724463915295109</v>
      </c>
      <c r="AX137" s="5">
        <f t="shared" si="46"/>
        <v>58.82352941176471</v>
      </c>
      <c r="AY137" s="5">
        <f t="shared" si="60"/>
        <v>0.45</v>
      </c>
      <c r="AZ137" s="5">
        <f t="shared" si="61"/>
        <v>26.47058823529412</v>
      </c>
      <c r="BA137" s="5">
        <f t="shared" si="62"/>
        <v>1.3990878487466891</v>
      </c>
      <c r="BB137" s="5">
        <f t="shared" si="63"/>
        <v>2.6470588235294121E-2</v>
      </c>
      <c r="BC137" s="5">
        <f t="shared" si="64"/>
        <v>9.7405294117647062E-2</v>
      </c>
      <c r="BD137" s="5">
        <f t="shared" si="65"/>
        <v>0.10728260869565218</v>
      </c>
      <c r="BE137" s="5">
        <f t="shared" si="66"/>
        <v>0.15992747056465886</v>
      </c>
    </row>
    <row r="138" spans="1:57" hidden="1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47"/>
        <v>9.4142069738248075</v>
      </c>
      <c r="W138" s="15">
        <v>5.00223</v>
      </c>
      <c r="X138" s="15"/>
      <c r="Y138" s="15">
        <f t="shared" si="48"/>
        <v>0.53134905721832582</v>
      </c>
      <c r="Z138" s="15"/>
      <c r="AA138" s="16"/>
      <c r="AB138" s="15">
        <v>1.1133153135475653</v>
      </c>
      <c r="AC138" s="17">
        <f t="shared" si="49"/>
        <v>1.2933692862573256</v>
      </c>
      <c r="AD138" s="15">
        <f t="shared" si="50"/>
        <v>2.2222222222222223</v>
      </c>
      <c r="AE138" s="15" t="s">
        <v>756</v>
      </c>
      <c r="AF138" s="22" t="s">
        <v>5</v>
      </c>
      <c r="AG138" s="17">
        <f t="shared" si="51"/>
        <v>1830.2700847206429</v>
      </c>
      <c r="AH138" s="17">
        <v>1280.6179037193911</v>
      </c>
      <c r="AI138" s="94">
        <v>5.6277999999999997</v>
      </c>
      <c r="AJ138" s="17">
        <f t="shared" si="52"/>
        <v>1.2933692862573256</v>
      </c>
      <c r="AK138" s="15">
        <f t="shared" si="53"/>
        <v>0.53134905721832582</v>
      </c>
      <c r="AL138" s="5">
        <v>3.2757000000000001</v>
      </c>
      <c r="AN138" s="109"/>
      <c r="AR138" s="5">
        <f t="shared" si="54"/>
        <v>2.2222222222222223</v>
      </c>
      <c r="AS138" s="5">
        <f t="shared" si="55"/>
        <v>0.51114150884247256</v>
      </c>
      <c r="AT138" s="5">
        <f t="shared" si="56"/>
        <v>2.524155599222087</v>
      </c>
      <c r="AU138" s="5">
        <f t="shared" si="57"/>
        <v>1.8820020218632108</v>
      </c>
      <c r="AV138" s="5">
        <f t="shared" si="58"/>
        <v>8.9668513244255996E-2</v>
      </c>
      <c r="AW138" s="5">
        <f t="shared" si="59"/>
        <v>6.1724463915295109</v>
      </c>
      <c r="AX138" s="5">
        <f t="shared" si="46"/>
        <v>58.82352941176471</v>
      </c>
      <c r="AY138" s="5">
        <f t="shared" si="60"/>
        <v>0.45</v>
      </c>
      <c r="AZ138" s="5">
        <f t="shared" si="61"/>
        <v>26.47058823529412</v>
      </c>
      <c r="BA138" s="5">
        <f t="shared" si="62"/>
        <v>1.3990878487466891</v>
      </c>
      <c r="BB138" s="5">
        <f t="shared" si="63"/>
        <v>2.6470588235294121E-2</v>
      </c>
      <c r="BC138" s="5">
        <f t="shared" si="64"/>
        <v>9.7405294117647062E-2</v>
      </c>
      <c r="BD138" s="5">
        <f t="shared" si="65"/>
        <v>0.10728260869565218</v>
      </c>
      <c r="BE138" s="5">
        <f t="shared" si="66"/>
        <v>0.15992747056465886</v>
      </c>
    </row>
    <row r="139" spans="1:57" hidden="1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47"/>
        <v>13.356294517984828</v>
      </c>
      <c r="W139" s="15">
        <v>4.7300000000000004</v>
      </c>
      <c r="X139" s="15"/>
      <c r="Y139" s="15">
        <f t="shared" si="48"/>
        <v>0.35414013921532284</v>
      </c>
      <c r="Z139" s="15"/>
      <c r="AA139" s="16"/>
      <c r="AB139" s="15">
        <v>1.1133153135475653</v>
      </c>
      <c r="AC139" s="17">
        <f t="shared" si="49"/>
        <v>1.6214144527447774</v>
      </c>
      <c r="AD139" s="15">
        <f t="shared" si="50"/>
        <v>2.2222222222222223</v>
      </c>
      <c r="AE139" s="15" t="s">
        <v>757</v>
      </c>
      <c r="AF139" s="22" t="s">
        <v>5</v>
      </c>
      <c r="AG139" s="17">
        <f t="shared" si="51"/>
        <v>1219.861207617203</v>
      </c>
      <c r="AH139" s="17">
        <v>902.64571388165109</v>
      </c>
      <c r="AI139" s="94">
        <v>5.0804</v>
      </c>
      <c r="AJ139" s="17">
        <f t="shared" si="52"/>
        <v>1.6214144527447774</v>
      </c>
      <c r="AK139" s="15">
        <f t="shared" si="53"/>
        <v>0.35414013921532284</v>
      </c>
      <c r="AL139" s="5">
        <v>3.2757000000000001</v>
      </c>
      <c r="AN139" s="109"/>
      <c r="AR139" s="5">
        <f t="shared" si="54"/>
        <v>2.2222222222222223</v>
      </c>
      <c r="AS139" s="5">
        <f t="shared" si="55"/>
        <v>0.51114150884247256</v>
      </c>
      <c r="AT139" s="5">
        <f t="shared" si="56"/>
        <v>2.524155599222087</v>
      </c>
      <c r="AU139" s="5">
        <f t="shared" si="57"/>
        <v>2.8237409128931983</v>
      </c>
      <c r="AV139" s="5">
        <f t="shared" si="58"/>
        <v>8.8492935970325232E-2</v>
      </c>
      <c r="AW139" s="5">
        <f t="shared" si="59"/>
        <v>6.1724463915295109</v>
      </c>
      <c r="AX139" s="5">
        <f t="shared" si="46"/>
        <v>58.82352941176471</v>
      </c>
      <c r="AY139" s="5">
        <f t="shared" si="60"/>
        <v>0.45</v>
      </c>
      <c r="AZ139" s="5">
        <f t="shared" si="61"/>
        <v>26.47058823529412</v>
      </c>
      <c r="BA139" s="5">
        <f t="shared" si="62"/>
        <v>1.3990878487466891</v>
      </c>
      <c r="BB139" s="5">
        <f t="shared" si="63"/>
        <v>2.6470588235294121E-2</v>
      </c>
      <c r="BC139" s="5">
        <f t="shared" si="64"/>
        <v>9.7405294117647062E-2</v>
      </c>
      <c r="BD139" s="5">
        <f t="shared" si="65"/>
        <v>0.10728260869565218</v>
      </c>
      <c r="BE139" s="5">
        <f t="shared" si="66"/>
        <v>0.15992747056465886</v>
      </c>
    </row>
    <row r="140" spans="1:57" hidden="1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47"/>
        <v>18.061854804788869</v>
      </c>
      <c r="W140" s="15">
        <v>4.5532700000000004</v>
      </c>
      <c r="X140" s="15"/>
      <c r="Y140" s="15">
        <f t="shared" si="48"/>
        <v>0.25209315705454344</v>
      </c>
      <c r="Z140" s="15"/>
      <c r="AA140" s="16"/>
      <c r="AB140" s="15">
        <v>1.1133153135475653</v>
      </c>
      <c r="AC140" s="17">
        <f t="shared" si="49"/>
        <v>1.9401596786772886</v>
      </c>
      <c r="AD140" s="15">
        <f t="shared" si="50"/>
        <v>2.2222222222222223</v>
      </c>
      <c r="AE140" s="15" t="s">
        <v>758</v>
      </c>
      <c r="AF140" s="22" t="s">
        <v>5</v>
      </c>
      <c r="AG140" s="17">
        <f t="shared" si="51"/>
        <v>868.35303018168293</v>
      </c>
      <c r="AH140" s="17">
        <v>667.48416097351787</v>
      </c>
      <c r="AI140" s="94">
        <v>4.7983000000000002</v>
      </c>
      <c r="AJ140" s="17">
        <f t="shared" si="52"/>
        <v>1.9401596786772886</v>
      </c>
      <c r="AK140" s="15">
        <f t="shared" si="53"/>
        <v>0.25209315705454344</v>
      </c>
      <c r="AL140" s="5">
        <v>3.2757000000000001</v>
      </c>
      <c r="AN140" s="109"/>
      <c r="AR140" s="5">
        <f t="shared" si="54"/>
        <v>2.2222222222222223</v>
      </c>
      <c r="AS140" s="5">
        <f t="shared" si="55"/>
        <v>0.51114150884247256</v>
      </c>
      <c r="AT140" s="5">
        <f t="shared" si="56"/>
        <v>2.524155599222087</v>
      </c>
      <c r="AU140" s="5">
        <f t="shared" si="57"/>
        <v>3.9667875625185567</v>
      </c>
      <c r="AV140" s="5">
        <f t="shared" si="58"/>
        <v>8.706211451008225E-2</v>
      </c>
      <c r="AW140" s="5">
        <f t="shared" si="59"/>
        <v>6.1724463915295109</v>
      </c>
      <c r="AX140" s="5">
        <f t="shared" si="46"/>
        <v>58.82352941176471</v>
      </c>
      <c r="AY140" s="5">
        <f t="shared" si="60"/>
        <v>0.45</v>
      </c>
      <c r="AZ140" s="5">
        <f t="shared" si="61"/>
        <v>26.47058823529412</v>
      </c>
      <c r="BA140" s="5">
        <f t="shared" si="62"/>
        <v>1.3990878487466891</v>
      </c>
      <c r="BB140" s="5">
        <f t="shared" si="63"/>
        <v>2.6470588235294121E-2</v>
      </c>
      <c r="BC140" s="5">
        <f t="shared" si="64"/>
        <v>9.7405294117647062E-2</v>
      </c>
      <c r="BD140" s="5">
        <f t="shared" si="65"/>
        <v>0.10728260869565218</v>
      </c>
      <c r="BE140" s="5">
        <f t="shared" si="66"/>
        <v>0.15992747056465886</v>
      </c>
    </row>
    <row r="141" spans="1:57" hidden="1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47"/>
        <v>26.749730517470127</v>
      </c>
      <c r="W141" s="15">
        <v>4.3475299999999999</v>
      </c>
      <c r="X141" s="15"/>
      <c r="Y141" s="15">
        <f t="shared" si="48"/>
        <v>0.16252612328788313</v>
      </c>
      <c r="Z141" s="15"/>
      <c r="AA141" s="16"/>
      <c r="AB141" s="15">
        <v>1.1133153135475653</v>
      </c>
      <c r="AC141" s="17">
        <f t="shared" si="49"/>
        <v>2.4235327234651791</v>
      </c>
      <c r="AD141" s="15">
        <f t="shared" si="50"/>
        <v>2.2222222222222223</v>
      </c>
      <c r="AE141" s="15" t="s">
        <v>759</v>
      </c>
      <c r="AF141" s="22" t="s">
        <v>5</v>
      </c>
      <c r="AG141" s="17">
        <f t="shared" si="51"/>
        <v>559.83293354599027</v>
      </c>
      <c r="AH141" s="17">
        <v>450.69620391600881</v>
      </c>
      <c r="AI141" s="94">
        <v>4.5542999999999996</v>
      </c>
      <c r="AJ141" s="17">
        <f t="shared" si="52"/>
        <v>2.4235327234651791</v>
      </c>
      <c r="AK141" s="15">
        <f t="shared" si="53"/>
        <v>0.16252612328788313</v>
      </c>
      <c r="AL141" s="5">
        <v>3.2757000000000001</v>
      </c>
      <c r="AN141" s="109"/>
      <c r="AR141" s="5">
        <f t="shared" si="54"/>
        <v>2.2222222222222223</v>
      </c>
      <c r="AS141" s="5">
        <f t="shared" si="55"/>
        <v>0.51114150884247256</v>
      </c>
      <c r="AT141" s="5">
        <f t="shared" si="56"/>
        <v>2.524155599222087</v>
      </c>
      <c r="AU141" s="5">
        <f t="shared" si="57"/>
        <v>6.1528570285817761</v>
      </c>
      <c r="AV141" s="5">
        <f t="shared" si="58"/>
        <v>0.1052132558467969</v>
      </c>
      <c r="AW141" s="5">
        <f t="shared" si="59"/>
        <v>6.1724463915295109</v>
      </c>
      <c r="AX141" s="5">
        <f t="shared" si="46"/>
        <v>58.82352941176471</v>
      </c>
      <c r="AY141" s="5">
        <f t="shared" si="60"/>
        <v>0.45</v>
      </c>
      <c r="AZ141" s="5">
        <f t="shared" si="61"/>
        <v>26.47058823529412</v>
      </c>
      <c r="BA141" s="5">
        <f t="shared" si="62"/>
        <v>1.3990878487466891</v>
      </c>
      <c r="BB141" s="5">
        <f t="shared" si="63"/>
        <v>2.6470588235294121E-2</v>
      </c>
      <c r="BC141" s="5">
        <f t="shared" si="64"/>
        <v>9.7405294117647062E-2</v>
      </c>
      <c r="BD141" s="5">
        <f t="shared" si="65"/>
        <v>0.10728260869565218</v>
      </c>
      <c r="BE141" s="5">
        <f t="shared" si="66"/>
        <v>0.15992747056465886</v>
      </c>
    </row>
    <row r="142" spans="1:57" hidden="1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47"/>
        <v>3.7239927699098652</v>
      </c>
      <c r="W142" s="15">
        <v>3.97</v>
      </c>
      <c r="X142" s="15"/>
      <c r="Y142" s="15">
        <f t="shared" si="48"/>
        <v>1.066060071887865</v>
      </c>
      <c r="Z142" s="15"/>
      <c r="AA142" s="16"/>
      <c r="AB142" s="15">
        <v>1.5137471488237149</v>
      </c>
      <c r="AC142" s="17">
        <f t="shared" si="49"/>
        <v>0.31964035602220037</v>
      </c>
      <c r="AD142" s="15">
        <f t="shared" si="50"/>
        <v>2.2222222222222223</v>
      </c>
      <c r="AE142" s="15" t="s">
        <v>760</v>
      </c>
      <c r="AF142" s="22" t="s">
        <v>5</v>
      </c>
      <c r="AG142" s="17">
        <f t="shared" si="51"/>
        <v>3312.0045155991356</v>
      </c>
      <c r="AH142" s="17">
        <v>2919.9032253392879</v>
      </c>
      <c r="AI142" s="94">
        <v>36.448999999999998</v>
      </c>
      <c r="AJ142" s="17">
        <f t="shared" si="52"/>
        <v>0.31964035602220037</v>
      </c>
      <c r="AK142" s="15">
        <f t="shared" si="53"/>
        <v>1.066060071887865</v>
      </c>
      <c r="AL142" s="56">
        <v>1.7927999999999999</v>
      </c>
      <c r="AN142" s="109"/>
      <c r="AR142" s="5">
        <f t="shared" si="54"/>
        <v>2.2222222222222223</v>
      </c>
      <c r="AS142" s="5">
        <f t="shared" si="55"/>
        <v>0.64292473347708878</v>
      </c>
      <c r="AT142" s="5">
        <f t="shared" si="56"/>
        <v>3.1749369554424143</v>
      </c>
      <c r="AU142" s="5">
        <f t="shared" si="57"/>
        <v>0.93803344330223293</v>
      </c>
      <c r="AV142" s="5">
        <f t="shared" si="58"/>
        <v>-0.46152656023726008</v>
      </c>
      <c r="AW142" s="5">
        <f t="shared" si="59"/>
        <v>8.565843971918504</v>
      </c>
      <c r="AX142" s="5">
        <f t="shared" si="46"/>
        <v>81.632653061224488</v>
      </c>
      <c r="AY142" s="5">
        <f t="shared" si="60"/>
        <v>0.45</v>
      </c>
      <c r="AZ142" s="5">
        <f t="shared" si="61"/>
        <v>36.734693877551017</v>
      </c>
      <c r="BA142" s="5">
        <f t="shared" si="62"/>
        <v>1.3990878487466891</v>
      </c>
      <c r="BB142" s="5">
        <f t="shared" si="63"/>
        <v>3.6734693877551017E-2</v>
      </c>
      <c r="BC142" s="5">
        <f t="shared" si="64"/>
        <v>0.10578285714285715</v>
      </c>
      <c r="BD142" s="5">
        <f t="shared" si="65"/>
        <v>0.10728260869565218</v>
      </c>
      <c r="BE142" s="5">
        <f t="shared" si="66"/>
        <v>0.15992747056465886</v>
      </c>
    </row>
    <row r="143" spans="1:57" hidden="1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47"/>
        <v>4.1929503381558266</v>
      </c>
      <c r="W143" s="15">
        <v>4.3312099999999996</v>
      </c>
      <c r="X143" s="15"/>
      <c r="Y143" s="15">
        <f t="shared" si="48"/>
        <v>1.0329743141925654</v>
      </c>
      <c r="Z143" s="15"/>
      <c r="AA143" s="16"/>
      <c r="AB143" s="15">
        <v>1.5137471488237149</v>
      </c>
      <c r="AC143" s="17">
        <f t="shared" si="49"/>
        <v>0.50098372868370866</v>
      </c>
      <c r="AD143" s="15">
        <f t="shared" si="50"/>
        <v>2.2222222222222223</v>
      </c>
      <c r="AE143" s="15" t="s">
        <v>761</v>
      </c>
      <c r="AF143" s="22" t="s">
        <v>5</v>
      </c>
      <c r="AG143" s="17">
        <f t="shared" si="51"/>
        <v>3209.2146430783519</v>
      </c>
      <c r="AH143" s="17">
        <v>2593.3287120167879</v>
      </c>
      <c r="AI143" s="94">
        <v>16.706</v>
      </c>
      <c r="AJ143" s="17">
        <f t="shared" si="52"/>
        <v>0.50098372868370866</v>
      </c>
      <c r="AK143" s="15">
        <f t="shared" si="53"/>
        <v>1.0329743141925654</v>
      </c>
      <c r="AL143" s="5">
        <v>1.7927999999999999</v>
      </c>
      <c r="AN143" s="109"/>
      <c r="AR143" s="5">
        <f t="shared" si="54"/>
        <v>2.2222222222222223</v>
      </c>
      <c r="AS143" s="5">
        <f t="shared" si="55"/>
        <v>0.64292473347708878</v>
      </c>
      <c r="AT143" s="5">
        <f t="shared" si="56"/>
        <v>3.1749369554424143</v>
      </c>
      <c r="AU143" s="5">
        <f t="shared" si="57"/>
        <v>0.96807828254825479</v>
      </c>
      <c r="AV143" s="5">
        <f t="shared" si="58"/>
        <v>-7.8561287410263497E-2</v>
      </c>
      <c r="AW143" s="5">
        <f t="shared" si="59"/>
        <v>8.565843971918504</v>
      </c>
      <c r="AX143" s="5">
        <f t="shared" si="46"/>
        <v>81.632653061224488</v>
      </c>
      <c r="AY143" s="5">
        <f t="shared" si="60"/>
        <v>0.45</v>
      </c>
      <c r="AZ143" s="5">
        <f t="shared" si="61"/>
        <v>36.734693877551017</v>
      </c>
      <c r="BA143" s="5">
        <f t="shared" si="62"/>
        <v>1.3990878487466891</v>
      </c>
      <c r="BB143" s="5">
        <f t="shared" si="63"/>
        <v>3.6734693877551017E-2</v>
      </c>
      <c r="BC143" s="5">
        <f t="shared" si="64"/>
        <v>0.10578285714285715</v>
      </c>
      <c r="BD143" s="5">
        <f t="shared" si="65"/>
        <v>0.10728260869565218</v>
      </c>
      <c r="BE143" s="5">
        <f t="shared" si="66"/>
        <v>0.15992747056465886</v>
      </c>
    </row>
    <row r="144" spans="1:57" hidden="1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47"/>
        <v>5.0965181233567485</v>
      </c>
      <c r="W144" s="15">
        <v>4.8481300000000003</v>
      </c>
      <c r="X144" s="15"/>
      <c r="Y144" s="15">
        <f t="shared" si="48"/>
        <v>0.95126317274956518</v>
      </c>
      <c r="Z144" s="15"/>
      <c r="AA144" s="16"/>
      <c r="AB144" s="15">
        <v>1.5137471488237149</v>
      </c>
      <c r="AC144" s="17">
        <f t="shared" si="49"/>
        <v>0.73735106500317271</v>
      </c>
      <c r="AD144" s="15">
        <f t="shared" si="50"/>
        <v>2.2222222222222223</v>
      </c>
      <c r="AE144" s="15" t="s">
        <v>762</v>
      </c>
      <c r="AF144" s="22" t="s">
        <v>5</v>
      </c>
      <c r="AG144" s="17">
        <f t="shared" si="51"/>
        <v>2955.3568384663408</v>
      </c>
      <c r="AH144" s="17">
        <v>2133.5543672781446</v>
      </c>
      <c r="AI144" s="94">
        <v>9.3740000000000006</v>
      </c>
      <c r="AJ144" s="17">
        <f t="shared" si="52"/>
        <v>0.73735106500317271</v>
      </c>
      <c r="AK144" s="15">
        <f t="shared" si="53"/>
        <v>0.95126317274956518</v>
      </c>
      <c r="AL144" s="5">
        <v>1.7927999999999999</v>
      </c>
      <c r="AN144" s="109"/>
      <c r="AR144" s="5">
        <f t="shared" si="54"/>
        <v>2.2222222222222223</v>
      </c>
      <c r="AS144" s="5">
        <f t="shared" si="55"/>
        <v>0.64292473347708878</v>
      </c>
      <c r="AT144" s="5">
        <f t="shared" si="56"/>
        <v>3.1749369554424143</v>
      </c>
      <c r="AU144" s="5">
        <f t="shared" si="57"/>
        <v>1.0512338001160753</v>
      </c>
      <c r="AV144" s="5">
        <f t="shared" si="58"/>
        <v>4.6033668048136502E-2</v>
      </c>
      <c r="AW144" s="5">
        <f t="shared" si="59"/>
        <v>8.565843971918504</v>
      </c>
      <c r="AX144" s="5">
        <f t="shared" si="46"/>
        <v>81.632653061224488</v>
      </c>
      <c r="AY144" s="5">
        <f t="shared" si="60"/>
        <v>0.45</v>
      </c>
      <c r="AZ144" s="5">
        <f t="shared" si="61"/>
        <v>36.734693877551017</v>
      </c>
      <c r="BA144" s="5">
        <f t="shared" si="62"/>
        <v>1.3990878487466891</v>
      </c>
      <c r="BB144" s="5">
        <f t="shared" si="63"/>
        <v>3.6734693877551017E-2</v>
      </c>
      <c r="BC144" s="5">
        <f t="shared" si="64"/>
        <v>0.10578285714285715</v>
      </c>
      <c r="BD144" s="5">
        <f t="shared" si="65"/>
        <v>0.10728260869565218</v>
      </c>
      <c r="BE144" s="5">
        <f t="shared" si="66"/>
        <v>0.15992747056465886</v>
      </c>
    </row>
    <row r="145" spans="1:57" hidden="1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47"/>
        <v>6.5463308766010693</v>
      </c>
      <c r="W145" s="15">
        <v>5.2048199999999998</v>
      </c>
      <c r="X145" s="15"/>
      <c r="Y145" s="15">
        <f t="shared" si="48"/>
        <v>0.79507438565378508</v>
      </c>
      <c r="Z145" s="15"/>
      <c r="AA145" s="16"/>
      <c r="AB145" s="15">
        <v>1.5137471488237149</v>
      </c>
      <c r="AC145" s="17">
        <f t="shared" si="49"/>
        <v>0.97571182474161045</v>
      </c>
      <c r="AD145" s="15">
        <f t="shared" si="50"/>
        <v>2.2222222222222223</v>
      </c>
      <c r="AE145" s="15" t="s">
        <v>763</v>
      </c>
      <c r="AF145" s="22" t="s">
        <v>5</v>
      </c>
      <c r="AG145" s="17">
        <f t="shared" si="51"/>
        <v>2470.114044191997</v>
      </c>
      <c r="AH145" s="17">
        <v>1661.0371068878442</v>
      </c>
      <c r="AI145" s="94">
        <v>6.8762999999999996</v>
      </c>
      <c r="AJ145" s="17">
        <f t="shared" si="52"/>
        <v>0.97571182474161045</v>
      </c>
      <c r="AK145" s="15">
        <f t="shared" si="53"/>
        <v>0.79507438565378508</v>
      </c>
      <c r="AL145" s="5">
        <v>1.7927999999999999</v>
      </c>
      <c r="AN145" s="109"/>
      <c r="AR145" s="5">
        <f t="shared" si="54"/>
        <v>2.2222222222222223</v>
      </c>
      <c r="AS145" s="5">
        <f t="shared" si="55"/>
        <v>0.64292473347708878</v>
      </c>
      <c r="AT145" s="5">
        <f t="shared" si="56"/>
        <v>3.1749369554424143</v>
      </c>
      <c r="AU145" s="5">
        <f t="shared" si="57"/>
        <v>1.2577439520677123</v>
      </c>
      <c r="AV145" s="5">
        <f t="shared" si="58"/>
        <v>8.0767090829378954E-2</v>
      </c>
      <c r="AW145" s="5">
        <f t="shared" si="59"/>
        <v>8.565843971918504</v>
      </c>
      <c r="AX145" s="5">
        <f t="shared" si="46"/>
        <v>81.632653061224488</v>
      </c>
      <c r="AY145" s="5">
        <f t="shared" si="60"/>
        <v>0.45</v>
      </c>
      <c r="AZ145" s="5">
        <f t="shared" si="61"/>
        <v>36.734693877551017</v>
      </c>
      <c r="BA145" s="5">
        <f t="shared" si="62"/>
        <v>1.3990878487466891</v>
      </c>
      <c r="BB145" s="5">
        <f t="shared" si="63"/>
        <v>3.6734693877551017E-2</v>
      </c>
      <c r="BC145" s="5">
        <f t="shared" si="64"/>
        <v>0.10578285714285715</v>
      </c>
      <c r="BD145" s="5">
        <f t="shared" si="65"/>
        <v>0.10728260869565218</v>
      </c>
      <c r="BE145" s="5">
        <f t="shared" si="66"/>
        <v>0.15992747056465886</v>
      </c>
    </row>
    <row r="146" spans="1:57" hidden="1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47"/>
        <v>9.3907726103083871</v>
      </c>
      <c r="W146" s="15">
        <v>5.0115499999999997</v>
      </c>
      <c r="X146" s="15"/>
      <c r="Y146" s="15">
        <f t="shared" si="48"/>
        <v>0.53366748487752214</v>
      </c>
      <c r="Z146" s="15"/>
      <c r="AA146" s="16"/>
      <c r="AB146" s="15">
        <v>1.5137471488237149</v>
      </c>
      <c r="AC146" s="17">
        <f t="shared" si="49"/>
        <v>1.2921718755186706</v>
      </c>
      <c r="AD146" s="15">
        <f t="shared" si="50"/>
        <v>2.2222222222222223</v>
      </c>
      <c r="AE146" s="15" t="s">
        <v>764</v>
      </c>
      <c r="AF146" s="22" t="s">
        <v>5</v>
      </c>
      <c r="AG146" s="17">
        <f t="shared" si="51"/>
        <v>1657.9826656604246</v>
      </c>
      <c r="AH146" s="17">
        <v>1157.9130867319466</v>
      </c>
      <c r="AI146" s="94">
        <v>5.6242000000000001</v>
      </c>
      <c r="AJ146" s="17">
        <f t="shared" si="52"/>
        <v>1.2921718755186706</v>
      </c>
      <c r="AK146" s="15">
        <f t="shared" si="53"/>
        <v>0.53366748487752214</v>
      </c>
      <c r="AL146" s="5">
        <v>1.7927999999999999</v>
      </c>
      <c r="AN146" s="109"/>
      <c r="AR146" s="5">
        <f t="shared" si="54"/>
        <v>2.2222222222222223</v>
      </c>
      <c r="AS146" s="5">
        <f t="shared" si="55"/>
        <v>0.64292473347708878</v>
      </c>
      <c r="AT146" s="5">
        <f t="shared" si="56"/>
        <v>3.1749369554424143</v>
      </c>
      <c r="AU146" s="5">
        <f t="shared" si="57"/>
        <v>1.8738259840385483</v>
      </c>
      <c r="AV146" s="5">
        <f t="shared" si="58"/>
        <v>8.7153663557430955E-2</v>
      </c>
      <c r="AW146" s="5">
        <f t="shared" si="59"/>
        <v>8.565843971918504</v>
      </c>
      <c r="AX146" s="5">
        <f t="shared" si="46"/>
        <v>81.632653061224488</v>
      </c>
      <c r="AY146" s="5">
        <f t="shared" si="60"/>
        <v>0.45</v>
      </c>
      <c r="AZ146" s="5">
        <f t="shared" si="61"/>
        <v>36.734693877551017</v>
      </c>
      <c r="BA146" s="5">
        <f t="shared" si="62"/>
        <v>1.3990878487466891</v>
      </c>
      <c r="BB146" s="5">
        <f t="shared" si="63"/>
        <v>3.6734693877551017E-2</v>
      </c>
      <c r="BC146" s="5">
        <f t="shared" si="64"/>
        <v>0.10578285714285715</v>
      </c>
      <c r="BD146" s="5">
        <f t="shared" si="65"/>
        <v>0.10728260869565218</v>
      </c>
      <c r="BE146" s="5">
        <f t="shared" si="66"/>
        <v>0.15992747056465886</v>
      </c>
    </row>
    <row r="147" spans="1:57" hidden="1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47"/>
        <v>13.323047292611825</v>
      </c>
      <c r="W147" s="15">
        <v>4.73787</v>
      </c>
      <c r="X147" s="15"/>
      <c r="Y147" s="15">
        <f t="shared" si="48"/>
        <v>0.35561458996151302</v>
      </c>
      <c r="Z147" s="15"/>
      <c r="AA147" s="16"/>
      <c r="AB147" s="15">
        <v>1.5137471488237149</v>
      </c>
      <c r="AC147" s="17">
        <f t="shared" si="49"/>
        <v>1.6191879881456501</v>
      </c>
      <c r="AD147" s="15">
        <f t="shared" si="50"/>
        <v>2.2222222222222223</v>
      </c>
      <c r="AE147" s="15" t="s">
        <v>765</v>
      </c>
      <c r="AF147" s="22" t="s">
        <v>5</v>
      </c>
      <c r="AG147" s="17">
        <f t="shared" si="51"/>
        <v>1104.8130952693202</v>
      </c>
      <c r="AH147" s="17">
        <v>816.15701432133437</v>
      </c>
      <c r="AI147" s="94">
        <v>5.0816999999999997</v>
      </c>
      <c r="AJ147" s="17">
        <f t="shared" si="52"/>
        <v>1.6191879881456501</v>
      </c>
      <c r="AK147" s="15">
        <f t="shared" si="53"/>
        <v>0.35561458996151302</v>
      </c>
      <c r="AL147" s="5">
        <v>1.7927999999999999</v>
      </c>
      <c r="AN147" s="109"/>
      <c r="AR147" s="5">
        <f t="shared" si="54"/>
        <v>2.2222222222222223</v>
      </c>
      <c r="AS147" s="5">
        <f t="shared" si="55"/>
        <v>0.64292473347708878</v>
      </c>
      <c r="AT147" s="5">
        <f t="shared" si="56"/>
        <v>3.1749369554424143</v>
      </c>
      <c r="AU147" s="5">
        <f t="shared" si="57"/>
        <v>2.8120331061451296</v>
      </c>
      <c r="AV147" s="5">
        <f t="shared" si="58"/>
        <v>8.638949710491739E-2</v>
      </c>
      <c r="AW147" s="5">
        <f t="shared" si="59"/>
        <v>8.565843971918504</v>
      </c>
      <c r="AX147" s="5">
        <f t="shared" si="46"/>
        <v>81.632653061224488</v>
      </c>
      <c r="AY147" s="5">
        <f t="shared" si="60"/>
        <v>0.45</v>
      </c>
      <c r="AZ147" s="5">
        <f t="shared" si="61"/>
        <v>36.734693877551017</v>
      </c>
      <c r="BA147" s="5">
        <f t="shared" si="62"/>
        <v>1.3990878487466891</v>
      </c>
      <c r="BB147" s="5">
        <f t="shared" si="63"/>
        <v>3.6734693877551017E-2</v>
      </c>
      <c r="BC147" s="5">
        <f t="shared" si="64"/>
        <v>0.10578285714285715</v>
      </c>
      <c r="BD147" s="5">
        <f t="shared" si="65"/>
        <v>0.10728260869565218</v>
      </c>
      <c r="BE147" s="5">
        <f t="shared" si="66"/>
        <v>0.15992747056465886</v>
      </c>
    </row>
    <row r="148" spans="1:57" hidden="1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47"/>
        <v>18.016894239076521</v>
      </c>
      <c r="W148" s="15">
        <v>4.5605000000000002</v>
      </c>
      <c r="X148" s="15"/>
      <c r="Y148" s="15">
        <f t="shared" si="48"/>
        <v>0.25312353724699194</v>
      </c>
      <c r="Z148" s="15"/>
      <c r="AA148" s="16"/>
      <c r="AB148" s="15">
        <v>1.5137471488237149</v>
      </c>
      <c r="AC148" s="17">
        <f t="shared" si="49"/>
        <v>1.937057235152488</v>
      </c>
      <c r="AD148" s="15">
        <f t="shared" si="50"/>
        <v>2.2222222222222223</v>
      </c>
      <c r="AE148" s="15" t="s">
        <v>766</v>
      </c>
      <c r="AF148" s="22" t="s">
        <v>5</v>
      </c>
      <c r="AG148" s="17">
        <f t="shared" si="51"/>
        <v>786.39686493637487</v>
      </c>
      <c r="AH148" s="17">
        <v>603.5279086234649</v>
      </c>
      <c r="AI148" s="94">
        <v>4.8017000000000003</v>
      </c>
      <c r="AJ148" s="17">
        <f t="shared" si="52"/>
        <v>1.937057235152488</v>
      </c>
      <c r="AK148" s="15">
        <f t="shared" si="53"/>
        <v>0.25312353724699194</v>
      </c>
      <c r="AL148" s="5">
        <v>1.7927999999999999</v>
      </c>
      <c r="AN148" s="109"/>
      <c r="AR148" s="5">
        <f t="shared" si="54"/>
        <v>2.2222222222222223</v>
      </c>
      <c r="AS148" s="5">
        <f t="shared" si="55"/>
        <v>0.64292473347708878</v>
      </c>
      <c r="AT148" s="5">
        <f t="shared" si="56"/>
        <v>3.1749369554424143</v>
      </c>
      <c r="AU148" s="5">
        <f t="shared" si="57"/>
        <v>3.9506401138200897</v>
      </c>
      <c r="AV148" s="5">
        <f t="shared" si="58"/>
        <v>8.5326590936797259E-2</v>
      </c>
      <c r="AW148" s="5">
        <f t="shared" si="59"/>
        <v>8.565843971918504</v>
      </c>
      <c r="AX148" s="5">
        <f t="shared" si="46"/>
        <v>81.632653061224488</v>
      </c>
      <c r="AY148" s="5">
        <f t="shared" si="60"/>
        <v>0.45</v>
      </c>
      <c r="AZ148" s="5">
        <f t="shared" si="61"/>
        <v>36.734693877551017</v>
      </c>
      <c r="BA148" s="5">
        <f t="shared" si="62"/>
        <v>1.3990878487466891</v>
      </c>
      <c r="BB148" s="5">
        <f t="shared" si="63"/>
        <v>3.6734693877551017E-2</v>
      </c>
      <c r="BC148" s="5">
        <f t="shared" si="64"/>
        <v>0.10578285714285715</v>
      </c>
      <c r="BD148" s="5">
        <f t="shared" si="65"/>
        <v>0.10728260869565218</v>
      </c>
      <c r="BE148" s="5">
        <f t="shared" si="66"/>
        <v>0.15992747056465886</v>
      </c>
    </row>
    <row r="149" spans="1:57" hidden="1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47"/>
        <v>26.683143612098736</v>
      </c>
      <c r="W149" s="15">
        <v>4.3519100000000002</v>
      </c>
      <c r="X149" s="15"/>
      <c r="Y149" s="15">
        <f t="shared" si="48"/>
        <v>0.16309585044644989</v>
      </c>
      <c r="Z149" s="15"/>
      <c r="AA149" s="16"/>
      <c r="AB149" s="15">
        <v>1.5137471488237149</v>
      </c>
      <c r="AC149" s="17">
        <f t="shared" si="49"/>
        <v>2.4191603142192708</v>
      </c>
      <c r="AD149" s="15">
        <f t="shared" si="50"/>
        <v>2.2222222222222223</v>
      </c>
      <c r="AE149" s="15" t="s">
        <v>767</v>
      </c>
      <c r="AF149" s="22" t="s">
        <v>5</v>
      </c>
      <c r="AG149" s="17">
        <f t="shared" si="51"/>
        <v>506.70145838736784</v>
      </c>
      <c r="AH149" s="17">
        <v>407.5118980759683</v>
      </c>
      <c r="AI149" s="94">
        <v>4.5594000000000001</v>
      </c>
      <c r="AJ149" s="17">
        <f t="shared" si="52"/>
        <v>2.4191603142192708</v>
      </c>
      <c r="AK149" s="15">
        <f t="shared" si="53"/>
        <v>0.16309585044644989</v>
      </c>
      <c r="AL149" s="5">
        <v>1.7927999999999999</v>
      </c>
      <c r="AN149" s="109"/>
      <c r="AR149" s="5">
        <f t="shared" si="54"/>
        <v>2.2222222222222223</v>
      </c>
      <c r="AS149" s="5">
        <f t="shared" si="55"/>
        <v>0.64292473347708878</v>
      </c>
      <c r="AT149" s="5">
        <f t="shared" si="56"/>
        <v>3.1749369554424143</v>
      </c>
      <c r="AU149" s="5">
        <f t="shared" si="57"/>
        <v>6.131363840727114</v>
      </c>
      <c r="AV149" s="5">
        <f t="shared" si="58"/>
        <v>0.10522855533976706</v>
      </c>
      <c r="AW149" s="5">
        <f t="shared" si="59"/>
        <v>8.565843971918504</v>
      </c>
      <c r="AX149" s="5">
        <f t="shared" si="46"/>
        <v>81.632653061224488</v>
      </c>
      <c r="AY149" s="5">
        <f t="shared" si="60"/>
        <v>0.45</v>
      </c>
      <c r="AZ149" s="5">
        <f t="shared" si="61"/>
        <v>36.734693877551017</v>
      </c>
      <c r="BA149" s="5">
        <f t="shared" si="62"/>
        <v>1.3990878487466891</v>
      </c>
      <c r="BB149" s="5">
        <f t="shared" si="63"/>
        <v>3.6734693877551017E-2</v>
      </c>
      <c r="BC149" s="5">
        <f t="shared" si="64"/>
        <v>0.10578285714285715</v>
      </c>
      <c r="BD149" s="5">
        <f t="shared" si="65"/>
        <v>0.10728260869565218</v>
      </c>
      <c r="BE149" s="5">
        <f t="shared" si="66"/>
        <v>0.15992747056465886</v>
      </c>
    </row>
    <row r="150" spans="1:57" hidden="1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47"/>
        <v>3.7673787525939821</v>
      </c>
      <c r="W150" s="15">
        <v>3.8313600000000001</v>
      </c>
      <c r="X150" s="15"/>
      <c r="Y150" s="15">
        <f t="shared" si="48"/>
        <v>1.0169829612597259</v>
      </c>
      <c r="Z150" s="15"/>
      <c r="AA150" s="16"/>
      <c r="AB150" s="15">
        <v>0.35499999999999998</v>
      </c>
      <c r="AC150" s="17">
        <f t="shared" si="49"/>
        <v>0.3395667325240378</v>
      </c>
      <c r="AD150" s="15">
        <f t="shared" si="50"/>
        <v>1</v>
      </c>
      <c r="AE150" s="15" t="s">
        <v>768</v>
      </c>
      <c r="AF150" s="22" t="s">
        <v>5</v>
      </c>
      <c r="AG150" s="17">
        <f t="shared" si="51"/>
        <v>9831.7722480714019</v>
      </c>
      <c r="AH150" s="17">
        <v>8981.4590297570321</v>
      </c>
      <c r="AI150" s="94">
        <v>32.673000000000002</v>
      </c>
      <c r="AJ150" s="17">
        <f t="shared" si="52"/>
        <v>0.3395667325240378</v>
      </c>
      <c r="AK150" s="15">
        <f t="shared" si="53"/>
        <v>1.0169829612597259</v>
      </c>
      <c r="AL150" s="56">
        <v>29.24</v>
      </c>
      <c r="AN150" s="109"/>
      <c r="AR150" s="5">
        <f t="shared" si="54"/>
        <v>1</v>
      </c>
      <c r="AS150" s="5">
        <f t="shared" si="55"/>
        <v>0.66466488751337394</v>
      </c>
      <c r="AT150" s="5">
        <f t="shared" ref="AT150:AT197" si="67">AR150^2*AS150^0.5</f>
        <v>0.81526982497414557</v>
      </c>
      <c r="AU150" s="5">
        <f t="shared" si="57"/>
        <v>0.98330064326870403</v>
      </c>
      <c r="AV150" s="5">
        <f t="shared" si="58"/>
        <v>-0.10562063399396193</v>
      </c>
      <c r="AW150" s="5">
        <f t="shared" si="59"/>
        <v>2.4166062841988265</v>
      </c>
      <c r="AX150" s="5">
        <f t="shared" si="46"/>
        <v>18.679950186799502</v>
      </c>
      <c r="AY150" s="5">
        <f t="shared" si="60"/>
        <v>1</v>
      </c>
      <c r="AZ150" s="5">
        <f t="shared" si="61"/>
        <v>18.679950186799502</v>
      </c>
      <c r="BA150" s="5">
        <f t="shared" si="62"/>
        <v>1.3990878487466891</v>
      </c>
      <c r="BB150" s="5">
        <f t="shared" si="63"/>
        <v>1.8679950186799504E-2</v>
      </c>
      <c r="BC150" s="5">
        <f t="shared" si="64"/>
        <v>9.1046575342465769E-2</v>
      </c>
      <c r="BD150" s="5">
        <f t="shared" si="65"/>
        <v>0.10728260869565218</v>
      </c>
      <c r="BE150" s="5">
        <f t="shared" si="66"/>
        <v>0.10728260869565218</v>
      </c>
    </row>
    <row r="151" spans="1:57" hidden="1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47"/>
        <v>4.2417998612366645</v>
      </c>
      <c r="W151" s="15">
        <v>4.1562200000000002</v>
      </c>
      <c r="X151" s="15"/>
      <c r="Y151" s="15">
        <f t="shared" si="48"/>
        <v>0.97982463481628901</v>
      </c>
      <c r="Z151" s="15"/>
      <c r="AA151" s="16"/>
      <c r="AB151" s="15">
        <v>0.35499999999999998</v>
      </c>
      <c r="AC151" s="17">
        <f t="shared" si="49"/>
        <v>0.5214334267079016</v>
      </c>
      <c r="AD151" s="15">
        <f t="shared" si="50"/>
        <v>1</v>
      </c>
      <c r="AE151" s="15" t="s">
        <v>769</v>
      </c>
      <c r="AF151" s="22" t="s">
        <v>5</v>
      </c>
      <c r="AG151" s="17">
        <f t="shared" si="51"/>
        <v>9472.5408581385473</v>
      </c>
      <c r="AH151" s="17">
        <v>7976.9340899867948</v>
      </c>
      <c r="AI151" s="94">
        <v>15.601000000000001</v>
      </c>
      <c r="AJ151" s="17">
        <f t="shared" si="52"/>
        <v>0.5214334267079016</v>
      </c>
      <c r="AK151" s="15">
        <f t="shared" si="53"/>
        <v>0.97982463481628901</v>
      </c>
      <c r="AL151" s="5">
        <v>29.24</v>
      </c>
      <c r="AN151" s="109"/>
      <c r="AR151" s="5">
        <f t="shared" si="54"/>
        <v>1</v>
      </c>
      <c r="AS151" s="5">
        <f t="shared" si="55"/>
        <v>0.66466488751337394</v>
      </c>
      <c r="AT151" s="5">
        <f t="shared" si="67"/>
        <v>0.81526982497414557</v>
      </c>
      <c r="AU151" s="5">
        <f t="shared" si="57"/>
        <v>1.0205907919303272</v>
      </c>
      <c r="AV151" s="5">
        <f t="shared" si="58"/>
        <v>4.69934168988069E-2</v>
      </c>
      <c r="AW151" s="5">
        <f t="shared" si="59"/>
        <v>2.4166062841988265</v>
      </c>
      <c r="AX151" s="5">
        <f t="shared" si="46"/>
        <v>18.679950186799502</v>
      </c>
      <c r="AY151" s="5">
        <f t="shared" si="60"/>
        <v>1</v>
      </c>
      <c r="AZ151" s="5">
        <f t="shared" si="61"/>
        <v>18.679950186799502</v>
      </c>
      <c r="BA151" s="5">
        <f t="shared" si="62"/>
        <v>1.3990878487466891</v>
      </c>
      <c r="BB151" s="5">
        <f t="shared" si="63"/>
        <v>1.8679950186799504E-2</v>
      </c>
      <c r="BC151" s="5">
        <f t="shared" si="64"/>
        <v>9.1046575342465769E-2</v>
      </c>
      <c r="BD151" s="5">
        <f t="shared" si="65"/>
        <v>0.10728260869565218</v>
      </c>
      <c r="BE151" s="5">
        <f t="shared" si="66"/>
        <v>0.10728260869565218</v>
      </c>
    </row>
    <row r="152" spans="1:57" hidden="1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47"/>
        <v>5.1558945670587573</v>
      </c>
      <c r="W152" s="15">
        <v>4.6514800000000003</v>
      </c>
      <c r="X152" s="15"/>
      <c r="Y152" s="15">
        <f t="shared" si="48"/>
        <v>0.90216740072974255</v>
      </c>
      <c r="Z152" s="15"/>
      <c r="AA152" s="16"/>
      <c r="AB152" s="15">
        <v>0.35499999999999998</v>
      </c>
      <c r="AC152" s="17">
        <f t="shared" si="49"/>
        <v>0.76011540293753288</v>
      </c>
      <c r="AD152" s="15">
        <f t="shared" si="50"/>
        <v>1</v>
      </c>
      <c r="AE152" s="15" t="s">
        <v>770</v>
      </c>
      <c r="AF152" s="22" t="s">
        <v>5</v>
      </c>
      <c r="AG152" s="17">
        <f t="shared" si="51"/>
        <v>8721.7827156340336</v>
      </c>
      <c r="AH152" s="17">
        <v>6562.6939177894164</v>
      </c>
      <c r="AI152" s="94">
        <v>8.9237000000000002</v>
      </c>
      <c r="AJ152" s="17">
        <f t="shared" si="52"/>
        <v>0.76011540293753288</v>
      </c>
      <c r="AK152" s="15">
        <f t="shared" si="53"/>
        <v>0.90216740072974255</v>
      </c>
      <c r="AL152" s="5">
        <v>29.24</v>
      </c>
      <c r="AN152" s="109"/>
      <c r="AR152" s="5">
        <f t="shared" si="54"/>
        <v>1</v>
      </c>
      <c r="AS152" s="5">
        <f t="shared" si="55"/>
        <v>0.66466488751337394</v>
      </c>
      <c r="AT152" s="5">
        <f t="shared" si="67"/>
        <v>0.81526982497414557</v>
      </c>
      <c r="AU152" s="5">
        <f t="shared" si="57"/>
        <v>1.1084417361912244</v>
      </c>
      <c r="AV152" s="5">
        <f t="shared" si="58"/>
        <v>9.2688871293537423E-2</v>
      </c>
      <c r="AW152" s="5">
        <f t="shared" si="59"/>
        <v>2.4166062841988265</v>
      </c>
      <c r="AX152" s="5">
        <f t="shared" si="46"/>
        <v>18.679950186799502</v>
      </c>
      <c r="AY152" s="5">
        <f t="shared" si="60"/>
        <v>1</v>
      </c>
      <c r="AZ152" s="5">
        <f t="shared" si="61"/>
        <v>18.679950186799502</v>
      </c>
      <c r="BA152" s="5">
        <f t="shared" si="62"/>
        <v>1.3990878487466891</v>
      </c>
      <c r="BB152" s="5">
        <f t="shared" si="63"/>
        <v>1.8679950186799504E-2</v>
      </c>
      <c r="BC152" s="5">
        <f t="shared" si="64"/>
        <v>9.1046575342465769E-2</v>
      </c>
      <c r="BD152" s="5">
        <f t="shared" si="65"/>
        <v>0.10728260869565218</v>
      </c>
      <c r="BE152" s="5">
        <f t="shared" si="66"/>
        <v>0.10728260869565218</v>
      </c>
    </row>
    <row r="153" spans="1:57" hidden="1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47"/>
        <v>6.6225982099728187</v>
      </c>
      <c r="W153" s="15">
        <v>4.9000199999999996</v>
      </c>
      <c r="X153" s="15"/>
      <c r="Y153" s="15">
        <f t="shared" si="48"/>
        <v>0.73989389732585198</v>
      </c>
      <c r="Z153" s="15"/>
      <c r="AA153" s="16"/>
      <c r="AB153" s="15">
        <v>0.35499999999999998</v>
      </c>
      <c r="AC153" s="17">
        <f t="shared" si="49"/>
        <v>1.0048594486141662</v>
      </c>
      <c r="AD153" s="15">
        <f t="shared" si="50"/>
        <v>1</v>
      </c>
      <c r="AE153" s="15" t="s">
        <v>771</v>
      </c>
      <c r="AF153" s="22" t="s">
        <v>5</v>
      </c>
      <c r="AG153" s="17">
        <f t="shared" si="51"/>
        <v>7152.9893453031846</v>
      </c>
      <c r="AH153" s="17">
        <v>5109.2572496767662</v>
      </c>
      <c r="AI153" s="94">
        <v>6.5587</v>
      </c>
      <c r="AJ153" s="17">
        <f t="shared" si="52"/>
        <v>1.0048594486141662</v>
      </c>
      <c r="AK153" s="15">
        <f t="shared" si="53"/>
        <v>0.73989389732585198</v>
      </c>
      <c r="AL153" s="5">
        <v>29.24</v>
      </c>
      <c r="AN153" s="109"/>
      <c r="AR153" s="5">
        <f t="shared" si="54"/>
        <v>1</v>
      </c>
      <c r="AS153" s="5">
        <f t="shared" si="55"/>
        <v>0.66466488751337394</v>
      </c>
      <c r="AT153" s="5">
        <f t="shared" si="67"/>
        <v>0.81526982497414557</v>
      </c>
      <c r="AU153" s="5">
        <f t="shared" si="57"/>
        <v>1.351545138585724</v>
      </c>
      <c r="AV153" s="5">
        <f t="shared" si="58"/>
        <v>0.11046021684426098</v>
      </c>
      <c r="AW153" s="5">
        <f t="shared" si="59"/>
        <v>2.4166062841988265</v>
      </c>
      <c r="AX153" s="5">
        <f t="shared" si="46"/>
        <v>18.679950186799502</v>
      </c>
      <c r="AY153" s="5">
        <f t="shared" si="60"/>
        <v>1</v>
      </c>
      <c r="AZ153" s="5">
        <f t="shared" si="61"/>
        <v>18.679950186799502</v>
      </c>
      <c r="BA153" s="5">
        <f t="shared" si="62"/>
        <v>1.3990878487466891</v>
      </c>
      <c r="BB153" s="5">
        <f t="shared" si="63"/>
        <v>1.8679950186799504E-2</v>
      </c>
      <c r="BC153" s="5">
        <f t="shared" si="64"/>
        <v>9.1046575342465769E-2</v>
      </c>
      <c r="BD153" s="5">
        <f t="shared" si="65"/>
        <v>0.10728260869565218</v>
      </c>
      <c r="BE153" s="5">
        <f t="shared" si="66"/>
        <v>0.10728260869565218</v>
      </c>
    </row>
    <row r="154" spans="1:57" hidden="1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47"/>
        <v>9.5001788103293254</v>
      </c>
      <c r="W154" s="15">
        <v>4.7469200000000003</v>
      </c>
      <c r="X154" s="15"/>
      <c r="Y154" s="15">
        <f t="shared" si="48"/>
        <v>0.49966638468307389</v>
      </c>
      <c r="Z154" s="15"/>
      <c r="AA154" s="16"/>
      <c r="AB154" s="15">
        <v>0.35499999999999998</v>
      </c>
      <c r="AC154" s="17">
        <f t="shared" si="49"/>
        <v>1.3285500035404021</v>
      </c>
      <c r="AD154" s="15">
        <f t="shared" si="50"/>
        <v>1</v>
      </c>
      <c r="AE154" s="15" t="s">
        <v>772</v>
      </c>
      <c r="AF154" s="22" t="s">
        <v>5</v>
      </c>
      <c r="AG154" s="17">
        <f t="shared" si="51"/>
        <v>4830.5687325734752</v>
      </c>
      <c r="AH154" s="17">
        <v>3561.6759001641408</v>
      </c>
      <c r="AI154" s="94">
        <v>5.3823999999999996</v>
      </c>
      <c r="AJ154" s="17">
        <f t="shared" si="52"/>
        <v>1.3285500035404021</v>
      </c>
      <c r="AK154" s="15">
        <f t="shared" si="53"/>
        <v>0.49966638468307389</v>
      </c>
      <c r="AL154" s="5">
        <v>29.24</v>
      </c>
      <c r="AN154" s="109"/>
      <c r="AR154" s="5">
        <f t="shared" si="54"/>
        <v>1</v>
      </c>
      <c r="AS154" s="5">
        <f t="shared" si="55"/>
        <v>0.66466488751337394</v>
      </c>
      <c r="AT154" s="5">
        <f t="shared" si="67"/>
        <v>0.81526982497414557</v>
      </c>
      <c r="AU154" s="5">
        <f t="shared" si="57"/>
        <v>2.0013353522556363</v>
      </c>
      <c r="AV154" s="5">
        <f t="shared" si="58"/>
        <v>0.10475738766271246</v>
      </c>
      <c r="AW154" s="5">
        <f t="shared" si="59"/>
        <v>2.4166062841988265</v>
      </c>
      <c r="AX154" s="5">
        <f t="shared" si="46"/>
        <v>18.679950186799502</v>
      </c>
      <c r="AY154" s="5">
        <f t="shared" si="60"/>
        <v>1</v>
      </c>
      <c r="AZ154" s="5">
        <f t="shared" si="61"/>
        <v>18.679950186799502</v>
      </c>
      <c r="BA154" s="5">
        <f t="shared" si="62"/>
        <v>1.3990878487466891</v>
      </c>
      <c r="BB154" s="5">
        <f t="shared" si="63"/>
        <v>1.8679950186799504E-2</v>
      </c>
      <c r="BC154" s="5">
        <f t="shared" si="64"/>
        <v>9.1046575342465769E-2</v>
      </c>
      <c r="BD154" s="5">
        <f t="shared" si="65"/>
        <v>0.10728260869565218</v>
      </c>
      <c r="BE154" s="5">
        <f t="shared" si="66"/>
        <v>0.10728260869565218</v>
      </c>
    </row>
    <row r="155" spans="1:57" hidden="1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47"/>
        <v>13.478266041640412</v>
      </c>
      <c r="W155" s="15">
        <v>4.5136599999999998</v>
      </c>
      <c r="X155" s="15"/>
      <c r="Y155" s="15">
        <f t="shared" si="48"/>
        <v>0.3348843231061977</v>
      </c>
      <c r="Z155" s="15"/>
      <c r="AA155" s="16"/>
      <c r="AB155" s="15">
        <v>0.35499999999999998</v>
      </c>
      <c r="AC155" s="17">
        <f t="shared" si="49"/>
        <v>1.6634260158631449</v>
      </c>
      <c r="AD155" s="15">
        <f t="shared" si="50"/>
        <v>1</v>
      </c>
      <c r="AE155" s="15" t="s">
        <v>773</v>
      </c>
      <c r="AF155" s="22" t="s">
        <v>5</v>
      </c>
      <c r="AG155" s="17">
        <f t="shared" si="51"/>
        <v>3237.5236554123758</v>
      </c>
      <c r="AH155" s="17">
        <v>2510.4533336457143</v>
      </c>
      <c r="AI155" s="94">
        <v>4.8711000000000002</v>
      </c>
      <c r="AJ155" s="17">
        <f t="shared" si="52"/>
        <v>1.6634260158631449</v>
      </c>
      <c r="AK155" s="15">
        <f t="shared" si="53"/>
        <v>0.3348843231061977</v>
      </c>
      <c r="AL155" s="5">
        <v>29.24</v>
      </c>
      <c r="AN155" s="109"/>
      <c r="AR155" s="5">
        <f t="shared" si="54"/>
        <v>1</v>
      </c>
      <c r="AS155" s="5">
        <f t="shared" si="55"/>
        <v>0.66466488751337394</v>
      </c>
      <c r="AT155" s="5">
        <f t="shared" si="67"/>
        <v>0.81526982497414557</v>
      </c>
      <c r="AU155" s="5">
        <f t="shared" si="57"/>
        <v>2.9861057416022501</v>
      </c>
      <c r="AV155" s="5">
        <f t="shared" si="58"/>
        <v>9.9588158436140745E-2</v>
      </c>
      <c r="AW155" s="5">
        <f t="shared" si="59"/>
        <v>2.4166062841988265</v>
      </c>
      <c r="AX155" s="5">
        <f t="shared" si="46"/>
        <v>18.679950186799502</v>
      </c>
      <c r="AY155" s="5">
        <f t="shared" si="60"/>
        <v>1</v>
      </c>
      <c r="AZ155" s="5">
        <f t="shared" si="61"/>
        <v>18.679950186799502</v>
      </c>
      <c r="BA155" s="5">
        <f t="shared" si="62"/>
        <v>1.3990878487466891</v>
      </c>
      <c r="BB155" s="5">
        <f t="shared" si="63"/>
        <v>1.8679950186799504E-2</v>
      </c>
      <c r="BC155" s="5">
        <f t="shared" si="64"/>
        <v>9.1046575342465769E-2</v>
      </c>
      <c r="BD155" s="5">
        <f t="shared" si="65"/>
        <v>0.10728260869565218</v>
      </c>
      <c r="BE155" s="5">
        <f t="shared" si="66"/>
        <v>0.10728260869565218</v>
      </c>
    </row>
    <row r="156" spans="1:57" hidden="1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47"/>
        <v>18.226798153980472</v>
      </c>
      <c r="W156" s="15">
        <v>4.3559599999999996</v>
      </c>
      <c r="X156" s="15"/>
      <c r="Y156" s="15">
        <f t="shared" si="48"/>
        <v>0.23898657148670516</v>
      </c>
      <c r="Z156" s="15"/>
      <c r="AA156" s="16"/>
      <c r="AB156" s="15">
        <v>0.35499999999999998</v>
      </c>
      <c r="AC156" s="17">
        <f t="shared" si="49"/>
        <v>1.9891165308585099</v>
      </c>
      <c r="AD156" s="15">
        <f t="shared" si="50"/>
        <v>1</v>
      </c>
      <c r="AE156" s="15" t="s">
        <v>774</v>
      </c>
      <c r="AF156" s="22" t="s">
        <v>5</v>
      </c>
      <c r="AG156" s="17">
        <f t="shared" si="51"/>
        <v>2310.4237049303351</v>
      </c>
      <c r="AH156" s="17">
        <v>1856.4180954958663</v>
      </c>
      <c r="AI156" s="94">
        <v>4.6067</v>
      </c>
      <c r="AJ156" s="17">
        <f t="shared" si="52"/>
        <v>1.9891165308585099</v>
      </c>
      <c r="AK156" s="15">
        <f t="shared" si="53"/>
        <v>0.23898657148670516</v>
      </c>
      <c r="AL156" s="5">
        <v>29.24</v>
      </c>
      <c r="AN156" s="109"/>
      <c r="AR156" s="5">
        <f t="shared" si="54"/>
        <v>1</v>
      </c>
      <c r="AS156" s="5">
        <f t="shared" si="55"/>
        <v>0.66466488751337394</v>
      </c>
      <c r="AT156" s="5">
        <f t="shared" si="67"/>
        <v>0.81526982497414557</v>
      </c>
      <c r="AU156" s="5">
        <f t="shared" si="57"/>
        <v>4.1843355205237129</v>
      </c>
      <c r="AV156" s="5">
        <f t="shared" si="58"/>
        <v>9.6875483613341681E-2</v>
      </c>
      <c r="AW156" s="5">
        <f t="shared" si="59"/>
        <v>2.4166062841988265</v>
      </c>
      <c r="AX156" s="5">
        <f t="shared" si="46"/>
        <v>18.679950186799502</v>
      </c>
      <c r="AY156" s="5">
        <f t="shared" si="60"/>
        <v>1</v>
      </c>
      <c r="AZ156" s="5">
        <f t="shared" si="61"/>
        <v>18.679950186799502</v>
      </c>
      <c r="BA156" s="5">
        <f t="shared" si="62"/>
        <v>1.3990878487466891</v>
      </c>
      <c r="BB156" s="5">
        <f t="shared" si="63"/>
        <v>1.8679950186799504E-2</v>
      </c>
      <c r="BC156" s="5">
        <f t="shared" si="64"/>
        <v>9.1046575342465769E-2</v>
      </c>
      <c r="BD156" s="5">
        <f t="shared" si="65"/>
        <v>0.10728260869565218</v>
      </c>
      <c r="BE156" s="5">
        <f t="shared" si="66"/>
        <v>0.10728260869565218</v>
      </c>
    </row>
    <row r="157" spans="1:57" hidden="1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47"/>
        <v>26.994012745912951</v>
      </c>
      <c r="W157" s="15">
        <v>4.2040699999999998</v>
      </c>
      <c r="X157" s="15"/>
      <c r="Y157" s="15">
        <f t="shared" si="48"/>
        <v>0.15574083184933371</v>
      </c>
      <c r="Z157" s="15"/>
      <c r="AA157" s="16"/>
      <c r="AB157" s="15">
        <v>0.35499999999999998</v>
      </c>
      <c r="AC157" s="17">
        <f t="shared" si="49"/>
        <v>2.4832795237933269</v>
      </c>
      <c r="AD157" s="15">
        <f t="shared" si="50"/>
        <v>1</v>
      </c>
      <c r="AE157" s="15" t="s">
        <v>775</v>
      </c>
      <c r="AF157" s="22" t="s">
        <v>5</v>
      </c>
      <c r="AG157" s="17">
        <f t="shared" si="51"/>
        <v>1505.6381933588564</v>
      </c>
      <c r="AH157" s="17">
        <v>1253.4838089651214</v>
      </c>
      <c r="AI157" s="94">
        <v>4.3773999999999997</v>
      </c>
      <c r="AJ157" s="17">
        <f t="shared" si="52"/>
        <v>2.4832795237933269</v>
      </c>
      <c r="AK157" s="15">
        <f t="shared" si="53"/>
        <v>0.15574083184933371</v>
      </c>
      <c r="AL157" s="5">
        <v>29.24</v>
      </c>
      <c r="AN157" s="109"/>
      <c r="AR157" s="5">
        <f t="shared" si="54"/>
        <v>1</v>
      </c>
      <c r="AS157" s="5">
        <f t="shared" si="55"/>
        <v>0.66466488751337394</v>
      </c>
      <c r="AT157" s="5">
        <f t="shared" si="67"/>
        <v>0.81526982497414557</v>
      </c>
      <c r="AU157" s="5">
        <f t="shared" si="57"/>
        <v>6.420923711049757</v>
      </c>
      <c r="AV157" s="5">
        <f t="shared" si="58"/>
        <v>9.4009494392269355E-2</v>
      </c>
      <c r="AW157" s="5">
        <f t="shared" si="59"/>
        <v>2.4166062841988265</v>
      </c>
      <c r="AX157" s="5">
        <f t="shared" si="46"/>
        <v>18.679950186799502</v>
      </c>
      <c r="AY157" s="5">
        <f t="shared" si="60"/>
        <v>1</v>
      </c>
      <c r="AZ157" s="5">
        <f t="shared" si="61"/>
        <v>18.679950186799502</v>
      </c>
      <c r="BA157" s="5">
        <f t="shared" si="62"/>
        <v>1.3990878487466891</v>
      </c>
      <c r="BB157" s="5">
        <f t="shared" si="63"/>
        <v>1.8679950186799504E-2</v>
      </c>
      <c r="BC157" s="5">
        <f t="shared" si="64"/>
        <v>9.1046575342465769E-2</v>
      </c>
      <c r="BD157" s="5">
        <f t="shared" si="65"/>
        <v>0.10728260869565218</v>
      </c>
      <c r="BE157" s="5">
        <f t="shared" si="66"/>
        <v>0.10728260869565218</v>
      </c>
    </row>
    <row r="158" spans="1:57" hidden="1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47"/>
        <v>3.7414808697147515</v>
      </c>
      <c r="W158" s="15">
        <v>3.8685200000000002</v>
      </c>
      <c r="X158" s="15"/>
      <c r="Y158" s="15">
        <f t="shared" si="48"/>
        <v>1.0339542375623409</v>
      </c>
      <c r="Z158" s="15"/>
      <c r="AA158" s="16"/>
      <c r="AB158" s="15">
        <v>0.50316512905442312</v>
      </c>
      <c r="AC158" s="17">
        <f t="shared" si="49"/>
        <v>0.33715129705387714</v>
      </c>
      <c r="AD158" s="15">
        <f t="shared" si="50"/>
        <v>1</v>
      </c>
      <c r="AE158" s="15" t="s">
        <v>776</v>
      </c>
      <c r="AF158" s="22" t="s">
        <v>5</v>
      </c>
      <c r="AG158" s="17">
        <f t="shared" si="51"/>
        <v>6892.1941939973058</v>
      </c>
      <c r="AH158" s="17">
        <v>6235.6352504292518</v>
      </c>
      <c r="AI158" s="94">
        <v>32.914999999999999</v>
      </c>
      <c r="AJ158" s="17">
        <f t="shared" si="52"/>
        <v>0.33715129705387714</v>
      </c>
      <c r="AK158" s="15">
        <f t="shared" si="53"/>
        <v>1.0339542375623409</v>
      </c>
      <c r="AL158" s="56">
        <v>14.43</v>
      </c>
      <c r="AN158" s="109"/>
      <c r="AR158" s="5">
        <f t="shared" si="54"/>
        <v>1</v>
      </c>
      <c r="AS158" s="5">
        <f t="shared" si="55"/>
        <v>0.55008057485329886</v>
      </c>
      <c r="AT158" s="5">
        <f t="shared" si="67"/>
        <v>0.7416741702751275</v>
      </c>
      <c r="AU158" s="5">
        <f t="shared" si="57"/>
        <v>0.96716079268421806</v>
      </c>
      <c r="AV158" s="5">
        <f t="shared" si="58"/>
        <v>-0.21129654548394736</v>
      </c>
      <c r="AW158" s="5">
        <f t="shared" si="59"/>
        <v>2.4166062841988265</v>
      </c>
      <c r="AX158" s="5">
        <f t="shared" si="46"/>
        <v>27.272727272727273</v>
      </c>
      <c r="AY158" s="5">
        <f t="shared" si="60"/>
        <v>1</v>
      </c>
      <c r="AZ158" s="5">
        <f t="shared" si="61"/>
        <v>27.272727272727273</v>
      </c>
      <c r="BA158" s="5">
        <f t="shared" si="62"/>
        <v>1.3990878487466891</v>
      </c>
      <c r="BB158" s="5">
        <f t="shared" si="63"/>
        <v>2.7272727272727275E-2</v>
      </c>
      <c r="BC158" s="5">
        <f t="shared" si="64"/>
        <v>9.8060000000000008E-2</v>
      </c>
      <c r="BD158" s="5">
        <f t="shared" si="65"/>
        <v>0.10728260869565218</v>
      </c>
      <c r="BE158" s="5">
        <f t="shared" si="66"/>
        <v>0.10728260869565218</v>
      </c>
    </row>
    <row r="159" spans="1:57" hidden="1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47"/>
        <v>4.2126406916342445</v>
      </c>
      <c r="W159" s="15">
        <v>4.2059699999999998</v>
      </c>
      <c r="X159" s="15"/>
      <c r="Y159" s="15">
        <f t="shared" si="48"/>
        <v>0.99841650591100928</v>
      </c>
      <c r="Z159" s="15"/>
      <c r="AA159" s="16"/>
      <c r="AB159" s="15">
        <v>0.50316512905442312</v>
      </c>
      <c r="AC159" s="17">
        <f t="shared" si="49"/>
        <v>0.51755232730452538</v>
      </c>
      <c r="AD159" s="15">
        <f t="shared" si="50"/>
        <v>1</v>
      </c>
      <c r="AE159" s="15" t="s">
        <v>777</v>
      </c>
      <c r="AF159" s="22" t="s">
        <v>5</v>
      </c>
      <c r="AG159" s="17">
        <f t="shared" si="51"/>
        <v>6655.30465009196</v>
      </c>
      <c r="AH159" s="17">
        <v>5538.2150313297197</v>
      </c>
      <c r="AI159" s="94">
        <v>15.727</v>
      </c>
      <c r="AJ159" s="17">
        <f t="shared" si="52"/>
        <v>0.51755232730452538</v>
      </c>
      <c r="AK159" s="15">
        <f t="shared" si="53"/>
        <v>0.99841650591100928</v>
      </c>
      <c r="AL159" s="5">
        <v>14.43</v>
      </c>
      <c r="AN159" s="109"/>
      <c r="AR159" s="5">
        <f t="shared" si="54"/>
        <v>1</v>
      </c>
      <c r="AS159" s="5">
        <f t="shared" si="55"/>
        <v>0.55008057485329886</v>
      </c>
      <c r="AT159" s="5">
        <f t="shared" si="67"/>
        <v>0.7416741702751275</v>
      </c>
      <c r="AU159" s="5">
        <f t="shared" si="57"/>
        <v>1.0015860055193557</v>
      </c>
      <c r="AV159" s="5">
        <f t="shared" si="58"/>
        <v>3.6587675200985647E-3</v>
      </c>
      <c r="AW159" s="5">
        <f t="shared" si="59"/>
        <v>2.4166062841988265</v>
      </c>
      <c r="AX159" s="5">
        <f t="shared" si="46"/>
        <v>27.272727272727273</v>
      </c>
      <c r="AY159" s="5">
        <f t="shared" si="60"/>
        <v>1</v>
      </c>
      <c r="AZ159" s="5">
        <f t="shared" si="61"/>
        <v>27.272727272727273</v>
      </c>
      <c r="BA159" s="5">
        <f t="shared" si="62"/>
        <v>1.3990878487466891</v>
      </c>
      <c r="BB159" s="5">
        <f t="shared" si="63"/>
        <v>2.7272727272727275E-2</v>
      </c>
      <c r="BC159" s="5">
        <f t="shared" si="64"/>
        <v>9.8060000000000008E-2</v>
      </c>
      <c r="BD159" s="5">
        <f t="shared" si="65"/>
        <v>0.10728260869565218</v>
      </c>
      <c r="BE159" s="5">
        <f t="shared" si="66"/>
        <v>0.10728260869565218</v>
      </c>
    </row>
    <row r="160" spans="1:57" hidden="1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47"/>
        <v>5.1204516869014585</v>
      </c>
      <c r="W160" s="15">
        <v>4.6952499999999997</v>
      </c>
      <c r="X160" s="15"/>
      <c r="Y160" s="15">
        <f t="shared" si="48"/>
        <v>0.91696012131328963</v>
      </c>
      <c r="Z160" s="15"/>
      <c r="AA160" s="16"/>
      <c r="AB160" s="15">
        <v>0.50316512905442312</v>
      </c>
      <c r="AC160" s="17">
        <f t="shared" si="49"/>
        <v>0.75458239576336594</v>
      </c>
      <c r="AD160" s="15">
        <f t="shared" si="50"/>
        <v>1</v>
      </c>
      <c r="AE160" s="15" t="s">
        <v>778</v>
      </c>
      <c r="AF160" s="22" t="s">
        <v>5</v>
      </c>
      <c r="AG160" s="17">
        <f t="shared" si="51"/>
        <v>6112.327794257405</v>
      </c>
      <c r="AH160" s="17">
        <v>4556.3382737662359</v>
      </c>
      <c r="AI160" s="94">
        <v>8.9928000000000008</v>
      </c>
      <c r="AJ160" s="17">
        <f t="shared" si="52"/>
        <v>0.75458239576336594</v>
      </c>
      <c r="AK160" s="15">
        <f t="shared" si="53"/>
        <v>0.91696012131328963</v>
      </c>
      <c r="AL160" s="5">
        <v>14.43</v>
      </c>
      <c r="AN160" s="109"/>
      <c r="AR160" s="5">
        <f t="shared" si="54"/>
        <v>1</v>
      </c>
      <c r="AS160" s="5">
        <f t="shared" si="55"/>
        <v>0.55008057485329886</v>
      </c>
      <c r="AT160" s="5">
        <f t="shared" si="67"/>
        <v>0.7416741702751275</v>
      </c>
      <c r="AU160" s="5">
        <f t="shared" si="57"/>
        <v>1.0905599673928883</v>
      </c>
      <c r="AV160" s="5">
        <f t="shared" si="58"/>
        <v>7.8036212254993867E-2</v>
      </c>
      <c r="AW160" s="5">
        <f t="shared" si="59"/>
        <v>2.4166062841988265</v>
      </c>
      <c r="AX160" s="5">
        <f t="shared" si="46"/>
        <v>27.272727272727273</v>
      </c>
      <c r="AY160" s="5">
        <f t="shared" si="60"/>
        <v>1</v>
      </c>
      <c r="AZ160" s="5">
        <f t="shared" si="61"/>
        <v>27.272727272727273</v>
      </c>
      <c r="BA160" s="5">
        <f t="shared" si="62"/>
        <v>1.3990878487466891</v>
      </c>
      <c r="BB160" s="5">
        <f t="shared" si="63"/>
        <v>2.7272727272727275E-2</v>
      </c>
      <c r="BC160" s="5">
        <f t="shared" si="64"/>
        <v>9.8060000000000008E-2</v>
      </c>
      <c r="BD160" s="5">
        <f t="shared" si="65"/>
        <v>0.10728260869565218</v>
      </c>
      <c r="BE160" s="5">
        <f t="shared" si="66"/>
        <v>0.10728260869565218</v>
      </c>
    </row>
    <row r="161" spans="1:57" hidden="1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>L161*T161/(S161*1000)</f>
        <v>6.5770728502834128</v>
      </c>
      <c r="W161" s="15">
        <v>4.9417</v>
      </c>
      <c r="X161" s="15"/>
      <c r="Y161" s="15">
        <f t="shared" si="48"/>
        <v>0.75135248042555236</v>
      </c>
      <c r="Z161" s="15"/>
      <c r="AA161" s="16"/>
      <c r="AB161" s="15">
        <v>0.50316512905442312</v>
      </c>
      <c r="AC161" s="17">
        <f t="shared" si="49"/>
        <v>0.99787611507945828</v>
      </c>
      <c r="AD161" s="15">
        <f t="shared" si="50"/>
        <v>1</v>
      </c>
      <c r="AE161" s="15" t="s">
        <v>779</v>
      </c>
      <c r="AF161" s="22" t="s">
        <v>5</v>
      </c>
      <c r="AG161" s="17">
        <f t="shared" si="51"/>
        <v>5008.410445169472</v>
      </c>
      <c r="AH161" s="17">
        <v>3547.2482259330095</v>
      </c>
      <c r="AI161" s="94">
        <v>6.6051000000000002</v>
      </c>
      <c r="AJ161" s="17">
        <f t="shared" si="52"/>
        <v>0.99787611507945828</v>
      </c>
      <c r="AK161" s="15">
        <f t="shared" si="53"/>
        <v>0.75135248042555236</v>
      </c>
      <c r="AL161" s="5">
        <v>14.43</v>
      </c>
      <c r="AN161" s="109"/>
      <c r="AR161" s="5">
        <f t="shared" si="54"/>
        <v>1</v>
      </c>
      <c r="AS161" s="5">
        <f t="shared" si="55"/>
        <v>0.55008057485329886</v>
      </c>
      <c r="AT161" s="5">
        <f t="shared" si="67"/>
        <v>0.7416741702751275</v>
      </c>
      <c r="AU161" s="5">
        <f t="shared" si="57"/>
        <v>1.3309332517723482</v>
      </c>
      <c r="AV161" s="5">
        <f t="shared" si="58"/>
        <v>0.10445331854984398</v>
      </c>
      <c r="AW161" s="5">
        <f t="shared" si="59"/>
        <v>2.4166062841988265</v>
      </c>
      <c r="AX161" s="5">
        <f t="shared" si="46"/>
        <v>27.272727272727273</v>
      </c>
      <c r="AY161" s="5">
        <f t="shared" si="60"/>
        <v>1</v>
      </c>
      <c r="AZ161" s="5">
        <f t="shared" si="61"/>
        <v>27.272727272727273</v>
      </c>
      <c r="BA161" s="5">
        <f t="shared" si="62"/>
        <v>1.3990878487466891</v>
      </c>
      <c r="BB161" s="5">
        <f t="shared" si="63"/>
        <v>2.7272727272727275E-2</v>
      </c>
      <c r="BC161" s="5">
        <f t="shared" si="64"/>
        <v>9.8060000000000008E-2</v>
      </c>
      <c r="BD161" s="5">
        <f t="shared" si="65"/>
        <v>0.10728260869565218</v>
      </c>
      <c r="BE161" s="5">
        <f t="shared" si="66"/>
        <v>0.10728260869565218</v>
      </c>
    </row>
    <row r="162" spans="1:57" hidden="1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47"/>
        <v>9.434872257864372</v>
      </c>
      <c r="W162" s="15">
        <v>4.7835700000000001</v>
      </c>
      <c r="X162" s="15"/>
      <c r="Y162" s="15">
        <f t="shared" si="48"/>
        <v>0.50700951420011953</v>
      </c>
      <c r="Z162" s="15"/>
      <c r="AA162" s="16"/>
      <c r="AB162" s="15">
        <v>0.50316512905442312</v>
      </c>
      <c r="AC162" s="17">
        <f t="shared" si="49"/>
        <v>1.3194118750310337</v>
      </c>
      <c r="AD162" s="15">
        <f t="shared" si="50"/>
        <v>1</v>
      </c>
      <c r="AE162" s="15" t="s">
        <v>780</v>
      </c>
      <c r="AF162" s="22" t="s">
        <v>5</v>
      </c>
      <c r="AG162" s="17">
        <f t="shared" si="51"/>
        <v>3379.6544403260086</v>
      </c>
      <c r="AH162" s="17">
        <v>2472.7955357904307</v>
      </c>
      <c r="AI162" s="94">
        <v>5.4196999999999997</v>
      </c>
      <c r="AJ162" s="17">
        <f t="shared" si="52"/>
        <v>1.3194118750310337</v>
      </c>
      <c r="AK162" s="15">
        <f t="shared" si="53"/>
        <v>0.50700951420011953</v>
      </c>
      <c r="AL162" s="5">
        <v>14.43</v>
      </c>
      <c r="AN162" s="109"/>
      <c r="AR162" s="5">
        <f t="shared" si="54"/>
        <v>1</v>
      </c>
      <c r="AS162" s="5">
        <f t="shared" si="55"/>
        <v>0.55008057485329886</v>
      </c>
      <c r="AT162" s="5">
        <f t="shared" si="67"/>
        <v>0.7416741702751275</v>
      </c>
      <c r="AU162" s="5">
        <f t="shared" si="57"/>
        <v>1.9723495752888265</v>
      </c>
      <c r="AV162" s="5">
        <f t="shared" si="58"/>
        <v>0.10195373704104722</v>
      </c>
      <c r="AW162" s="5">
        <f t="shared" si="59"/>
        <v>2.4166062841988265</v>
      </c>
      <c r="AX162" s="5">
        <f t="shared" si="46"/>
        <v>27.272727272727273</v>
      </c>
      <c r="AY162" s="5">
        <f t="shared" si="60"/>
        <v>1</v>
      </c>
      <c r="AZ162" s="5">
        <f t="shared" si="61"/>
        <v>27.272727272727273</v>
      </c>
      <c r="BA162" s="5">
        <f t="shared" si="62"/>
        <v>1.3990878487466891</v>
      </c>
      <c r="BB162" s="5">
        <f t="shared" si="63"/>
        <v>2.7272727272727275E-2</v>
      </c>
      <c r="BC162" s="5">
        <f t="shared" si="64"/>
        <v>9.8060000000000008E-2</v>
      </c>
      <c r="BD162" s="5">
        <f t="shared" si="65"/>
        <v>0.10728260869565218</v>
      </c>
      <c r="BE162" s="5">
        <f t="shared" si="66"/>
        <v>0.10728260869565218</v>
      </c>
    </row>
    <row r="163" spans="1:57" hidden="1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47"/>
        <v>13.385613144683566</v>
      </c>
      <c r="W163" s="15">
        <v>4.5470800000000002</v>
      </c>
      <c r="X163" s="15"/>
      <c r="Y163" s="15">
        <f t="shared" si="48"/>
        <v>0.33969904485144842</v>
      </c>
      <c r="Z163" s="15"/>
      <c r="AA163" s="16"/>
      <c r="AB163" s="15">
        <v>0.50316512905442312</v>
      </c>
      <c r="AC163" s="17">
        <f t="shared" si="49"/>
        <v>1.6520277487257764</v>
      </c>
      <c r="AD163" s="15">
        <f t="shared" si="50"/>
        <v>1</v>
      </c>
      <c r="AE163" s="15" t="s">
        <v>781</v>
      </c>
      <c r="AF163" s="22" t="s">
        <v>5</v>
      </c>
      <c r="AG163" s="17">
        <f t="shared" si="51"/>
        <v>2264.3862751134757</v>
      </c>
      <c r="AH163" s="17">
        <v>1742.9541514328239</v>
      </c>
      <c r="AI163" s="94">
        <v>4.9046000000000003</v>
      </c>
      <c r="AJ163" s="17">
        <f t="shared" si="52"/>
        <v>1.6520277487257764</v>
      </c>
      <c r="AK163" s="15">
        <f t="shared" si="53"/>
        <v>0.33969904485144842</v>
      </c>
      <c r="AL163" s="5">
        <v>14.43</v>
      </c>
      <c r="AN163" s="109"/>
      <c r="AR163" s="5">
        <f t="shared" si="54"/>
        <v>1</v>
      </c>
      <c r="AS163" s="5">
        <f t="shared" si="55"/>
        <v>0.55008057485329886</v>
      </c>
      <c r="AT163" s="5">
        <f t="shared" si="67"/>
        <v>0.7416741702751275</v>
      </c>
      <c r="AU163" s="5">
        <f t="shared" si="57"/>
        <v>2.9437821953173389</v>
      </c>
      <c r="AV163" s="5">
        <f t="shared" si="58"/>
        <v>9.7581936336986377E-2</v>
      </c>
      <c r="AW163" s="5">
        <f t="shared" si="59"/>
        <v>2.4166062841988265</v>
      </c>
      <c r="AX163" s="5">
        <f t="shared" si="46"/>
        <v>27.272727272727273</v>
      </c>
      <c r="AY163" s="5">
        <f t="shared" si="60"/>
        <v>1</v>
      </c>
      <c r="AZ163" s="5">
        <f t="shared" si="61"/>
        <v>27.272727272727273</v>
      </c>
      <c r="BA163" s="5">
        <f t="shared" si="62"/>
        <v>1.3990878487466891</v>
      </c>
      <c r="BB163" s="5">
        <f t="shared" si="63"/>
        <v>2.7272727272727275E-2</v>
      </c>
      <c r="BC163" s="5">
        <f t="shared" si="64"/>
        <v>9.8060000000000008E-2</v>
      </c>
      <c r="BD163" s="5">
        <f t="shared" si="65"/>
        <v>0.10728260869565218</v>
      </c>
      <c r="BE163" s="5">
        <f t="shared" si="66"/>
        <v>0.10728260869565218</v>
      </c>
    </row>
    <row r="164" spans="1:57" hidden="1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47"/>
        <v>18.101502686002885</v>
      </c>
      <c r="W164" s="15">
        <v>4.3877899999999999</v>
      </c>
      <c r="X164" s="15"/>
      <c r="Y164" s="15">
        <f t="shared" si="48"/>
        <v>0.24239921271248324</v>
      </c>
      <c r="Z164" s="15"/>
      <c r="AA164" s="16"/>
      <c r="AB164" s="15">
        <v>0.50316512905442312</v>
      </c>
      <c r="AC164" s="17">
        <f t="shared" si="49"/>
        <v>1.9755465184310832</v>
      </c>
      <c r="AD164" s="15">
        <f t="shared" si="50"/>
        <v>1</v>
      </c>
      <c r="AE164" s="15" t="s">
        <v>782</v>
      </c>
      <c r="AF164" s="22" t="s">
        <v>5</v>
      </c>
      <c r="AG164" s="17">
        <f t="shared" si="51"/>
        <v>1615.7992160516337</v>
      </c>
      <c r="AH164" s="17">
        <v>1288.8714492217537</v>
      </c>
      <c r="AI164" s="94">
        <v>4.6380999999999997</v>
      </c>
      <c r="AJ164" s="17">
        <f t="shared" si="52"/>
        <v>1.9755465184310832</v>
      </c>
      <c r="AK164" s="15">
        <f t="shared" si="53"/>
        <v>0.24239921271248324</v>
      </c>
      <c r="AL164" s="5">
        <v>14.43</v>
      </c>
      <c r="AN164" s="109"/>
      <c r="AR164" s="5">
        <f t="shared" si="54"/>
        <v>1</v>
      </c>
      <c r="AS164" s="5">
        <f t="shared" si="55"/>
        <v>0.55008057485329886</v>
      </c>
      <c r="AT164" s="5">
        <f t="shared" si="67"/>
        <v>0.7416741702751275</v>
      </c>
      <c r="AU164" s="5">
        <f t="shared" si="57"/>
        <v>4.1254259401664353</v>
      </c>
      <c r="AV164" s="5">
        <f t="shared" si="58"/>
        <v>9.4998172216378574E-2</v>
      </c>
      <c r="AW164" s="5">
        <f t="shared" si="59"/>
        <v>2.4166062841988265</v>
      </c>
      <c r="AX164" s="5">
        <f t="shared" si="46"/>
        <v>27.272727272727273</v>
      </c>
      <c r="AY164" s="5">
        <f t="shared" si="60"/>
        <v>1</v>
      </c>
      <c r="AZ164" s="5">
        <f t="shared" si="61"/>
        <v>27.272727272727273</v>
      </c>
      <c r="BA164" s="5">
        <f t="shared" si="62"/>
        <v>1.3990878487466891</v>
      </c>
      <c r="BB164" s="5">
        <f t="shared" si="63"/>
        <v>2.7272727272727275E-2</v>
      </c>
      <c r="BC164" s="5">
        <f t="shared" si="64"/>
        <v>9.8060000000000008E-2</v>
      </c>
      <c r="BD164" s="5">
        <f t="shared" si="65"/>
        <v>0.10728260869565218</v>
      </c>
      <c r="BE164" s="5">
        <f t="shared" si="66"/>
        <v>0.10728260869565218</v>
      </c>
    </row>
    <row r="165" spans="1:57" hidden="1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47"/>
        <v>26.808449300758216</v>
      </c>
      <c r="W165" s="15">
        <v>4.23421</v>
      </c>
      <c r="X165" s="15"/>
      <c r="Y165" s="15">
        <f t="shared" si="48"/>
        <v>0.15794311534014185</v>
      </c>
      <c r="Z165" s="15"/>
      <c r="AA165" s="16"/>
      <c r="AB165" s="15">
        <v>0.50316512905442312</v>
      </c>
      <c r="AC165" s="17">
        <f t="shared" si="49"/>
        <v>2.4663766165302086</v>
      </c>
      <c r="AD165" s="15">
        <f t="shared" si="50"/>
        <v>1</v>
      </c>
      <c r="AE165" s="15" t="s">
        <v>783</v>
      </c>
      <c r="AF165" s="22" t="s">
        <v>5</v>
      </c>
      <c r="AG165" s="17">
        <f t="shared" si="51"/>
        <v>1052.8266948212379</v>
      </c>
      <c r="AH165" s="17">
        <v>870.26704671575874</v>
      </c>
      <c r="AI165" s="94">
        <v>4.4070999999999998</v>
      </c>
      <c r="AJ165" s="17">
        <f t="shared" si="52"/>
        <v>2.4663766165302086</v>
      </c>
      <c r="AK165" s="15">
        <f t="shared" si="53"/>
        <v>0.15794311534014185</v>
      </c>
      <c r="AL165" s="5">
        <v>14.43</v>
      </c>
      <c r="AN165" s="109"/>
      <c r="AR165" s="5">
        <f t="shared" si="54"/>
        <v>1</v>
      </c>
      <c r="AS165" s="5">
        <f t="shared" si="55"/>
        <v>0.55008057485329886</v>
      </c>
      <c r="AT165" s="5">
        <f t="shared" si="67"/>
        <v>0.7416741702751275</v>
      </c>
      <c r="AU165" s="5">
        <f t="shared" si="57"/>
        <v>6.3313934124094491</v>
      </c>
      <c r="AV165" s="5">
        <f t="shared" si="58"/>
        <v>9.2283831936046279E-2</v>
      </c>
      <c r="AW165" s="5">
        <f t="shared" si="59"/>
        <v>2.4166062841988265</v>
      </c>
      <c r="AX165" s="5">
        <f t="shared" si="46"/>
        <v>27.272727272727273</v>
      </c>
      <c r="AY165" s="5">
        <f t="shared" si="60"/>
        <v>1</v>
      </c>
      <c r="AZ165" s="5">
        <f t="shared" si="61"/>
        <v>27.272727272727273</v>
      </c>
      <c r="BA165" s="5">
        <f t="shared" si="62"/>
        <v>1.3990878487466891</v>
      </c>
      <c r="BB165" s="5">
        <f t="shared" si="63"/>
        <v>2.7272727272727275E-2</v>
      </c>
      <c r="BC165" s="5">
        <f t="shared" si="64"/>
        <v>9.8060000000000008E-2</v>
      </c>
      <c r="BD165" s="5">
        <f t="shared" si="65"/>
        <v>0.10728260869565218</v>
      </c>
      <c r="BE165" s="5">
        <f t="shared" si="66"/>
        <v>0.10728260869565218</v>
      </c>
    </row>
    <row r="166" spans="1:57" hidden="1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47"/>
        <v>3.7326356062671673</v>
      </c>
      <c r="W166" s="15">
        <v>3.8911899999999999</v>
      </c>
      <c r="X166" s="15"/>
      <c r="Y166" s="15">
        <f t="shared" si="48"/>
        <v>1.0424778656310882</v>
      </c>
      <c r="Z166" s="15"/>
      <c r="AA166" s="16"/>
      <c r="AB166" s="15">
        <v>0.60092698120307431</v>
      </c>
      <c r="AC166" s="17">
        <f t="shared" si="49"/>
        <v>0.33581520859531083</v>
      </c>
      <c r="AD166" s="15">
        <f t="shared" si="50"/>
        <v>1</v>
      </c>
      <c r="AE166" s="15" t="s">
        <v>784</v>
      </c>
      <c r="AF166" s="22" t="s">
        <v>5</v>
      </c>
      <c r="AG166" s="17">
        <f t="shared" si="51"/>
        <v>5850.6397462093819</v>
      </c>
      <c r="AH166" s="17">
        <v>5262.4618977055443</v>
      </c>
      <c r="AI166" s="94">
        <v>33.098999999999997</v>
      </c>
      <c r="AJ166" s="17">
        <f t="shared" si="52"/>
        <v>0.33581520859531083</v>
      </c>
      <c r="AK166" s="15">
        <f t="shared" si="53"/>
        <v>1.0424778656310882</v>
      </c>
      <c r="AL166" s="56">
        <v>10.167</v>
      </c>
      <c r="AN166" s="109"/>
      <c r="AR166" s="5">
        <f t="shared" si="54"/>
        <v>1</v>
      </c>
      <c r="AS166" s="5">
        <f t="shared" si="55"/>
        <v>0.50415717451801301</v>
      </c>
      <c r="AT166" s="5">
        <f t="shared" si="67"/>
        <v>0.71004026260347586</v>
      </c>
      <c r="AU166" s="5">
        <f t="shared" si="57"/>
        <v>0.9592529807763609</v>
      </c>
      <c r="AV166" s="5">
        <f t="shared" si="58"/>
        <v>-0.26474731306299915</v>
      </c>
      <c r="AW166" s="5">
        <f t="shared" si="59"/>
        <v>2.4166062841988265</v>
      </c>
      <c r="AX166" s="5">
        <f t="shared" si="46"/>
        <v>32.467532467532465</v>
      </c>
      <c r="AY166" s="5">
        <f t="shared" si="60"/>
        <v>1</v>
      </c>
      <c r="AZ166" s="5">
        <f t="shared" si="61"/>
        <v>32.467532467532465</v>
      </c>
      <c r="BA166" s="5">
        <f t="shared" si="62"/>
        <v>1.3990878487466891</v>
      </c>
      <c r="BB166" s="5">
        <f t="shared" si="63"/>
        <v>3.2467532467532464E-2</v>
      </c>
      <c r="BC166" s="5">
        <f t="shared" si="64"/>
        <v>0.1023</v>
      </c>
      <c r="BD166" s="5">
        <f t="shared" si="65"/>
        <v>0.10728260869565218</v>
      </c>
      <c r="BE166" s="5">
        <f t="shared" si="66"/>
        <v>0.10728260869565218</v>
      </c>
    </row>
    <row r="167" spans="1:57" hidden="1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47"/>
        <v>4.2026815556597334</v>
      </c>
      <c r="W167" s="15">
        <v>4.2383899999999999</v>
      </c>
      <c r="X167" s="15"/>
      <c r="Y167" s="15">
        <f t="shared" si="48"/>
        <v>1.0084965857791861</v>
      </c>
      <c r="Z167" s="15"/>
      <c r="AA167" s="16"/>
      <c r="AB167" s="15">
        <v>0.60092698120307431</v>
      </c>
      <c r="AC167" s="17">
        <f t="shared" si="49"/>
        <v>0.51533706852555017</v>
      </c>
      <c r="AD167" s="15">
        <f t="shared" si="50"/>
        <v>1</v>
      </c>
      <c r="AE167" s="15" t="s">
        <v>785</v>
      </c>
      <c r="AF167" s="22" t="s">
        <v>5</v>
      </c>
      <c r="AG167" s="17">
        <f t="shared" si="51"/>
        <v>5659.9285252970349</v>
      </c>
      <c r="AH167" s="17">
        <v>4673.8855646931079</v>
      </c>
      <c r="AI167" s="94">
        <v>15.824999999999999</v>
      </c>
      <c r="AJ167" s="17">
        <f t="shared" si="52"/>
        <v>0.51533706852555017</v>
      </c>
      <c r="AK167" s="15">
        <f t="shared" si="53"/>
        <v>1.0084965857791861</v>
      </c>
      <c r="AL167" s="5">
        <v>10.167</v>
      </c>
      <c r="AN167" s="109"/>
      <c r="AR167" s="5">
        <f t="shared" si="54"/>
        <v>1</v>
      </c>
      <c r="AS167" s="5">
        <f t="shared" si="55"/>
        <v>0.50415717451801301</v>
      </c>
      <c r="AT167" s="5">
        <f t="shared" si="67"/>
        <v>0.71004026260347586</v>
      </c>
      <c r="AU167" s="5">
        <f t="shared" si="57"/>
        <v>0.99157499797322424</v>
      </c>
      <c r="AV167" s="5">
        <f t="shared" si="58"/>
        <v>-1.9561747933418562E-2</v>
      </c>
      <c r="AW167" s="5">
        <f t="shared" si="59"/>
        <v>2.4166062841988265</v>
      </c>
      <c r="AX167" s="5">
        <f t="shared" si="46"/>
        <v>32.467532467532465</v>
      </c>
      <c r="AY167" s="5">
        <f t="shared" si="60"/>
        <v>1</v>
      </c>
      <c r="AZ167" s="5">
        <f t="shared" si="61"/>
        <v>32.467532467532465</v>
      </c>
      <c r="BA167" s="5">
        <f t="shared" si="62"/>
        <v>1.3990878487466891</v>
      </c>
      <c r="BB167" s="5">
        <f t="shared" si="63"/>
        <v>3.2467532467532464E-2</v>
      </c>
      <c r="BC167" s="5">
        <f t="shared" si="64"/>
        <v>0.1023</v>
      </c>
      <c r="BD167" s="5">
        <f t="shared" si="65"/>
        <v>0.10728260869565218</v>
      </c>
      <c r="BE167" s="5">
        <f t="shared" si="66"/>
        <v>0.10728260869565218</v>
      </c>
    </row>
    <row r="168" spans="1:57" hidden="1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47"/>
        <v>5.1083463880322633</v>
      </c>
      <c r="W168" s="15">
        <v>4.7303300000000004</v>
      </c>
      <c r="X168" s="15"/>
      <c r="Y168" s="15">
        <f t="shared" si="48"/>
        <v>0.92600024365656319</v>
      </c>
      <c r="Z168" s="15"/>
      <c r="AA168" s="16"/>
      <c r="AB168" s="15">
        <v>0.60092698120307431</v>
      </c>
      <c r="AC168" s="17">
        <f t="shared" si="49"/>
        <v>0.75133336645475635</v>
      </c>
      <c r="AD168" s="15">
        <f t="shared" si="50"/>
        <v>1</v>
      </c>
      <c r="AE168" s="15" t="s">
        <v>786</v>
      </c>
      <c r="AF168" s="22" t="s">
        <v>5</v>
      </c>
      <c r="AG168" s="17">
        <f t="shared" si="51"/>
        <v>5196.9389558759922</v>
      </c>
      <c r="AH168" s="17">
        <v>3845.2468105958719</v>
      </c>
      <c r="AI168" s="94">
        <v>9.0493000000000006</v>
      </c>
      <c r="AJ168" s="17">
        <f t="shared" si="52"/>
        <v>0.75133336645475635</v>
      </c>
      <c r="AK168" s="15">
        <f t="shared" si="53"/>
        <v>0.92600024365656319</v>
      </c>
      <c r="AL168" s="5">
        <v>10.167</v>
      </c>
      <c r="AN168" s="109"/>
      <c r="AR168" s="5">
        <f t="shared" si="54"/>
        <v>1</v>
      </c>
      <c r="AS168" s="5">
        <f t="shared" si="55"/>
        <v>0.50415717451801301</v>
      </c>
      <c r="AT168" s="5">
        <f t="shared" si="67"/>
        <v>0.71004026260347586</v>
      </c>
      <c r="AU168" s="5">
        <f t="shared" si="57"/>
        <v>1.0799133227559732</v>
      </c>
      <c r="AV168" s="5">
        <f t="shared" si="58"/>
        <v>6.9178336343459101E-2</v>
      </c>
      <c r="AW168" s="5">
        <f t="shared" si="59"/>
        <v>2.4166062841988265</v>
      </c>
      <c r="AX168" s="5">
        <f t="shared" si="46"/>
        <v>32.467532467532465</v>
      </c>
      <c r="AY168" s="5">
        <f t="shared" si="60"/>
        <v>1</v>
      </c>
      <c r="AZ168" s="5">
        <f t="shared" si="61"/>
        <v>32.467532467532465</v>
      </c>
      <c r="BA168" s="5">
        <f t="shared" si="62"/>
        <v>1.3990878487466891</v>
      </c>
      <c r="BB168" s="5">
        <f t="shared" si="63"/>
        <v>3.2467532467532464E-2</v>
      </c>
      <c r="BC168" s="5">
        <f t="shared" si="64"/>
        <v>0.1023</v>
      </c>
      <c r="BD168" s="5">
        <f t="shared" si="65"/>
        <v>0.10728260869565218</v>
      </c>
      <c r="BE168" s="5">
        <f t="shared" si="66"/>
        <v>0.10728260869565218</v>
      </c>
    </row>
    <row r="169" spans="1:57" hidden="1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47"/>
        <v>6.5615239422171969</v>
      </c>
      <c r="W169" s="15">
        <v>4.9759500000000001</v>
      </c>
      <c r="X169" s="15"/>
      <c r="Y169" s="15">
        <f t="shared" si="48"/>
        <v>0.75835279179345383</v>
      </c>
      <c r="Z169" s="15"/>
      <c r="AA169" s="16"/>
      <c r="AB169" s="15">
        <v>0.60092698120307431</v>
      </c>
      <c r="AC169" s="17">
        <f t="shared" si="49"/>
        <v>0.99375137436464589</v>
      </c>
      <c r="AD169" s="15">
        <f t="shared" si="50"/>
        <v>1</v>
      </c>
      <c r="AE169" s="15" t="s">
        <v>787</v>
      </c>
      <c r="AF169" s="22" t="s">
        <v>5</v>
      </c>
      <c r="AG169" s="17">
        <f t="shared" si="51"/>
        <v>4256.0606144185886</v>
      </c>
      <c r="AH169" s="17">
        <v>2993.6418473789045</v>
      </c>
      <c r="AI169" s="94">
        <v>6.6443000000000003</v>
      </c>
      <c r="AJ169" s="17">
        <f t="shared" si="52"/>
        <v>0.99375137436464589</v>
      </c>
      <c r="AK169" s="15">
        <f t="shared" si="53"/>
        <v>0.75835279179345383</v>
      </c>
      <c r="AL169" s="5">
        <v>10.167</v>
      </c>
      <c r="AN169" s="109"/>
      <c r="AR169" s="5">
        <f t="shared" si="54"/>
        <v>1</v>
      </c>
      <c r="AS169" s="5">
        <f t="shared" si="55"/>
        <v>0.50415717451801301</v>
      </c>
      <c r="AT169" s="5">
        <f t="shared" si="67"/>
        <v>0.71004026260347586</v>
      </c>
      <c r="AU169" s="5">
        <f t="shared" si="57"/>
        <v>1.3186474828358798</v>
      </c>
      <c r="AV169" s="5">
        <f t="shared" si="58"/>
        <v>0.1008007896428092</v>
      </c>
      <c r="AW169" s="5">
        <f t="shared" si="59"/>
        <v>2.4166062841988265</v>
      </c>
      <c r="AX169" s="5">
        <f t="shared" si="46"/>
        <v>32.467532467532465</v>
      </c>
      <c r="AY169" s="5">
        <f t="shared" si="60"/>
        <v>1</v>
      </c>
      <c r="AZ169" s="5">
        <f t="shared" si="61"/>
        <v>32.467532467532465</v>
      </c>
      <c r="BA169" s="5">
        <f t="shared" si="62"/>
        <v>1.3990878487466891</v>
      </c>
      <c r="BB169" s="5">
        <f t="shared" si="63"/>
        <v>3.2467532467532464E-2</v>
      </c>
      <c r="BC169" s="5">
        <f t="shared" si="64"/>
        <v>0.1023</v>
      </c>
      <c r="BD169" s="5">
        <f t="shared" si="65"/>
        <v>0.10728260869565218</v>
      </c>
      <c r="BE169" s="5">
        <f t="shared" si="66"/>
        <v>0.10728260869565218</v>
      </c>
    </row>
    <row r="170" spans="1:57" hidden="1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47"/>
        <v>9.4125672044320225</v>
      </c>
      <c r="W170" s="15">
        <v>4.8143900000000004</v>
      </c>
      <c r="X170" s="15"/>
      <c r="Y170" s="15">
        <f t="shared" si="48"/>
        <v>0.51148532546286474</v>
      </c>
      <c r="Z170" s="15"/>
      <c r="AA170" s="16"/>
      <c r="AB170" s="15">
        <v>0.60092698120307431</v>
      </c>
      <c r="AC170" s="17">
        <f t="shared" si="49"/>
        <v>1.3139538275841862</v>
      </c>
      <c r="AD170" s="15">
        <f t="shared" si="50"/>
        <v>1</v>
      </c>
      <c r="AE170" s="15" t="s">
        <v>788</v>
      </c>
      <c r="AF170" s="22" t="s">
        <v>5</v>
      </c>
      <c r="AG170" s="17">
        <f t="shared" si="51"/>
        <v>2870.5802525066456</v>
      </c>
      <c r="AH170" s="17">
        <v>2086.8751563070832</v>
      </c>
      <c r="AI170" s="94">
        <v>5.4519000000000002</v>
      </c>
      <c r="AJ170" s="17">
        <f t="shared" si="52"/>
        <v>1.3139538275841862</v>
      </c>
      <c r="AK170" s="15">
        <f t="shared" si="53"/>
        <v>0.51148532546286474</v>
      </c>
      <c r="AL170" s="5">
        <v>10.167</v>
      </c>
      <c r="AN170" s="109"/>
      <c r="AR170" s="5">
        <f t="shared" si="54"/>
        <v>1</v>
      </c>
      <c r="AS170" s="5">
        <f t="shared" si="55"/>
        <v>0.50415717451801301</v>
      </c>
      <c r="AT170" s="5">
        <f t="shared" si="67"/>
        <v>0.71004026260347586</v>
      </c>
      <c r="AU170" s="5">
        <f t="shared" si="57"/>
        <v>1.9550903031187798</v>
      </c>
      <c r="AV170" s="5">
        <f t="shared" si="58"/>
        <v>0.10025738340937891</v>
      </c>
      <c r="AW170" s="5">
        <f t="shared" si="59"/>
        <v>2.4166062841988265</v>
      </c>
      <c r="AX170" s="5">
        <f t="shared" si="46"/>
        <v>32.467532467532465</v>
      </c>
      <c r="AY170" s="5">
        <f t="shared" si="60"/>
        <v>1</v>
      </c>
      <c r="AZ170" s="5">
        <f t="shared" si="61"/>
        <v>32.467532467532465</v>
      </c>
      <c r="BA170" s="5">
        <f t="shared" si="62"/>
        <v>1.3990878487466891</v>
      </c>
      <c r="BB170" s="5">
        <f t="shared" si="63"/>
        <v>3.2467532467532464E-2</v>
      </c>
      <c r="BC170" s="5">
        <f t="shared" si="64"/>
        <v>0.1023</v>
      </c>
      <c r="BD170" s="5">
        <f t="shared" si="65"/>
        <v>0.10728260869565218</v>
      </c>
      <c r="BE170" s="5">
        <f t="shared" si="66"/>
        <v>0.10728260869565218</v>
      </c>
    </row>
    <row r="171" spans="1:57" hidden="1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47"/>
        <v>13.353968114601887</v>
      </c>
      <c r="W171" s="15">
        <v>4.5752800000000002</v>
      </c>
      <c r="X171" s="15"/>
      <c r="Y171" s="15">
        <f t="shared" si="48"/>
        <v>0.3426157648974138</v>
      </c>
      <c r="Z171" s="15"/>
      <c r="AA171" s="16"/>
      <c r="AB171" s="15">
        <v>0.60092698120307431</v>
      </c>
      <c r="AC171" s="17">
        <f t="shared" si="49"/>
        <v>1.6451836967722095</v>
      </c>
      <c r="AD171" s="15">
        <f t="shared" si="50"/>
        <v>1</v>
      </c>
      <c r="AE171" s="15" t="s">
        <v>789</v>
      </c>
      <c r="AF171" s="22" t="s">
        <v>5</v>
      </c>
      <c r="AG171" s="17">
        <f t="shared" si="51"/>
        <v>1922.8431392864677</v>
      </c>
      <c r="AH171" s="17">
        <v>1470.9375136609424</v>
      </c>
      <c r="AI171" s="94">
        <v>4.9337999999999997</v>
      </c>
      <c r="AJ171" s="17">
        <f t="shared" si="52"/>
        <v>1.6451836967722095</v>
      </c>
      <c r="AK171" s="15">
        <f t="shared" si="53"/>
        <v>0.3426157648974138</v>
      </c>
      <c r="AL171" s="5">
        <v>10.167</v>
      </c>
      <c r="AN171" s="109"/>
      <c r="AR171" s="5">
        <f t="shared" si="54"/>
        <v>1</v>
      </c>
      <c r="AS171" s="5">
        <f t="shared" si="55"/>
        <v>0.50415717451801301</v>
      </c>
      <c r="AT171" s="5">
        <f t="shared" si="67"/>
        <v>0.71004026260347586</v>
      </c>
      <c r="AU171" s="5">
        <f t="shared" si="57"/>
        <v>2.9187215022035562</v>
      </c>
      <c r="AV171" s="5">
        <f t="shared" si="58"/>
        <v>9.647632147878861E-2</v>
      </c>
      <c r="AW171" s="5">
        <f t="shared" si="59"/>
        <v>2.4166062841988265</v>
      </c>
      <c r="AX171" s="5">
        <f t="shared" si="46"/>
        <v>32.467532467532465</v>
      </c>
      <c r="AY171" s="5">
        <f t="shared" si="60"/>
        <v>1</v>
      </c>
      <c r="AZ171" s="5">
        <f t="shared" si="61"/>
        <v>32.467532467532465</v>
      </c>
      <c r="BA171" s="5">
        <f t="shared" si="62"/>
        <v>1.3990878487466891</v>
      </c>
      <c r="BB171" s="5">
        <f t="shared" si="63"/>
        <v>3.2467532467532464E-2</v>
      </c>
      <c r="BC171" s="5">
        <f t="shared" si="64"/>
        <v>0.1023</v>
      </c>
      <c r="BD171" s="5">
        <f t="shared" si="65"/>
        <v>0.10728260869565218</v>
      </c>
      <c r="BE171" s="5">
        <f t="shared" si="66"/>
        <v>0.10728260869565218</v>
      </c>
    </row>
    <row r="172" spans="1:57" hidden="1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47"/>
        <v>18.058708785504585</v>
      </c>
      <c r="W172" s="15">
        <v>4.4147999999999996</v>
      </c>
      <c r="X172" s="15"/>
      <c r="Y172" s="15">
        <f t="shared" si="48"/>
        <v>0.24446930577581957</v>
      </c>
      <c r="Z172" s="15"/>
      <c r="AA172" s="16"/>
      <c r="AB172" s="15">
        <v>0.60092698120307431</v>
      </c>
      <c r="AC172" s="17">
        <f t="shared" si="49"/>
        <v>1.967343922035738</v>
      </c>
      <c r="AD172" s="15">
        <f t="shared" si="50"/>
        <v>1</v>
      </c>
      <c r="AE172" s="15" t="s">
        <v>790</v>
      </c>
      <c r="AF172" s="22" t="s">
        <v>5</v>
      </c>
      <c r="AG172" s="17">
        <f t="shared" si="51"/>
        <v>1372.0213006482954</v>
      </c>
      <c r="AH172" s="17">
        <v>1087.7218791947616</v>
      </c>
      <c r="AI172" s="94">
        <v>4.6657999999999999</v>
      </c>
      <c r="AJ172" s="17">
        <f t="shared" si="52"/>
        <v>1.967343922035738</v>
      </c>
      <c r="AK172" s="15">
        <f t="shared" si="53"/>
        <v>0.24446930577581957</v>
      </c>
      <c r="AL172" s="5">
        <v>10.167</v>
      </c>
      <c r="AN172" s="109"/>
      <c r="AR172" s="5">
        <f t="shared" si="54"/>
        <v>1</v>
      </c>
      <c r="AS172" s="5">
        <f t="shared" si="55"/>
        <v>0.50415717451801301</v>
      </c>
      <c r="AT172" s="5">
        <f t="shared" si="67"/>
        <v>0.71004026260347586</v>
      </c>
      <c r="AU172" s="5">
        <f t="shared" si="57"/>
        <v>4.0904930654853189</v>
      </c>
      <c r="AV172" s="5">
        <f t="shared" si="58"/>
        <v>9.4070684785691278E-2</v>
      </c>
      <c r="AW172" s="5">
        <f t="shared" si="59"/>
        <v>2.4166062841988265</v>
      </c>
      <c r="AX172" s="5">
        <f t="shared" si="46"/>
        <v>32.467532467532465</v>
      </c>
      <c r="AY172" s="5">
        <f t="shared" si="60"/>
        <v>1</v>
      </c>
      <c r="AZ172" s="5">
        <f t="shared" si="61"/>
        <v>32.467532467532465</v>
      </c>
      <c r="BA172" s="5">
        <f t="shared" si="62"/>
        <v>1.3990878487466891</v>
      </c>
      <c r="BB172" s="5">
        <f t="shared" si="63"/>
        <v>3.2467532467532464E-2</v>
      </c>
      <c r="BC172" s="5">
        <f t="shared" si="64"/>
        <v>0.1023</v>
      </c>
      <c r="BD172" s="5">
        <f t="shared" si="65"/>
        <v>0.10728260869565218</v>
      </c>
      <c r="BE172" s="5">
        <f t="shared" si="66"/>
        <v>0.10728260869565218</v>
      </c>
    </row>
    <row r="173" spans="1:57" hidden="1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47"/>
        <v>26.745071241389859</v>
      </c>
      <c r="W173" s="15">
        <v>4.2601000000000004</v>
      </c>
      <c r="X173" s="15"/>
      <c r="Y173" s="15">
        <f t="shared" si="48"/>
        <v>0.15928542352907249</v>
      </c>
      <c r="Z173" s="15"/>
      <c r="AA173" s="16"/>
      <c r="AB173" s="15">
        <v>0.60092698120307431</v>
      </c>
      <c r="AC173" s="17">
        <f t="shared" si="49"/>
        <v>2.4561417141792217</v>
      </c>
      <c r="AD173" s="15">
        <f t="shared" si="50"/>
        <v>1</v>
      </c>
      <c r="AE173" s="15" t="s">
        <v>791</v>
      </c>
      <c r="AF173" s="22" t="s">
        <v>5</v>
      </c>
      <c r="AG173" s="17">
        <f t="shared" si="51"/>
        <v>893.94860132289341</v>
      </c>
      <c r="AH173" s="17">
        <v>734.44757274010624</v>
      </c>
      <c r="AI173" s="94">
        <v>4.4333999999999998</v>
      </c>
      <c r="AJ173" s="17">
        <f t="shared" si="52"/>
        <v>2.4561417141792217</v>
      </c>
      <c r="AK173" s="15">
        <f t="shared" si="53"/>
        <v>0.15928542352907249</v>
      </c>
      <c r="AL173" s="5">
        <v>10.167</v>
      </c>
      <c r="AN173" s="109"/>
      <c r="AR173" s="5">
        <f t="shared" si="54"/>
        <v>1</v>
      </c>
      <c r="AS173" s="5">
        <f t="shared" si="55"/>
        <v>0.50415717451801301</v>
      </c>
      <c r="AT173" s="5">
        <f t="shared" si="67"/>
        <v>0.71004026260347586</v>
      </c>
      <c r="AU173" s="5">
        <f t="shared" si="57"/>
        <v>6.2780383656228391</v>
      </c>
      <c r="AV173" s="5">
        <f t="shared" si="58"/>
        <v>9.1446652683713409E-2</v>
      </c>
      <c r="AW173" s="5">
        <f t="shared" si="59"/>
        <v>2.4166062841988265</v>
      </c>
      <c r="AX173" s="5">
        <f t="shared" si="46"/>
        <v>32.467532467532465</v>
      </c>
      <c r="AY173" s="5">
        <f t="shared" si="60"/>
        <v>1</v>
      </c>
      <c r="AZ173" s="5">
        <f t="shared" si="61"/>
        <v>32.467532467532465</v>
      </c>
      <c r="BA173" s="5">
        <f t="shared" si="62"/>
        <v>1.3990878487466891</v>
      </c>
      <c r="BB173" s="5">
        <f t="shared" si="63"/>
        <v>3.2467532467532464E-2</v>
      </c>
      <c r="BC173" s="5">
        <f t="shared" si="64"/>
        <v>0.1023</v>
      </c>
      <c r="BD173" s="5">
        <f t="shared" si="65"/>
        <v>0.10728260869565218</v>
      </c>
      <c r="BE173" s="5">
        <f t="shared" si="66"/>
        <v>0.10728260869565218</v>
      </c>
    </row>
    <row r="174" spans="1:57" hidden="1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47"/>
        <v>3.6713216993545994</v>
      </c>
      <c r="W174" s="15">
        <v>3.9291999999999998</v>
      </c>
      <c r="X174" s="15"/>
      <c r="Y174" s="15">
        <f t="shared" si="48"/>
        <v>1.0702412705186621</v>
      </c>
      <c r="Z174" s="15"/>
      <c r="AA174" s="16"/>
      <c r="AB174" s="15">
        <v>0.80062012685654171</v>
      </c>
      <c r="AC174" s="17">
        <f t="shared" si="49"/>
        <v>0.33206892252726983</v>
      </c>
      <c r="AD174" s="15">
        <f t="shared" si="50"/>
        <v>1</v>
      </c>
      <c r="AE174" s="15" t="s">
        <v>792</v>
      </c>
      <c r="AF174" s="22" t="s">
        <v>5</v>
      </c>
      <c r="AG174" s="17">
        <f t="shared" si="51"/>
        <v>4589.5167705399617</v>
      </c>
      <c r="AH174" s="17">
        <v>4088.1881036571986</v>
      </c>
      <c r="AI174" s="94">
        <v>33.293999999999997</v>
      </c>
      <c r="AJ174" s="17">
        <f t="shared" si="52"/>
        <v>0.33206892252726983</v>
      </c>
      <c r="AK174" s="15">
        <f t="shared" si="53"/>
        <v>1.0702412705186621</v>
      </c>
      <c r="AL174" s="56">
        <v>5.66</v>
      </c>
      <c r="AN174" s="109"/>
      <c r="AR174" s="5">
        <f t="shared" si="54"/>
        <v>1</v>
      </c>
      <c r="AS174" s="5">
        <f t="shared" si="55"/>
        <v>0.44006445988263915</v>
      </c>
      <c r="AT174" s="5">
        <f t="shared" si="67"/>
        <v>0.66337354475637567</v>
      </c>
      <c r="AU174" s="5">
        <f t="shared" si="57"/>
        <v>0.93436875174452794</v>
      </c>
      <c r="AV174" s="5">
        <f t="shared" si="58"/>
        <v>-0.43829962758647023</v>
      </c>
      <c r="AW174" s="5">
        <f t="shared" si="59"/>
        <v>2.4166062841988265</v>
      </c>
      <c r="AX174" s="5">
        <f t="shared" si="46"/>
        <v>42.613636363636367</v>
      </c>
      <c r="AY174" s="5">
        <f t="shared" si="60"/>
        <v>1</v>
      </c>
      <c r="AZ174" s="5">
        <f t="shared" si="61"/>
        <v>42.613636363636367</v>
      </c>
      <c r="BA174" s="5">
        <f t="shared" si="62"/>
        <v>1.3990878487466891</v>
      </c>
      <c r="BB174" s="5">
        <f t="shared" si="63"/>
        <v>4.2613636363636367E-2</v>
      </c>
      <c r="BC174" s="5">
        <f t="shared" si="64"/>
        <v>0.11058125000000002</v>
      </c>
      <c r="BD174" s="5">
        <f t="shared" si="65"/>
        <v>0.10728260869565218</v>
      </c>
      <c r="BE174" s="5">
        <f t="shared" si="66"/>
        <v>0.10728260869565218</v>
      </c>
    </row>
    <row r="175" spans="1:57" hidden="1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47"/>
        <v>4.0765559958385218</v>
      </c>
      <c r="W175" s="15">
        <v>4.2442299999999999</v>
      </c>
      <c r="X175" s="15"/>
      <c r="Y175" s="15">
        <f t="shared" si="48"/>
        <v>1.041131289336549</v>
      </c>
      <c r="Z175" s="15"/>
      <c r="AA175" s="16"/>
      <c r="AB175" s="15">
        <v>0.80062012685654171</v>
      </c>
      <c r="AC175" s="17">
        <f t="shared" si="49"/>
        <v>0.50772183250589509</v>
      </c>
      <c r="AD175" s="15">
        <f t="shared" si="50"/>
        <v>1</v>
      </c>
      <c r="AE175" s="15" t="s">
        <v>793</v>
      </c>
      <c r="AF175" s="22" t="s">
        <v>5</v>
      </c>
      <c r="AG175" s="17">
        <f t="shared" si="51"/>
        <v>4464.6844074965657</v>
      </c>
      <c r="AH175" s="17">
        <v>3681.7975053750579</v>
      </c>
      <c r="AI175" s="94">
        <v>15.814</v>
      </c>
      <c r="AJ175" s="17">
        <f t="shared" si="52"/>
        <v>0.50772183250589509</v>
      </c>
      <c r="AK175" s="15">
        <f t="shared" si="53"/>
        <v>1.041131289336549</v>
      </c>
      <c r="AL175" s="5">
        <v>5.66</v>
      </c>
      <c r="AN175" s="109"/>
      <c r="AR175" s="5">
        <f t="shared" si="54"/>
        <v>1</v>
      </c>
      <c r="AS175" s="5">
        <f t="shared" si="55"/>
        <v>0.44006445988263915</v>
      </c>
      <c r="AT175" s="5">
        <f t="shared" si="67"/>
        <v>0.66337354475637567</v>
      </c>
      <c r="AU175" s="5">
        <f t="shared" si="57"/>
        <v>0.96049365746873339</v>
      </c>
      <c r="AV175" s="5">
        <f t="shared" si="58"/>
        <v>-9.3927228080674635E-2</v>
      </c>
      <c r="AW175" s="5">
        <f t="shared" si="59"/>
        <v>2.4166062841988265</v>
      </c>
      <c r="AX175" s="5">
        <f t="shared" si="46"/>
        <v>42.613636363636367</v>
      </c>
      <c r="AY175" s="5">
        <f t="shared" si="60"/>
        <v>1</v>
      </c>
      <c r="AZ175" s="5">
        <f t="shared" si="61"/>
        <v>42.613636363636367</v>
      </c>
      <c r="BA175" s="5">
        <f t="shared" si="62"/>
        <v>1.3990878487466891</v>
      </c>
      <c r="BB175" s="5">
        <f t="shared" si="63"/>
        <v>4.2613636363636367E-2</v>
      </c>
      <c r="BC175" s="5">
        <f t="shared" si="64"/>
        <v>0.11058125000000002</v>
      </c>
      <c r="BD175" s="5">
        <f t="shared" si="65"/>
        <v>0.10728260869565218</v>
      </c>
      <c r="BE175" s="5">
        <f t="shared" si="66"/>
        <v>0.10728260869565218</v>
      </c>
    </row>
    <row r="176" spans="1:57" hidden="1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47"/>
        <v>4.8171853723260094</v>
      </c>
      <c r="W176" s="15">
        <v>4.6772499999999999</v>
      </c>
      <c r="X176" s="15"/>
      <c r="Y176" s="15">
        <f t="shared" si="48"/>
        <v>0.97095080186660099</v>
      </c>
      <c r="Z176" s="15"/>
      <c r="AA176" s="16"/>
      <c r="AB176" s="15">
        <v>0.80062012685654171</v>
      </c>
      <c r="AC176" s="17">
        <f t="shared" si="49"/>
        <v>0.7345675683298345</v>
      </c>
      <c r="AD176" s="15">
        <f t="shared" si="50"/>
        <v>1</v>
      </c>
      <c r="AE176" s="15" t="s">
        <v>794</v>
      </c>
      <c r="AF176" s="22" t="s">
        <v>5</v>
      </c>
      <c r="AG176" s="17">
        <f t="shared" si="51"/>
        <v>4163.7293489685926</v>
      </c>
      <c r="AH176" s="17">
        <v>3115.730978970565</v>
      </c>
      <c r="AI176" s="94">
        <v>8.9275000000000002</v>
      </c>
      <c r="AJ176" s="17">
        <f t="shared" si="52"/>
        <v>0.7345675683298345</v>
      </c>
      <c r="AK176" s="15">
        <f t="shared" si="53"/>
        <v>0.97095080186660099</v>
      </c>
      <c r="AL176" s="5">
        <v>5.66</v>
      </c>
      <c r="AN176" s="109"/>
      <c r="AR176" s="5">
        <f t="shared" si="54"/>
        <v>1</v>
      </c>
      <c r="AS176" s="5">
        <f t="shared" si="55"/>
        <v>0.44006445988263915</v>
      </c>
      <c r="AT176" s="5">
        <f t="shared" si="67"/>
        <v>0.66337354475637567</v>
      </c>
      <c r="AU176" s="5">
        <f t="shared" si="57"/>
        <v>1.029918300780589</v>
      </c>
      <c r="AV176" s="5">
        <f t="shared" si="58"/>
        <v>2.6645196915815364E-2</v>
      </c>
      <c r="AW176" s="5">
        <f t="shared" si="59"/>
        <v>2.4166062841988265</v>
      </c>
      <c r="AX176" s="5">
        <f t="shared" si="46"/>
        <v>42.613636363636367</v>
      </c>
      <c r="AY176" s="5">
        <f t="shared" si="60"/>
        <v>1</v>
      </c>
      <c r="AZ176" s="5">
        <f t="shared" si="61"/>
        <v>42.613636363636367</v>
      </c>
      <c r="BA176" s="5">
        <f t="shared" si="62"/>
        <v>1.3990878487466891</v>
      </c>
      <c r="BB176" s="5">
        <f t="shared" si="63"/>
        <v>4.2613636363636367E-2</v>
      </c>
      <c r="BC176" s="5">
        <f t="shared" si="64"/>
        <v>0.11058125000000002</v>
      </c>
      <c r="BD176" s="5">
        <f t="shared" si="65"/>
        <v>0.10728260869565218</v>
      </c>
      <c r="BE176" s="5">
        <f t="shared" si="66"/>
        <v>0.10728260869565218</v>
      </c>
    </row>
    <row r="177" spans="1:57" hidden="1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47"/>
        <v>5.979120175142123</v>
      </c>
      <c r="W177" s="15">
        <v>4.8396699999999999</v>
      </c>
      <c r="X177" s="15"/>
      <c r="Y177" s="15">
        <f t="shared" si="48"/>
        <v>0.80942845405928998</v>
      </c>
      <c r="Z177" s="15"/>
      <c r="AA177" s="16"/>
      <c r="AB177" s="15">
        <v>0.80062012685654171</v>
      </c>
      <c r="AC177" s="17">
        <f t="shared" si="49"/>
        <v>0.96264929324004855</v>
      </c>
      <c r="AD177" s="15">
        <f t="shared" si="50"/>
        <v>1</v>
      </c>
      <c r="AE177" s="15" t="s">
        <v>795</v>
      </c>
      <c r="AF177" s="22" t="s">
        <v>5</v>
      </c>
      <c r="AG177" s="17">
        <f t="shared" si="51"/>
        <v>3471.0728942989012</v>
      </c>
      <c r="AH177" s="17">
        <v>2510.2445270124108</v>
      </c>
      <c r="AI177" s="94">
        <v>6.4520999999999997</v>
      </c>
      <c r="AJ177" s="17">
        <f t="shared" si="52"/>
        <v>0.96264929324004855</v>
      </c>
      <c r="AK177" s="15">
        <f t="shared" si="53"/>
        <v>0.80942845405928998</v>
      </c>
      <c r="AL177" s="5">
        <v>5.66</v>
      </c>
      <c r="AN177" s="109"/>
      <c r="AR177" s="5">
        <f t="shared" si="54"/>
        <v>1</v>
      </c>
      <c r="AS177" s="5">
        <f t="shared" si="55"/>
        <v>0.44006445988263915</v>
      </c>
      <c r="AT177" s="5">
        <f t="shared" si="67"/>
        <v>0.66337354475637567</v>
      </c>
      <c r="AU177" s="5">
        <f t="shared" si="57"/>
        <v>1.2354396426083025</v>
      </c>
      <c r="AV177" s="5">
        <f t="shared" si="58"/>
        <v>7.7149745488266072E-2</v>
      </c>
      <c r="AW177" s="5">
        <f t="shared" si="59"/>
        <v>2.4166062841988265</v>
      </c>
      <c r="AX177" s="5">
        <f t="shared" si="46"/>
        <v>42.613636363636367</v>
      </c>
      <c r="AY177" s="5">
        <f t="shared" si="60"/>
        <v>1</v>
      </c>
      <c r="AZ177" s="5">
        <f t="shared" si="61"/>
        <v>42.613636363636367</v>
      </c>
      <c r="BA177" s="5">
        <f t="shared" si="62"/>
        <v>1.3990878487466891</v>
      </c>
      <c r="BB177" s="5">
        <f t="shared" si="63"/>
        <v>4.2613636363636367E-2</v>
      </c>
      <c r="BC177" s="5">
        <f t="shared" si="64"/>
        <v>0.11058125000000002</v>
      </c>
      <c r="BD177" s="5">
        <f t="shared" si="65"/>
        <v>0.10728260869565218</v>
      </c>
      <c r="BE177" s="5">
        <f t="shared" si="66"/>
        <v>0.10728260869565218</v>
      </c>
    </row>
    <row r="178" spans="1:57" hidden="1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47"/>
        <v>8.293691918495897</v>
      </c>
      <c r="W178" s="15">
        <v>4.6116599999999996</v>
      </c>
      <c r="X178" s="15"/>
      <c r="Y178" s="15">
        <f t="shared" si="48"/>
        <v>0.55604428586447274</v>
      </c>
      <c r="Z178" s="15"/>
      <c r="AA178" s="16"/>
      <c r="AB178" s="15">
        <v>0.80062012685654171</v>
      </c>
      <c r="AC178" s="17">
        <f t="shared" si="49"/>
        <v>1.2607174107383359</v>
      </c>
      <c r="AD178" s="15">
        <f t="shared" si="50"/>
        <v>1</v>
      </c>
      <c r="AE178" s="15" t="s">
        <v>796</v>
      </c>
      <c r="AF178" s="22" t="s">
        <v>5</v>
      </c>
      <c r="AG178" s="17">
        <f t="shared" si="51"/>
        <v>2384.4852982553848</v>
      </c>
      <c r="AH178" s="17">
        <v>1809.6951084628629</v>
      </c>
      <c r="AI178" s="94">
        <v>5.2180999999999997</v>
      </c>
      <c r="AJ178" s="17">
        <f t="shared" si="52"/>
        <v>1.2607174107383359</v>
      </c>
      <c r="AK178" s="15">
        <f t="shared" si="53"/>
        <v>0.55604428586447274</v>
      </c>
      <c r="AL178" s="5">
        <v>5.66</v>
      </c>
      <c r="AN178" s="109"/>
      <c r="AR178" s="5">
        <f t="shared" si="54"/>
        <v>1</v>
      </c>
      <c r="AS178" s="5">
        <f t="shared" si="55"/>
        <v>0.44006445988263915</v>
      </c>
      <c r="AT178" s="5">
        <f t="shared" si="67"/>
        <v>0.66337354475637567</v>
      </c>
      <c r="AU178" s="5">
        <f t="shared" si="57"/>
        <v>1.7984179055905893</v>
      </c>
      <c r="AV178" s="5">
        <f t="shared" si="58"/>
        <v>8.7479443565015372E-2</v>
      </c>
      <c r="AW178" s="5">
        <f t="shared" si="59"/>
        <v>2.4166062841988265</v>
      </c>
      <c r="AX178" s="5">
        <f t="shared" si="46"/>
        <v>42.613636363636367</v>
      </c>
      <c r="AY178" s="5">
        <f t="shared" si="60"/>
        <v>1</v>
      </c>
      <c r="AZ178" s="5">
        <f t="shared" si="61"/>
        <v>42.613636363636367</v>
      </c>
      <c r="BA178" s="5">
        <f t="shared" si="62"/>
        <v>1.3990878487466891</v>
      </c>
      <c r="BB178" s="5">
        <f t="shared" si="63"/>
        <v>4.2613636363636367E-2</v>
      </c>
      <c r="BC178" s="5">
        <f t="shared" si="64"/>
        <v>0.11058125000000002</v>
      </c>
      <c r="BD178" s="5">
        <f t="shared" si="65"/>
        <v>0.10728260869565218</v>
      </c>
      <c r="BE178" s="5">
        <f t="shared" si="66"/>
        <v>0.10728260869565218</v>
      </c>
    </row>
    <row r="179" spans="1:57" hidden="1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47"/>
        <v>11.553467351822057</v>
      </c>
      <c r="W179" s="15">
        <v>4.3470800000000001</v>
      </c>
      <c r="X179" s="15"/>
      <c r="Y179" s="15">
        <f t="shared" si="48"/>
        <v>0.37625760887396609</v>
      </c>
      <c r="Z179" s="15"/>
      <c r="AA179" s="16"/>
      <c r="AB179" s="15">
        <v>0.80062012685654171</v>
      </c>
      <c r="AC179" s="17">
        <f t="shared" si="49"/>
        <v>1.5701834470015918</v>
      </c>
      <c r="AD179" s="15">
        <f t="shared" si="50"/>
        <v>1</v>
      </c>
      <c r="AE179" s="15" t="s">
        <v>797</v>
      </c>
      <c r="AF179" s="22" t="s">
        <v>5</v>
      </c>
      <c r="AG179" s="17">
        <f t="shared" si="51"/>
        <v>1613.5059014622641</v>
      </c>
      <c r="AH179" s="17">
        <v>1299.0951754092227</v>
      </c>
      <c r="AI179" s="94">
        <v>4.6860999999999997</v>
      </c>
      <c r="AJ179" s="17">
        <f t="shared" si="52"/>
        <v>1.5701834470015918</v>
      </c>
      <c r="AK179" s="15">
        <f t="shared" si="53"/>
        <v>0.37625760887396609</v>
      </c>
      <c r="AL179" s="5">
        <v>5.66</v>
      </c>
      <c r="AN179" s="109"/>
      <c r="AR179" s="5">
        <f t="shared" si="54"/>
        <v>1</v>
      </c>
      <c r="AS179" s="5">
        <f t="shared" si="55"/>
        <v>0.44006445988263915</v>
      </c>
      <c r="AT179" s="5">
        <f t="shared" si="67"/>
        <v>0.66337354475637567</v>
      </c>
      <c r="AU179" s="5">
        <f t="shared" si="57"/>
        <v>2.6577535614302144</v>
      </c>
      <c r="AV179" s="5">
        <f t="shared" si="58"/>
        <v>8.7529615459281368E-2</v>
      </c>
      <c r="AW179" s="5">
        <f t="shared" si="59"/>
        <v>2.4166062841988265</v>
      </c>
      <c r="AX179" s="5">
        <f t="shared" si="46"/>
        <v>42.613636363636367</v>
      </c>
      <c r="AY179" s="5">
        <f t="shared" si="60"/>
        <v>1</v>
      </c>
      <c r="AZ179" s="5">
        <f t="shared" si="61"/>
        <v>42.613636363636367</v>
      </c>
      <c r="BA179" s="5">
        <f t="shared" si="62"/>
        <v>1.3990878487466891</v>
      </c>
      <c r="BB179" s="5">
        <f t="shared" si="63"/>
        <v>4.2613636363636367E-2</v>
      </c>
      <c r="BC179" s="5">
        <f t="shared" si="64"/>
        <v>0.11058125000000002</v>
      </c>
      <c r="BD179" s="5">
        <f t="shared" si="65"/>
        <v>0.10728260869565218</v>
      </c>
      <c r="BE179" s="5">
        <f t="shared" si="66"/>
        <v>0.10728260869565218</v>
      </c>
    </row>
    <row r="180" spans="1:57" hidden="1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47"/>
        <v>15.477786505787758</v>
      </c>
      <c r="W180" s="15">
        <v>4.1779000000000002</v>
      </c>
      <c r="X180" s="15"/>
      <c r="Y180" s="15">
        <f t="shared" si="48"/>
        <v>0.2699287781516897</v>
      </c>
      <c r="Z180" s="15"/>
      <c r="AA180" s="16"/>
      <c r="AB180" s="15">
        <v>0.80062012685654171</v>
      </c>
      <c r="AC180" s="17">
        <f t="shared" si="49"/>
        <v>1.8725496516537192</v>
      </c>
      <c r="AD180" s="15">
        <f t="shared" si="50"/>
        <v>1</v>
      </c>
      <c r="AE180" s="15" t="s">
        <v>798</v>
      </c>
      <c r="AF180" s="22" t="s">
        <v>5</v>
      </c>
      <c r="AG180" s="17">
        <f t="shared" si="51"/>
        <v>1157.5358643926809</v>
      </c>
      <c r="AH180" s="17">
        <v>969.71577236754888</v>
      </c>
      <c r="AI180" s="94">
        <v>4.4141000000000004</v>
      </c>
      <c r="AJ180" s="17">
        <f t="shared" si="52"/>
        <v>1.8725496516537192</v>
      </c>
      <c r="AK180" s="15">
        <f t="shared" si="53"/>
        <v>0.2699287781516897</v>
      </c>
      <c r="AL180" s="5">
        <v>5.66</v>
      </c>
      <c r="AN180" s="109"/>
      <c r="AR180" s="5">
        <f t="shared" si="54"/>
        <v>1</v>
      </c>
      <c r="AS180" s="5">
        <f t="shared" si="55"/>
        <v>0.44006445988263915</v>
      </c>
      <c r="AT180" s="5">
        <f t="shared" si="67"/>
        <v>0.66337354475637567</v>
      </c>
      <c r="AU180" s="5">
        <f t="shared" si="57"/>
        <v>3.7046809415705875</v>
      </c>
      <c r="AV180" s="5">
        <f t="shared" si="58"/>
        <v>8.6531602610410346E-2</v>
      </c>
      <c r="AW180" s="5">
        <f t="shared" si="59"/>
        <v>2.4166062841988265</v>
      </c>
      <c r="AX180" s="5">
        <f t="shared" si="46"/>
        <v>42.613636363636367</v>
      </c>
      <c r="AY180" s="5">
        <f t="shared" si="60"/>
        <v>1</v>
      </c>
      <c r="AZ180" s="5">
        <f t="shared" si="61"/>
        <v>42.613636363636367</v>
      </c>
      <c r="BA180" s="5">
        <f t="shared" si="62"/>
        <v>1.3990878487466891</v>
      </c>
      <c r="BB180" s="5">
        <f t="shared" si="63"/>
        <v>4.2613636363636367E-2</v>
      </c>
      <c r="BC180" s="5">
        <f t="shared" si="64"/>
        <v>0.11058125000000002</v>
      </c>
      <c r="BD180" s="5">
        <f t="shared" si="65"/>
        <v>0.10728260869565218</v>
      </c>
      <c r="BE180" s="5">
        <f t="shared" si="66"/>
        <v>0.10728260869565218</v>
      </c>
    </row>
    <row r="181" spans="1:57" hidden="1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47"/>
        <v>22.749923596995473</v>
      </c>
      <c r="W181" s="15">
        <v>4.01844</v>
      </c>
      <c r="X181" s="15"/>
      <c r="Y181" s="15">
        <f t="shared" si="48"/>
        <v>0.1766353184821555</v>
      </c>
      <c r="Z181" s="15"/>
      <c r="AA181" s="16"/>
      <c r="AB181" s="15">
        <v>0.80062012685654171</v>
      </c>
      <c r="AC181" s="17">
        <f t="shared" si="49"/>
        <v>2.332623753752344</v>
      </c>
      <c r="AD181" s="15">
        <f t="shared" si="50"/>
        <v>1</v>
      </c>
      <c r="AE181" s="15" t="s">
        <v>799</v>
      </c>
      <c r="AF181" s="22" t="s">
        <v>5</v>
      </c>
      <c r="AG181" s="17">
        <f t="shared" si="51"/>
        <v>757.46542277392393</v>
      </c>
      <c r="AH181" s="17">
        <v>659.7408396563676</v>
      </c>
      <c r="AI181" s="94">
        <v>4.1810999999999998</v>
      </c>
      <c r="AJ181" s="17">
        <f t="shared" si="52"/>
        <v>2.332623753752344</v>
      </c>
      <c r="AK181" s="15">
        <f t="shared" si="53"/>
        <v>0.1766353184821555</v>
      </c>
      <c r="AL181" s="5">
        <v>5.66</v>
      </c>
      <c r="AN181" s="109"/>
      <c r="AR181" s="5">
        <f t="shared" si="54"/>
        <v>1</v>
      </c>
      <c r="AS181" s="5">
        <f t="shared" si="55"/>
        <v>0.44006445988263915</v>
      </c>
      <c r="AT181" s="5">
        <f t="shared" si="67"/>
        <v>0.66337354475637567</v>
      </c>
      <c r="AU181" s="5">
        <f t="shared" si="57"/>
        <v>5.6613819285582148</v>
      </c>
      <c r="AV181" s="5">
        <f t="shared" si="58"/>
        <v>8.5033618269888145E-2</v>
      </c>
      <c r="AW181" s="5">
        <f t="shared" si="59"/>
        <v>2.4166062841988265</v>
      </c>
      <c r="AX181" s="5">
        <f t="shared" si="46"/>
        <v>42.613636363636367</v>
      </c>
      <c r="AY181" s="5">
        <f t="shared" si="60"/>
        <v>1</v>
      </c>
      <c r="AZ181" s="5">
        <f t="shared" si="61"/>
        <v>42.613636363636367</v>
      </c>
      <c r="BA181" s="5">
        <f t="shared" si="62"/>
        <v>1.3990878487466891</v>
      </c>
      <c r="BB181" s="5">
        <f t="shared" si="63"/>
        <v>4.2613636363636367E-2</v>
      </c>
      <c r="BC181" s="5">
        <f t="shared" si="64"/>
        <v>0.11058125000000002</v>
      </c>
      <c r="BD181" s="5">
        <f t="shared" si="65"/>
        <v>0.10728260869565218</v>
      </c>
      <c r="BE181" s="5">
        <f t="shared" si="66"/>
        <v>0.10728260869565218</v>
      </c>
    </row>
    <row r="182" spans="1:57" hidden="1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47"/>
        <v>3.6006690239228161</v>
      </c>
      <c r="W182" s="15">
        <v>3.9554</v>
      </c>
      <c r="X182" s="15"/>
      <c r="Y182" s="15">
        <f t="shared" si="48"/>
        <v>1.098518073646968</v>
      </c>
      <c r="Z182" s="15"/>
      <c r="AA182" s="16"/>
      <c r="AB182" s="15">
        <v>1.1026699208821982</v>
      </c>
      <c r="AC182" s="17">
        <f t="shared" si="49"/>
        <v>0.32788463071914514</v>
      </c>
      <c r="AD182" s="15">
        <f t="shared" si="50"/>
        <v>1</v>
      </c>
      <c r="AE182" s="15" t="s">
        <v>800</v>
      </c>
      <c r="AF182" s="22" t="s">
        <v>5</v>
      </c>
      <c r="AG182" s="17">
        <f t="shared" si="51"/>
        <v>3394.6150392001173</v>
      </c>
      <c r="AH182" s="17">
        <v>3003.7803097538581</v>
      </c>
      <c r="AI182" s="94">
        <v>33.491999999999997</v>
      </c>
      <c r="AJ182" s="17">
        <f t="shared" si="52"/>
        <v>0.32788463071914514</v>
      </c>
      <c r="AK182" s="15">
        <f t="shared" si="53"/>
        <v>1.098518073646968</v>
      </c>
      <c r="AL182" s="56">
        <v>2.8845000000000001</v>
      </c>
      <c r="AN182" s="109"/>
      <c r="AR182" s="5">
        <f t="shared" si="54"/>
        <v>1</v>
      </c>
      <c r="AS182" s="5">
        <f t="shared" si="55"/>
        <v>0.37308279759623131</v>
      </c>
      <c r="AT182" s="5">
        <f t="shared" si="67"/>
        <v>0.61080504057860496</v>
      </c>
      <c r="AU182" s="5">
        <f t="shared" si="57"/>
        <v>0.91031729380664805</v>
      </c>
      <c r="AV182" s="5">
        <f t="shared" si="58"/>
        <v>-0.61845737108032017</v>
      </c>
      <c r="AW182" s="5">
        <f t="shared" si="59"/>
        <v>2.4166062841988265</v>
      </c>
      <c r="AX182" s="5">
        <f t="shared" si="46"/>
        <v>59.28853754940711</v>
      </c>
      <c r="AY182" s="5">
        <f t="shared" si="60"/>
        <v>1</v>
      </c>
      <c r="AZ182" s="5">
        <f t="shared" si="61"/>
        <v>59.28853754940711</v>
      </c>
      <c r="BA182" s="5">
        <f t="shared" si="62"/>
        <v>1.3990878487466891</v>
      </c>
      <c r="BB182" s="5">
        <f t="shared" si="63"/>
        <v>5.9288537549407112E-2</v>
      </c>
      <c r="BC182" s="5">
        <f t="shared" si="64"/>
        <v>0.1241913043478261</v>
      </c>
      <c r="BD182" s="5">
        <f t="shared" si="65"/>
        <v>0.10728260869565218</v>
      </c>
      <c r="BE182" s="5">
        <f t="shared" si="66"/>
        <v>0.10728260869565218</v>
      </c>
    </row>
    <row r="183" spans="1:57" hidden="1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47"/>
        <v>3.9352449255923618</v>
      </c>
      <c r="W183" s="15">
        <v>4.19529</v>
      </c>
      <c r="X183" s="15"/>
      <c r="Y183" s="15">
        <f t="shared" si="48"/>
        <v>1.0660810392553888</v>
      </c>
      <c r="Z183" s="15"/>
      <c r="AA183" s="16"/>
      <c r="AB183" s="15">
        <v>1.1026699208821982</v>
      </c>
      <c r="AC183" s="17">
        <f t="shared" si="49"/>
        <v>0.50231861259630806</v>
      </c>
      <c r="AD183" s="15">
        <f t="shared" si="50"/>
        <v>1</v>
      </c>
      <c r="AE183" s="15" t="s">
        <v>801</v>
      </c>
      <c r="AF183" s="22" t="s">
        <v>5</v>
      </c>
      <c r="AG183" s="17">
        <f t="shared" si="51"/>
        <v>3294.3788688409459</v>
      </c>
      <c r="AH183" s="17">
        <v>2748.3978559153984</v>
      </c>
      <c r="AI183" s="94">
        <v>15.596</v>
      </c>
      <c r="AJ183" s="17">
        <f t="shared" si="52"/>
        <v>0.50231861259630806</v>
      </c>
      <c r="AK183" s="15">
        <f t="shared" si="53"/>
        <v>1.0660810392553888</v>
      </c>
      <c r="AL183" s="5">
        <v>2.8845000000000001</v>
      </c>
      <c r="AN183" s="109"/>
      <c r="AR183" s="5">
        <f t="shared" si="54"/>
        <v>1</v>
      </c>
      <c r="AS183" s="5">
        <f t="shared" si="55"/>
        <v>0.37308279759623131</v>
      </c>
      <c r="AT183" s="5">
        <f t="shared" si="67"/>
        <v>0.61080504057860496</v>
      </c>
      <c r="AU183" s="5">
        <f t="shared" si="57"/>
        <v>0.93801499433706892</v>
      </c>
      <c r="AV183" s="5">
        <f t="shared" si="58"/>
        <v>-0.14987887738913841</v>
      </c>
      <c r="AW183" s="5">
        <f t="shared" si="59"/>
        <v>2.4166062841988265</v>
      </c>
      <c r="AX183" s="5">
        <f t="shared" si="46"/>
        <v>59.28853754940711</v>
      </c>
      <c r="AY183" s="5">
        <f t="shared" si="60"/>
        <v>1</v>
      </c>
      <c r="AZ183" s="5">
        <f t="shared" si="61"/>
        <v>59.28853754940711</v>
      </c>
      <c r="BA183" s="5">
        <f t="shared" si="62"/>
        <v>1.3990878487466891</v>
      </c>
      <c r="BB183" s="5">
        <f t="shared" si="63"/>
        <v>5.9288537549407112E-2</v>
      </c>
      <c r="BC183" s="5">
        <f t="shared" si="64"/>
        <v>0.1241913043478261</v>
      </c>
      <c r="BD183" s="5">
        <f t="shared" si="65"/>
        <v>0.10728260869565218</v>
      </c>
      <c r="BE183" s="5">
        <f t="shared" si="66"/>
        <v>0.10728260869565218</v>
      </c>
    </row>
    <row r="184" spans="1:57" hidden="1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47"/>
        <v>4.5055254451011857</v>
      </c>
      <c r="W184" s="15">
        <v>4.0349700000000004</v>
      </c>
      <c r="X184" s="15"/>
      <c r="Y184" s="15">
        <f t="shared" si="48"/>
        <v>0.895560362307394</v>
      </c>
      <c r="Z184" s="15"/>
      <c r="AA184" s="16"/>
      <c r="AB184" s="15">
        <v>1.1026699208821982</v>
      </c>
      <c r="AC184" s="17">
        <f t="shared" si="49"/>
        <v>0.77032101008562426</v>
      </c>
      <c r="AD184" s="15">
        <f t="shared" si="50"/>
        <v>1</v>
      </c>
      <c r="AE184" s="15" t="s">
        <v>802</v>
      </c>
      <c r="AF184" s="22" t="s">
        <v>5</v>
      </c>
      <c r="AG184" s="17">
        <f t="shared" si="51"/>
        <v>2767.4398331084544</v>
      </c>
      <c r="AH184" s="17">
        <v>2400.5232792014785</v>
      </c>
      <c r="AI184" s="94">
        <v>7.5928000000000004</v>
      </c>
      <c r="AJ184" s="17">
        <f t="shared" si="52"/>
        <v>0.77032101008562426</v>
      </c>
      <c r="AK184" s="15">
        <f>W184/V184</f>
        <v>0.895560362307394</v>
      </c>
      <c r="AL184" s="5">
        <v>2.8845000000000001</v>
      </c>
      <c r="AN184" s="109"/>
      <c r="AR184" s="5">
        <f t="shared" si="54"/>
        <v>1</v>
      </c>
      <c r="AS184" s="5">
        <f t="shared" si="55"/>
        <v>0.37308279759623131</v>
      </c>
      <c r="AT184" s="5">
        <f t="shared" si="67"/>
        <v>0.61080504057860496</v>
      </c>
      <c r="AU184" s="5">
        <f t="shared" si="57"/>
        <v>1.1166193168973215</v>
      </c>
      <c r="AV184" s="5">
        <f t="shared" si="58"/>
        <v>9.5815187706816837E-2</v>
      </c>
      <c r="AW184" s="5">
        <f t="shared" si="59"/>
        <v>2.4166062841988265</v>
      </c>
      <c r="AX184" s="5">
        <f t="shared" si="46"/>
        <v>59.28853754940711</v>
      </c>
      <c r="AY184" s="5">
        <f t="shared" si="60"/>
        <v>1</v>
      </c>
      <c r="AZ184" s="5">
        <f t="shared" si="61"/>
        <v>59.28853754940711</v>
      </c>
      <c r="BA184" s="5">
        <f t="shared" si="62"/>
        <v>1.3990878487466891</v>
      </c>
      <c r="BB184" s="5">
        <f t="shared" si="63"/>
        <v>5.9288537549407112E-2</v>
      </c>
      <c r="BC184" s="5">
        <f t="shared" si="64"/>
        <v>0.1241913043478261</v>
      </c>
      <c r="BD184" s="5">
        <f t="shared" si="65"/>
        <v>0.10728260869565218</v>
      </c>
      <c r="BE184" s="5">
        <f t="shared" si="66"/>
        <v>0.10728260869565218</v>
      </c>
    </row>
    <row r="185" spans="1:57" hidden="1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47"/>
        <v>5.3597659123036951</v>
      </c>
      <c r="W185" s="15">
        <v>4.4390799999999997</v>
      </c>
      <c r="X185" s="15"/>
      <c r="Y185" s="15">
        <f t="shared" si="48"/>
        <v>0.82822273820015158</v>
      </c>
      <c r="Z185" s="15"/>
      <c r="AA185" s="16"/>
      <c r="AB185" s="15">
        <v>1.1026699208821982</v>
      </c>
      <c r="AC185" s="17">
        <f t="shared" si="49"/>
        <v>0.95259392380105634</v>
      </c>
      <c r="AD185" s="15">
        <f t="shared" si="50"/>
        <v>1</v>
      </c>
      <c r="AE185" s="15" t="s">
        <v>803</v>
      </c>
      <c r="AF185" s="22" t="s">
        <v>5</v>
      </c>
      <c r="AG185" s="17">
        <f t="shared" si="51"/>
        <v>2559.3546709412367</v>
      </c>
      <c r="AH185" s="17">
        <v>2017.9274417884624</v>
      </c>
      <c r="AI185" s="94">
        <v>5.9065000000000003</v>
      </c>
      <c r="AJ185" s="17">
        <f t="shared" si="52"/>
        <v>0.95259392380105634</v>
      </c>
      <c r="AK185" s="15">
        <f t="shared" si="53"/>
        <v>0.82822273820015158</v>
      </c>
      <c r="AL185" s="5">
        <v>2.8845000000000001</v>
      </c>
      <c r="AN185" s="109"/>
      <c r="AR185" s="5">
        <f t="shared" si="54"/>
        <v>1</v>
      </c>
      <c r="AS185" s="5">
        <f t="shared" si="55"/>
        <v>0.37308279759623131</v>
      </c>
      <c r="AT185" s="5">
        <f t="shared" si="67"/>
        <v>0.61080504057860496</v>
      </c>
      <c r="AU185" s="5">
        <f t="shared" si="57"/>
        <v>1.2074046677022481</v>
      </c>
      <c r="AV185" s="5">
        <f t="shared" si="58"/>
        <v>6.8467117474960232E-2</v>
      </c>
      <c r="AW185" s="5">
        <f t="shared" si="59"/>
        <v>2.4166062841988265</v>
      </c>
      <c r="AX185" s="5">
        <f t="shared" si="46"/>
        <v>59.28853754940711</v>
      </c>
      <c r="AY185" s="5">
        <f t="shared" si="60"/>
        <v>1</v>
      </c>
      <c r="AZ185" s="5">
        <f t="shared" si="61"/>
        <v>59.28853754940711</v>
      </c>
      <c r="BA185" s="5">
        <f t="shared" si="62"/>
        <v>1.3990878487466891</v>
      </c>
      <c r="BB185" s="5">
        <f t="shared" si="63"/>
        <v>5.9288537549407112E-2</v>
      </c>
      <c r="BC185" s="5">
        <f t="shared" si="64"/>
        <v>0.1241913043478261</v>
      </c>
      <c r="BD185" s="5">
        <f t="shared" si="65"/>
        <v>0.10728260869565218</v>
      </c>
      <c r="BE185" s="5">
        <f t="shared" si="66"/>
        <v>0.10728260869565218</v>
      </c>
    </row>
    <row r="186" spans="1:57" hidden="1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47"/>
        <v>7.0726056165501285</v>
      </c>
      <c r="W186" s="15">
        <v>4.0399599999999998</v>
      </c>
      <c r="X186" s="15"/>
      <c r="Y186" s="15">
        <f t="shared" si="48"/>
        <v>0.57121239597276019</v>
      </c>
      <c r="Z186" s="15"/>
      <c r="AA186" s="16"/>
      <c r="AB186" s="15">
        <v>1.1026699208821982</v>
      </c>
      <c r="AC186" s="17">
        <f t="shared" si="49"/>
        <v>1.2444952250635957</v>
      </c>
      <c r="AD186" s="15">
        <f t="shared" si="50"/>
        <v>1</v>
      </c>
      <c r="AE186" s="15" t="s">
        <v>804</v>
      </c>
      <c r="AF186" s="22" t="s">
        <v>5</v>
      </c>
      <c r="AG186" s="17">
        <f t="shared" si="51"/>
        <v>1765.1472801983396</v>
      </c>
      <c r="AH186" s="17">
        <v>1529.2268935074082</v>
      </c>
      <c r="AI186" s="94">
        <v>4.5666000000000002</v>
      </c>
      <c r="AJ186" s="17">
        <f t="shared" si="52"/>
        <v>1.2444952250635957</v>
      </c>
      <c r="AK186" s="15">
        <f t="shared" si="53"/>
        <v>0.57121239597276019</v>
      </c>
      <c r="AL186" s="5">
        <v>2.8845000000000001</v>
      </c>
      <c r="AN186" s="109"/>
      <c r="AR186" s="5">
        <f t="shared" si="54"/>
        <v>1</v>
      </c>
      <c r="AS186" s="5">
        <f t="shared" si="55"/>
        <v>0.37308279759623131</v>
      </c>
      <c r="AT186" s="5">
        <f t="shared" si="67"/>
        <v>0.61080504057860496</v>
      </c>
      <c r="AU186" s="5">
        <f t="shared" si="57"/>
        <v>1.7506622878815952</v>
      </c>
      <c r="AV186" s="5">
        <f t="shared" si="58"/>
        <v>8.2881768431655609E-2</v>
      </c>
      <c r="AW186" s="5">
        <f t="shared" si="59"/>
        <v>2.4166062841988265</v>
      </c>
      <c r="AX186" s="5">
        <f t="shared" si="46"/>
        <v>59.28853754940711</v>
      </c>
      <c r="AY186" s="5">
        <f t="shared" si="60"/>
        <v>1</v>
      </c>
      <c r="AZ186" s="5">
        <f t="shared" si="61"/>
        <v>59.28853754940711</v>
      </c>
      <c r="BA186" s="5">
        <f t="shared" si="62"/>
        <v>1.3990878487466891</v>
      </c>
      <c r="BB186" s="5">
        <f t="shared" si="63"/>
        <v>5.9288537549407112E-2</v>
      </c>
      <c r="BC186" s="5">
        <f t="shared" si="64"/>
        <v>0.1241913043478261</v>
      </c>
      <c r="BD186" s="5">
        <f t="shared" si="65"/>
        <v>0.10728260869565218</v>
      </c>
      <c r="BE186" s="5">
        <f t="shared" si="66"/>
        <v>0.10728260869565218</v>
      </c>
    </row>
    <row r="187" spans="1:57" hidden="1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47"/>
        <v>9.5518900091456018</v>
      </c>
      <c r="W187" s="15">
        <v>3.7081200000000001</v>
      </c>
      <c r="X187" s="15"/>
      <c r="Y187" s="15">
        <f t="shared" si="48"/>
        <v>0.38820798778562193</v>
      </c>
      <c r="Z187" s="15"/>
      <c r="AA187" s="16"/>
      <c r="AB187" s="15">
        <v>1.1026699208821982</v>
      </c>
      <c r="AC187" s="17">
        <f t="shared" si="49"/>
        <v>1.5461959230296958</v>
      </c>
      <c r="AD187" s="15">
        <f t="shared" si="50"/>
        <v>1</v>
      </c>
      <c r="AE187" s="15" t="s">
        <v>805</v>
      </c>
      <c r="AF187" s="22" t="s">
        <v>5</v>
      </c>
      <c r="AG187" s="17">
        <f t="shared" si="51"/>
        <v>1199.6313081128205</v>
      </c>
      <c r="AH187" s="17">
        <v>1132.3014299415529</v>
      </c>
      <c r="AI187" s="94">
        <v>3.9954000000000001</v>
      </c>
      <c r="AJ187" s="17">
        <f t="shared" si="52"/>
        <v>1.5461959230296958</v>
      </c>
      <c r="AK187" s="15">
        <f t="shared" si="53"/>
        <v>0.38820798778562193</v>
      </c>
      <c r="AL187" s="5">
        <v>2.8845000000000001</v>
      </c>
      <c r="AN187" s="109"/>
      <c r="AR187" s="5">
        <f t="shared" si="54"/>
        <v>1</v>
      </c>
      <c r="AS187" s="5">
        <f t="shared" si="55"/>
        <v>0.37308279759623131</v>
      </c>
      <c r="AT187" s="5">
        <f t="shared" si="67"/>
        <v>0.61080504057860496</v>
      </c>
      <c r="AU187" s="5">
        <f t="shared" si="57"/>
        <v>2.5759387531001159</v>
      </c>
      <c r="AV187" s="5">
        <f t="shared" si="58"/>
        <v>8.4173656060506849E-2</v>
      </c>
      <c r="AW187" s="5">
        <f t="shared" si="59"/>
        <v>2.4166062841988265</v>
      </c>
      <c r="AX187" s="5">
        <f t="shared" si="46"/>
        <v>59.28853754940711</v>
      </c>
      <c r="AY187" s="5">
        <f t="shared" si="60"/>
        <v>1</v>
      </c>
      <c r="AZ187" s="5">
        <f t="shared" si="61"/>
        <v>59.28853754940711</v>
      </c>
      <c r="BA187" s="5">
        <f t="shared" si="62"/>
        <v>1.3990878487466891</v>
      </c>
      <c r="BB187" s="5">
        <f t="shared" si="63"/>
        <v>5.9288537549407112E-2</v>
      </c>
      <c r="BC187" s="5">
        <f t="shared" si="64"/>
        <v>0.1241913043478261</v>
      </c>
      <c r="BD187" s="5">
        <f t="shared" si="65"/>
        <v>0.10728260869565218</v>
      </c>
      <c r="BE187" s="5">
        <f t="shared" si="66"/>
        <v>0.10728260869565218</v>
      </c>
    </row>
    <row r="188" spans="1:57" hidden="1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47"/>
        <v>12.586265108141232</v>
      </c>
      <c r="W188" s="15">
        <v>3.5152899999999998</v>
      </c>
      <c r="X188" s="15"/>
      <c r="Y188" s="15">
        <f t="shared" si="48"/>
        <v>0.27929572194742575</v>
      </c>
      <c r="Z188" s="15"/>
      <c r="AA188" s="16"/>
      <c r="AB188" s="15">
        <v>1.1026699208821982</v>
      </c>
      <c r="AC188" s="17">
        <f t="shared" si="49"/>
        <v>1.841185982766681</v>
      </c>
      <c r="AD188" s="15">
        <f t="shared" si="50"/>
        <v>1</v>
      </c>
      <c r="AE188" s="15" t="s">
        <v>806</v>
      </c>
      <c r="AF188" s="22" t="s">
        <v>5</v>
      </c>
      <c r="AG188" s="17">
        <f t="shared" si="51"/>
        <v>863.07315359808842</v>
      </c>
      <c r="AH188" s="17">
        <v>859.31915648305255</v>
      </c>
      <c r="AI188" s="94">
        <v>3.7128000000000001</v>
      </c>
      <c r="AJ188" s="17">
        <f t="shared" si="52"/>
        <v>1.841185982766681</v>
      </c>
      <c r="AK188" s="15">
        <f t="shared" si="53"/>
        <v>0.27929572194742575</v>
      </c>
      <c r="AL188" s="5">
        <v>2.8845000000000001</v>
      </c>
      <c r="AN188" s="109"/>
      <c r="AR188" s="5">
        <f t="shared" si="54"/>
        <v>1</v>
      </c>
      <c r="AS188" s="5">
        <f t="shared" si="55"/>
        <v>0.37308279759623131</v>
      </c>
      <c r="AT188" s="5">
        <f t="shared" si="67"/>
        <v>0.61080504057860496</v>
      </c>
      <c r="AU188" s="5">
        <f t="shared" si="57"/>
        <v>3.5804343619278161</v>
      </c>
      <c r="AV188" s="5">
        <f t="shared" si="58"/>
        <v>8.3641642192134588E-2</v>
      </c>
      <c r="AW188" s="5">
        <f t="shared" si="59"/>
        <v>2.4166062841988265</v>
      </c>
      <c r="AX188" s="5">
        <f t="shared" si="46"/>
        <v>59.28853754940711</v>
      </c>
      <c r="AY188" s="5">
        <f t="shared" si="60"/>
        <v>1</v>
      </c>
      <c r="AZ188" s="5">
        <f t="shared" si="61"/>
        <v>59.28853754940711</v>
      </c>
      <c r="BA188" s="5">
        <f t="shared" si="62"/>
        <v>1.3990878487466891</v>
      </c>
      <c r="BB188" s="5">
        <f t="shared" si="63"/>
        <v>5.9288537549407112E-2</v>
      </c>
      <c r="BC188" s="5">
        <f t="shared" si="64"/>
        <v>0.1241913043478261</v>
      </c>
      <c r="BD188" s="5">
        <f t="shared" si="65"/>
        <v>0.10728260869565218</v>
      </c>
      <c r="BE188" s="5">
        <f t="shared" si="66"/>
        <v>0.10728260869565218</v>
      </c>
    </row>
    <row r="189" spans="1:57" hidden="1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47"/>
        <v>18.25571419009334</v>
      </c>
      <c r="W189" s="15">
        <v>3.3441200000000002</v>
      </c>
      <c r="X189" s="15"/>
      <c r="Y189" s="15">
        <f t="shared" si="48"/>
        <v>0.18318209658511869</v>
      </c>
      <c r="Z189" s="15"/>
      <c r="AA189" s="16"/>
      <c r="AB189" s="15">
        <v>1.1026699208821982</v>
      </c>
      <c r="AC189" s="17">
        <f t="shared" si="49"/>
        <v>2.290852712212704</v>
      </c>
      <c r="AD189" s="15">
        <f t="shared" si="50"/>
        <v>1</v>
      </c>
      <c r="AE189" s="15" t="s">
        <v>807</v>
      </c>
      <c r="AF189" s="22" t="s">
        <v>5</v>
      </c>
      <c r="AG189" s="17">
        <f t="shared" si="51"/>
        <v>566.06506064632276</v>
      </c>
      <c r="AH189" s="17">
        <v>592.45114178382642</v>
      </c>
      <c r="AI189" s="94">
        <v>3.4786000000000001</v>
      </c>
      <c r="AJ189" s="17">
        <f t="shared" si="52"/>
        <v>2.290852712212704</v>
      </c>
      <c r="AK189" s="15">
        <f t="shared" si="53"/>
        <v>0.18318209658511869</v>
      </c>
      <c r="AL189" s="5">
        <v>2.8845000000000001</v>
      </c>
      <c r="AN189" s="109"/>
      <c r="AR189" s="5">
        <f t="shared" si="54"/>
        <v>1</v>
      </c>
      <c r="AS189" s="5">
        <f t="shared" si="55"/>
        <v>0.37308279759623131</v>
      </c>
      <c r="AT189" s="5">
        <f t="shared" si="67"/>
        <v>0.61080504057860496</v>
      </c>
      <c r="AU189" s="5">
        <f t="shared" si="57"/>
        <v>5.4590487751914827</v>
      </c>
      <c r="AV189" s="5">
        <f t="shared" si="58"/>
        <v>8.244645565289313E-2</v>
      </c>
      <c r="AW189" s="5">
        <f t="shared" si="59"/>
        <v>2.4166062841988265</v>
      </c>
      <c r="AX189" s="5">
        <f t="shared" si="46"/>
        <v>59.28853754940711</v>
      </c>
      <c r="AY189" s="5">
        <f t="shared" si="60"/>
        <v>1</v>
      </c>
      <c r="AZ189" s="5">
        <f t="shared" si="61"/>
        <v>59.28853754940711</v>
      </c>
      <c r="BA189" s="5">
        <f t="shared" si="62"/>
        <v>1.3990878487466891</v>
      </c>
      <c r="BB189" s="5">
        <f t="shared" si="63"/>
        <v>5.9288537549407112E-2</v>
      </c>
      <c r="BC189" s="5">
        <f t="shared" si="64"/>
        <v>0.1241913043478261</v>
      </c>
      <c r="BD189" s="5">
        <f t="shared" si="65"/>
        <v>0.10728260869565218</v>
      </c>
      <c r="BE189" s="5">
        <f t="shared" si="66"/>
        <v>0.10728260869565218</v>
      </c>
    </row>
    <row r="190" spans="1:57" hidden="1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47"/>
        <v>3.5415234012886527</v>
      </c>
      <c r="W190" s="15">
        <v>3.9950000000000001</v>
      </c>
      <c r="X190" s="15"/>
      <c r="Y190" s="15">
        <f t="shared" si="48"/>
        <v>1.128045631025999</v>
      </c>
      <c r="Z190" s="15"/>
      <c r="AA190" s="16"/>
      <c r="AB190" s="15">
        <v>1.5093980321271014</v>
      </c>
      <c r="AC190" s="17">
        <f t="shared" si="49"/>
        <v>0.32470580731886944</v>
      </c>
      <c r="AD190" s="15">
        <f t="shared" si="50"/>
        <v>1</v>
      </c>
      <c r="AE190" s="15" t="s">
        <v>808</v>
      </c>
      <c r="AF190" s="22" t="s">
        <v>5</v>
      </c>
      <c r="AG190" s="17">
        <f t="shared" si="51"/>
        <v>2580.9302938938863</v>
      </c>
      <c r="AH190" s="17">
        <v>2261.1404326980228</v>
      </c>
      <c r="AI190" s="94">
        <v>33.590000000000003</v>
      </c>
      <c r="AJ190" s="17">
        <f t="shared" si="52"/>
        <v>0.32470580731886944</v>
      </c>
      <c r="AK190" s="15">
        <f t="shared" si="53"/>
        <v>1.128045631025999</v>
      </c>
      <c r="AL190" s="56">
        <v>1.5359</v>
      </c>
      <c r="AN190" s="109"/>
      <c r="AR190" s="5">
        <f t="shared" si="54"/>
        <v>1</v>
      </c>
      <c r="AS190" s="5">
        <f t="shared" si="55"/>
        <v>0.32074933702584363</v>
      </c>
      <c r="AT190" s="5">
        <f t="shared" si="67"/>
        <v>0.56634736427906474</v>
      </c>
      <c r="AU190" s="5">
        <f t="shared" si="57"/>
        <v>0.8864889615240682</v>
      </c>
      <c r="AV190" s="5">
        <f t="shared" si="58"/>
        <v>-0.8019730221359791</v>
      </c>
      <c r="AW190" s="5">
        <f t="shared" si="59"/>
        <v>2.4166062841988269</v>
      </c>
      <c r="AX190" s="5">
        <f t="shared" si="46"/>
        <v>80.213903743315498</v>
      </c>
      <c r="AY190" s="5">
        <f t="shared" si="60"/>
        <v>1</v>
      </c>
      <c r="AZ190" s="5">
        <f t="shared" si="61"/>
        <v>80.213903743315498</v>
      </c>
      <c r="BA190" s="5">
        <f t="shared" si="62"/>
        <v>1.3990878487466891</v>
      </c>
      <c r="BB190" s="5">
        <f t="shared" si="63"/>
        <v>8.0213903743315496E-2</v>
      </c>
      <c r="BC190" s="5">
        <f t="shared" si="64"/>
        <v>0.14127058823529412</v>
      </c>
      <c r="BD190" s="5">
        <f t="shared" si="65"/>
        <v>0.10728260869565218</v>
      </c>
      <c r="BE190" s="5">
        <f t="shared" si="66"/>
        <v>0.10728260869565218</v>
      </c>
    </row>
    <row r="191" spans="1:57" hidden="1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47"/>
        <v>3.8212102698874655</v>
      </c>
      <c r="W191" s="15">
        <v>4.1793699999999996</v>
      </c>
      <c r="X191" s="15"/>
      <c r="Y191" s="15">
        <f t="shared" si="48"/>
        <v>1.0937293958762133</v>
      </c>
      <c r="Z191" s="15"/>
      <c r="AA191" s="16"/>
      <c r="AB191" s="15">
        <v>1.5093980321271014</v>
      </c>
      <c r="AC191" s="17">
        <f t="shared" si="49"/>
        <v>0.496581646680892</v>
      </c>
      <c r="AD191" s="15">
        <f t="shared" si="50"/>
        <v>1</v>
      </c>
      <c r="AE191" s="15" t="s">
        <v>809</v>
      </c>
      <c r="AF191" s="22" t="s">
        <v>5</v>
      </c>
      <c r="AG191" s="17">
        <f t="shared" si="51"/>
        <v>2502.4159072108655</v>
      </c>
      <c r="AH191" s="17">
        <v>2095.6401742937405</v>
      </c>
      <c r="AI191" s="94">
        <v>15.496</v>
      </c>
      <c r="AJ191" s="17">
        <f t="shared" si="52"/>
        <v>0.496581646680892</v>
      </c>
      <c r="AK191" s="15">
        <f t="shared" si="53"/>
        <v>1.0937293958762133</v>
      </c>
      <c r="AL191" s="5">
        <v>1.5359</v>
      </c>
      <c r="AN191" s="109"/>
      <c r="AR191" s="5">
        <f t="shared" si="54"/>
        <v>1</v>
      </c>
      <c r="AS191" s="5">
        <f t="shared" si="55"/>
        <v>0.32074933702584363</v>
      </c>
      <c r="AT191" s="5">
        <f t="shared" si="67"/>
        <v>0.56634736427906474</v>
      </c>
      <c r="AU191" s="5">
        <f t="shared" si="57"/>
        <v>0.91430293797569151</v>
      </c>
      <c r="AV191" s="5">
        <f t="shared" si="58"/>
        <v>-0.21101783844711761</v>
      </c>
      <c r="AW191" s="5">
        <f t="shared" si="59"/>
        <v>2.4166062841988269</v>
      </c>
      <c r="AX191" s="5">
        <f t="shared" si="46"/>
        <v>80.213903743315498</v>
      </c>
      <c r="AY191" s="5">
        <f t="shared" si="60"/>
        <v>1</v>
      </c>
      <c r="AZ191" s="5">
        <f t="shared" si="61"/>
        <v>80.213903743315498</v>
      </c>
      <c r="BA191" s="5">
        <f t="shared" si="62"/>
        <v>1.3990878487466891</v>
      </c>
      <c r="BB191" s="5">
        <f t="shared" si="63"/>
        <v>8.0213903743315496E-2</v>
      </c>
      <c r="BC191" s="5">
        <f t="shared" si="64"/>
        <v>0.14127058823529412</v>
      </c>
      <c r="BD191" s="5">
        <f t="shared" si="65"/>
        <v>0.10728260869565218</v>
      </c>
      <c r="BE191" s="5">
        <f t="shared" si="66"/>
        <v>0.10728260869565218</v>
      </c>
    </row>
    <row r="192" spans="1:57" hidden="1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47"/>
        <v>4.2689671502281739</v>
      </c>
      <c r="W192" s="15">
        <v>4.34185</v>
      </c>
      <c r="X192" s="15"/>
      <c r="Y192" s="15">
        <f t="shared" si="48"/>
        <v>1.0170727127211392</v>
      </c>
      <c r="Z192" s="15"/>
      <c r="AA192" s="16"/>
      <c r="AB192" s="15">
        <v>1.5093980321271014</v>
      </c>
      <c r="AC192" s="17">
        <f t="shared" si="49"/>
        <v>0.71920525632672483</v>
      </c>
      <c r="AD192" s="15">
        <f t="shared" si="50"/>
        <v>1</v>
      </c>
      <c r="AE192" s="15" t="s">
        <v>810</v>
      </c>
      <c r="AF192" s="22" t="s">
        <v>5</v>
      </c>
      <c r="AG192" s="17">
        <f t="shared" si="51"/>
        <v>2327.0280059214397</v>
      </c>
      <c r="AH192" s="17">
        <v>1875.8358811854484</v>
      </c>
      <c r="AI192" s="94">
        <v>8.2530999999999999</v>
      </c>
      <c r="AJ192" s="17">
        <f t="shared" si="52"/>
        <v>0.71920525632672483</v>
      </c>
      <c r="AK192" s="15">
        <f t="shared" si="53"/>
        <v>1.0170727127211392</v>
      </c>
      <c r="AL192" s="5">
        <v>1.5359</v>
      </c>
      <c r="AN192" s="109"/>
      <c r="AR192" s="5">
        <f t="shared" si="54"/>
        <v>1</v>
      </c>
      <c r="AS192" s="5">
        <f t="shared" si="55"/>
        <v>0.32074933702584363</v>
      </c>
      <c r="AT192" s="5">
        <f t="shared" si="67"/>
        <v>0.56634736427906474</v>
      </c>
      <c r="AU192" s="5">
        <f t="shared" si="57"/>
        <v>0.983213872019571</v>
      </c>
      <c r="AV192" s="5">
        <f t="shared" si="58"/>
        <v>-1.5321804556550939E-2</v>
      </c>
      <c r="AW192" s="5">
        <f t="shared" si="59"/>
        <v>2.4166062841988269</v>
      </c>
      <c r="AX192" s="5">
        <f t="shared" si="46"/>
        <v>80.213903743315498</v>
      </c>
      <c r="AY192" s="5">
        <f t="shared" si="60"/>
        <v>1</v>
      </c>
      <c r="AZ192" s="5">
        <f t="shared" si="61"/>
        <v>80.213903743315498</v>
      </c>
      <c r="BA192" s="5">
        <f t="shared" si="62"/>
        <v>1.3990878487466891</v>
      </c>
      <c r="BB192" s="5">
        <f t="shared" si="63"/>
        <v>8.0213903743315496E-2</v>
      </c>
      <c r="BC192" s="5">
        <f t="shared" si="64"/>
        <v>0.14127058823529412</v>
      </c>
      <c r="BD192" s="5">
        <f t="shared" si="65"/>
        <v>0.10728260869565218</v>
      </c>
      <c r="BE192" s="5">
        <f t="shared" si="66"/>
        <v>0.10728260869565218</v>
      </c>
    </row>
    <row r="193" spans="1:57" hidden="1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47"/>
        <v>4.9027236055217607</v>
      </c>
      <c r="W193" s="15">
        <v>4.14567</v>
      </c>
      <c r="X193" s="15"/>
      <c r="Y193" s="15">
        <f t="shared" si="48"/>
        <v>0.84558509383047442</v>
      </c>
      <c r="Z193" s="15"/>
      <c r="AA193" s="16"/>
      <c r="AB193" s="15">
        <v>1.5093980321271014</v>
      </c>
      <c r="AC193" s="17">
        <f t="shared" si="49"/>
        <v>0.94356754957820743</v>
      </c>
      <c r="AD193" s="15">
        <f t="shared" si="50"/>
        <v>1</v>
      </c>
      <c r="AE193" s="15" t="s">
        <v>811</v>
      </c>
      <c r="AF193" s="22" t="s">
        <v>5</v>
      </c>
      <c r="AG193" s="17">
        <f t="shared" si="51"/>
        <v>1934.6701274373154</v>
      </c>
      <c r="AH193" s="17">
        <v>1633.3537030276418</v>
      </c>
      <c r="AI193" s="94">
        <v>5.5067000000000004</v>
      </c>
      <c r="AJ193" s="17">
        <f t="shared" si="52"/>
        <v>0.94356754957820743</v>
      </c>
      <c r="AK193" s="15">
        <f t="shared" si="53"/>
        <v>0.84558509383047442</v>
      </c>
      <c r="AL193" s="5">
        <v>1.5359</v>
      </c>
      <c r="AN193" s="109"/>
      <c r="AR193" s="5">
        <f t="shared" si="54"/>
        <v>1</v>
      </c>
      <c r="AS193" s="5">
        <f t="shared" si="55"/>
        <v>0.32074933702584363</v>
      </c>
      <c r="AT193" s="5">
        <f t="shared" si="67"/>
        <v>0.56634736427906474</v>
      </c>
      <c r="AU193" s="5">
        <f t="shared" si="57"/>
        <v>1.1826130892043412</v>
      </c>
      <c r="AV193" s="5">
        <f t="shared" si="58"/>
        <v>6.0699869312463038E-2</v>
      </c>
      <c r="AW193" s="5">
        <f t="shared" si="59"/>
        <v>2.4166062841988269</v>
      </c>
      <c r="AX193" s="5">
        <f t="shared" si="46"/>
        <v>80.213903743315498</v>
      </c>
      <c r="AY193" s="5">
        <f t="shared" si="60"/>
        <v>1</v>
      </c>
      <c r="AZ193" s="5">
        <f t="shared" si="61"/>
        <v>80.213903743315498</v>
      </c>
      <c r="BA193" s="5">
        <f t="shared" si="62"/>
        <v>1.3990878487466891</v>
      </c>
      <c r="BB193" s="5">
        <f t="shared" si="63"/>
        <v>8.0213903743315496E-2</v>
      </c>
      <c r="BC193" s="5">
        <f t="shared" si="64"/>
        <v>0.14127058823529412</v>
      </c>
      <c r="BD193" s="5">
        <f t="shared" si="65"/>
        <v>0.10728260869565218</v>
      </c>
      <c r="BE193" s="5">
        <f t="shared" si="66"/>
        <v>0.10728260869565218</v>
      </c>
    </row>
    <row r="194" spans="1:57" hidden="1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47"/>
        <v>6.1547572996304227</v>
      </c>
      <c r="W194" s="15">
        <v>3.5906400000000001</v>
      </c>
      <c r="X194" s="15"/>
      <c r="Y194" s="15">
        <f t="shared" si="48"/>
        <v>0.58339262219415355</v>
      </c>
      <c r="Z194" s="15"/>
      <c r="AA194" s="16"/>
      <c r="AB194" s="15">
        <v>1.5093980321271014</v>
      </c>
      <c r="AC194" s="17">
        <f t="shared" si="49"/>
        <v>1.2319373364480277</v>
      </c>
      <c r="AD194" s="15">
        <f t="shared" si="50"/>
        <v>1</v>
      </c>
      <c r="AE194" s="15" t="s">
        <v>812</v>
      </c>
      <c r="AF194" s="22" t="s">
        <v>5</v>
      </c>
      <c r="AG194" s="17">
        <f t="shared" si="51"/>
        <v>1334.7826102438748</v>
      </c>
      <c r="AH194" s="17">
        <v>1301.0881446910751</v>
      </c>
      <c r="AI194" s="94">
        <v>4.0553999999999997</v>
      </c>
      <c r="AJ194" s="17">
        <f t="shared" si="52"/>
        <v>1.2319373364480277</v>
      </c>
      <c r="AK194" s="15">
        <f t="shared" si="53"/>
        <v>0.58339262219415355</v>
      </c>
      <c r="AL194" s="5">
        <v>1.5359</v>
      </c>
      <c r="AN194" s="109"/>
      <c r="AR194" s="5">
        <f t="shared" si="54"/>
        <v>1</v>
      </c>
      <c r="AS194" s="5">
        <f t="shared" si="55"/>
        <v>0.32074933702584363</v>
      </c>
      <c r="AT194" s="5">
        <f t="shared" si="67"/>
        <v>0.56634736427906474</v>
      </c>
      <c r="AU194" s="5">
        <f t="shared" si="57"/>
        <v>1.7141114953407812</v>
      </c>
      <c r="AV194" s="5">
        <f t="shared" si="58"/>
        <v>7.9306310208176259E-2</v>
      </c>
      <c r="AW194" s="5">
        <f t="shared" si="59"/>
        <v>2.4166062841988269</v>
      </c>
      <c r="AX194" s="5">
        <f t="shared" si="46"/>
        <v>80.213903743315498</v>
      </c>
      <c r="AY194" s="5">
        <f t="shared" si="60"/>
        <v>1</v>
      </c>
      <c r="AZ194" s="5">
        <f t="shared" si="61"/>
        <v>80.213903743315498</v>
      </c>
      <c r="BA194" s="5">
        <f t="shared" si="62"/>
        <v>1.3990878487466891</v>
      </c>
      <c r="BB194" s="5">
        <f t="shared" si="63"/>
        <v>8.0213903743315496E-2</v>
      </c>
      <c r="BC194" s="5">
        <f t="shared" si="64"/>
        <v>0.14127058823529412</v>
      </c>
      <c r="BD194" s="5">
        <f t="shared" si="65"/>
        <v>0.10728260869565218</v>
      </c>
      <c r="BE194" s="5">
        <f t="shared" si="66"/>
        <v>0.10728260869565218</v>
      </c>
    </row>
    <row r="195" spans="1:57" hidden="1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47"/>
        <v>8.0079814795923152</v>
      </c>
      <c r="W195" s="15">
        <v>3.2503500000000001</v>
      </c>
      <c r="X195" s="15"/>
      <c r="Y195" s="15">
        <f t="shared" si="48"/>
        <v>0.40588880085240592</v>
      </c>
      <c r="Z195" s="15"/>
      <c r="AA195" s="16"/>
      <c r="AB195" s="15">
        <v>1.5093980321271014</v>
      </c>
      <c r="AC195" s="17">
        <f t="shared" si="49"/>
        <v>1.5273677101855256</v>
      </c>
      <c r="AD195" s="15">
        <f t="shared" si="50"/>
        <v>1</v>
      </c>
      <c r="AE195" s="15" t="s">
        <v>813</v>
      </c>
      <c r="AF195" s="22" t="s">
        <v>5</v>
      </c>
      <c r="AG195" s="17">
        <f t="shared" si="51"/>
        <v>928.65986380305662</v>
      </c>
      <c r="AH195" s="17">
        <v>999.98754697515585</v>
      </c>
      <c r="AI195" s="94">
        <v>3.4327000000000001</v>
      </c>
      <c r="AJ195" s="17">
        <f t="shared" si="52"/>
        <v>1.5273677101855256</v>
      </c>
      <c r="AK195" s="15">
        <f t="shared" si="53"/>
        <v>0.40588880085240592</v>
      </c>
      <c r="AL195" s="5">
        <v>1.5359</v>
      </c>
      <c r="AN195" s="109"/>
      <c r="AR195" s="5">
        <f t="shared" si="54"/>
        <v>1</v>
      </c>
      <c r="AS195" s="5">
        <f t="shared" si="55"/>
        <v>0.32074933702584363</v>
      </c>
      <c r="AT195" s="5">
        <f t="shared" si="67"/>
        <v>0.56634736427906474</v>
      </c>
      <c r="AU195" s="5">
        <f t="shared" si="57"/>
        <v>2.4637289767539849</v>
      </c>
      <c r="AV195" s="5">
        <f t="shared" si="58"/>
        <v>5.857864738773369E-2</v>
      </c>
      <c r="AW195" s="5">
        <f t="shared" si="59"/>
        <v>2.4166062841988269</v>
      </c>
      <c r="AX195" s="5">
        <f t="shared" si="46"/>
        <v>80.213903743315498</v>
      </c>
      <c r="AY195" s="5">
        <f t="shared" si="60"/>
        <v>1</v>
      </c>
      <c r="AZ195" s="5">
        <f t="shared" si="61"/>
        <v>80.213903743315498</v>
      </c>
      <c r="BA195" s="5">
        <f t="shared" si="62"/>
        <v>1.3990878487466891</v>
      </c>
      <c r="BB195" s="5">
        <f t="shared" si="63"/>
        <v>8.0213903743315496E-2</v>
      </c>
      <c r="BC195" s="5">
        <f t="shared" si="64"/>
        <v>0.14127058823529412</v>
      </c>
      <c r="BD195" s="5">
        <f t="shared" si="65"/>
        <v>0.10728260869565218</v>
      </c>
      <c r="BE195" s="5">
        <f t="shared" si="66"/>
        <v>0.10728260869565218</v>
      </c>
    </row>
    <row r="196" spans="1:57" hidden="1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47"/>
        <v>10.325752113568107</v>
      </c>
      <c r="W196" s="15">
        <v>2.96617</v>
      </c>
      <c r="X196" s="15"/>
      <c r="Y196" s="15">
        <f t="shared" si="48"/>
        <v>0.28725946230129162</v>
      </c>
      <c r="Z196" s="15"/>
      <c r="AA196" s="16"/>
      <c r="AB196" s="15">
        <v>1.5093980321271014</v>
      </c>
      <c r="AC196" s="17">
        <f t="shared" si="49"/>
        <v>1.8157535588519822</v>
      </c>
      <c r="AD196" s="15">
        <f t="shared" si="50"/>
        <v>1</v>
      </c>
      <c r="AE196" s="15" t="s">
        <v>814</v>
      </c>
      <c r="AF196" s="22" t="s">
        <v>5</v>
      </c>
      <c r="AG196" s="17">
        <f t="shared" si="51"/>
        <v>657.23994497168076</v>
      </c>
      <c r="AH196" s="17">
        <v>775.52527582737423</v>
      </c>
      <c r="AI196" s="94">
        <v>3.1318999999999999</v>
      </c>
      <c r="AJ196" s="17">
        <f t="shared" si="52"/>
        <v>1.8157535588519822</v>
      </c>
      <c r="AK196" s="15">
        <f t="shared" si="53"/>
        <v>0.28725946230129162</v>
      </c>
      <c r="AL196" s="5">
        <v>1.5359</v>
      </c>
      <c r="AN196" s="109"/>
      <c r="AR196" s="5">
        <f t="shared" si="54"/>
        <v>1</v>
      </c>
      <c r="AS196" s="5">
        <f t="shared" si="55"/>
        <v>0.32074933702584363</v>
      </c>
      <c r="AT196" s="5">
        <f t="shared" si="67"/>
        <v>0.56634736427906474</v>
      </c>
      <c r="AU196" s="5">
        <f t="shared" si="57"/>
        <v>3.4811734032668751</v>
      </c>
      <c r="AV196" s="5">
        <f t="shared" si="58"/>
        <v>8.1259704655795503E-2</v>
      </c>
      <c r="AW196" s="5">
        <f t="shared" si="59"/>
        <v>2.4166062841988269</v>
      </c>
      <c r="AX196" s="5">
        <f t="shared" si="46"/>
        <v>80.213903743315498</v>
      </c>
      <c r="AY196" s="5">
        <f t="shared" si="60"/>
        <v>1</v>
      </c>
      <c r="AZ196" s="5">
        <f t="shared" si="61"/>
        <v>80.213903743315498</v>
      </c>
      <c r="BA196" s="5">
        <f t="shared" si="62"/>
        <v>1.3990878487466891</v>
      </c>
      <c r="BB196" s="5">
        <f t="shared" si="63"/>
        <v>8.0213903743315496E-2</v>
      </c>
      <c r="BC196" s="5">
        <f t="shared" si="64"/>
        <v>0.14127058823529412</v>
      </c>
      <c r="BD196" s="5">
        <f t="shared" si="65"/>
        <v>0.10728260869565218</v>
      </c>
      <c r="BE196" s="5">
        <f t="shared" si="66"/>
        <v>0.10728260869565218</v>
      </c>
    </row>
    <row r="197" spans="1:57" s="114" customFormat="1" ht="13.5" hidden="1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47"/>
        <v>14.714210865269829</v>
      </c>
      <c r="W197" s="42">
        <v>2.7800600000000002</v>
      </c>
      <c r="X197" s="42"/>
      <c r="Y197" s="42">
        <f t="shared" si="48"/>
        <v>0.18893707759495396</v>
      </c>
      <c r="Z197" s="42"/>
      <c r="AA197" s="41"/>
      <c r="AB197" s="42">
        <v>1.5093980321271014</v>
      </c>
      <c r="AC197" s="43">
        <f t="shared" si="49"/>
        <v>2.2559497416260119</v>
      </c>
      <c r="AD197" s="42">
        <f t="shared" si="50"/>
        <v>1</v>
      </c>
      <c r="AE197" s="42" t="s">
        <v>815</v>
      </c>
      <c r="AF197" s="44" t="s">
        <v>5</v>
      </c>
      <c r="AG197" s="43">
        <f t="shared" si="51"/>
        <v>432.28165048702505</v>
      </c>
      <c r="AH197" s="43">
        <v>544.22774210074158</v>
      </c>
      <c r="AI197" s="96">
        <v>2.8912</v>
      </c>
      <c r="AJ197" s="43">
        <f t="shared" si="52"/>
        <v>2.2559497416260119</v>
      </c>
      <c r="AK197" s="42">
        <f t="shared" si="53"/>
        <v>0.18893707759495396</v>
      </c>
      <c r="AL197" s="114">
        <v>1.5359</v>
      </c>
      <c r="AN197" s="115"/>
      <c r="AR197" s="114">
        <f t="shared" si="54"/>
        <v>1</v>
      </c>
      <c r="AS197" s="114">
        <f t="shared" si="55"/>
        <v>0.32074933702584363</v>
      </c>
      <c r="AT197" s="114">
        <f t="shared" si="67"/>
        <v>0.56634736427906474</v>
      </c>
      <c r="AU197" s="114">
        <f t="shared" si="57"/>
        <v>5.2927673738228052</v>
      </c>
      <c r="AV197" s="114">
        <f t="shared" si="58"/>
        <v>8.0263319626166424E-2</v>
      </c>
      <c r="AW197" s="114">
        <f t="shared" si="59"/>
        <v>2.4166062841988269</v>
      </c>
      <c r="AX197" s="114">
        <f t="shared" si="46"/>
        <v>80.213903743315498</v>
      </c>
      <c r="AY197" s="114">
        <f t="shared" si="60"/>
        <v>1</v>
      </c>
      <c r="AZ197" s="114">
        <f t="shared" si="61"/>
        <v>80.213903743315498</v>
      </c>
      <c r="BA197" s="114">
        <f t="shared" si="62"/>
        <v>1.3990878487466891</v>
      </c>
      <c r="BB197" s="114">
        <f t="shared" si="63"/>
        <v>8.0213903743315496E-2</v>
      </c>
      <c r="BC197" s="114">
        <f t="shared" si="64"/>
        <v>0.14127058823529412</v>
      </c>
      <c r="BD197" s="5">
        <f t="shared" si="65"/>
        <v>0.10728260869565218</v>
      </c>
      <c r="BE197" s="114">
        <f t="shared" si="66"/>
        <v>0.10728260869565218</v>
      </c>
    </row>
    <row r="198" spans="1:57" hidden="1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14406.549999999985</v>
      </c>
      <c r="M198" s="36"/>
      <c r="N198" s="36"/>
      <c r="O198" s="36"/>
      <c r="P198" s="36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47"/>
        <v>3.7748910224908685</v>
      </c>
      <c r="W198" s="36">
        <v>3.8162500000000001</v>
      </c>
      <c r="X198" s="36"/>
      <c r="Y198" s="36">
        <f t="shared" si="48"/>
        <v>1.0109563368221</v>
      </c>
      <c r="Z198" s="36"/>
      <c r="AA198" s="38"/>
      <c r="AB198" s="36">
        <v>0.3550200773318104</v>
      </c>
      <c r="AC198" s="39">
        <f t="shared" si="49"/>
        <v>0.30236011983169275</v>
      </c>
      <c r="AD198" s="36">
        <f t="shared" si="50"/>
        <v>2.2222222222222223</v>
      </c>
      <c r="AE198" s="36" t="s">
        <v>817</v>
      </c>
      <c r="AF198" s="40" t="s">
        <v>5</v>
      </c>
      <c r="AG198" s="39">
        <f t="shared" si="51"/>
        <v>5170.3595200567652</v>
      </c>
      <c r="AH198" s="39">
        <v>4741.8953999865516</v>
      </c>
      <c r="AI198" s="97">
        <v>41.290999999999997</v>
      </c>
      <c r="AJ198" s="39">
        <f t="shared" si="52"/>
        <v>0.30236011983169275</v>
      </c>
      <c r="AK198" s="36">
        <f t="shared" si="53"/>
        <v>1.0109563368221</v>
      </c>
      <c r="AL198" s="56">
        <v>26.521000000000001</v>
      </c>
      <c r="AN198" s="109"/>
      <c r="AR198" s="5">
        <f t="shared" si="54"/>
        <v>2.2222222222222223</v>
      </c>
      <c r="AS198" s="5">
        <f t="shared" si="55"/>
        <v>0.22983772471258274</v>
      </c>
      <c r="AT198" s="5">
        <f>AR198^2*AS198</f>
        <v>1.1350011096917667</v>
      </c>
      <c r="AU198" s="5">
        <f t="shared" si="57"/>
        <v>0.98916240353511131</v>
      </c>
      <c r="AV198" s="5">
        <f t="shared" si="58"/>
        <v>-9.609162413811291E-2</v>
      </c>
      <c r="AW198" s="5">
        <f t="shared" si="59"/>
        <v>1.4928100384911203</v>
      </c>
      <c r="AX198" s="5">
        <f t="shared" ref="AX198:AX261" si="68">E198/H198</f>
        <v>16.194331983805668</v>
      </c>
      <c r="AY198" s="5">
        <f t="shared" si="60"/>
        <v>0.45</v>
      </c>
      <c r="AZ198" s="5">
        <f t="shared" si="61"/>
        <v>7.287449392712551</v>
      </c>
      <c r="BA198" s="5">
        <f t="shared" si="62"/>
        <v>1.2290802650243557</v>
      </c>
      <c r="BB198" s="5">
        <f t="shared" si="63"/>
        <v>7.2874493927125514E-3</v>
      </c>
      <c r="BC198" s="5">
        <f t="shared" si="64"/>
        <v>8.1748016194331988E-2</v>
      </c>
      <c r="BD198" s="5">
        <f t="shared" si="65"/>
        <v>0.13901408450704225</v>
      </c>
      <c r="BE198" s="5">
        <f t="shared" si="66"/>
        <v>0.20722996185843121</v>
      </c>
    </row>
    <row r="199" spans="1:57" hidden="1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14406.549999999985</v>
      </c>
      <c r="M199" s="15"/>
      <c r="N199" s="15"/>
      <c r="O199" s="15"/>
      <c r="P199" s="15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69">L199*T199/(S199*1000)</f>
        <v>4.250258141515558</v>
      </c>
      <c r="W199" s="5">
        <v>4.1658999999999997</v>
      </c>
      <c r="X199" s="15"/>
      <c r="Y199" s="15">
        <f t="shared" ref="Y199:Y262" si="70">AK199</f>
        <v>0.98015223106296367</v>
      </c>
      <c r="Z199" s="15"/>
      <c r="AA199" s="16"/>
      <c r="AB199" s="15">
        <v>0.3550200773318104</v>
      </c>
      <c r="AC199" s="17">
        <f t="shared" ref="AC199:AC262" si="71">AJ199</f>
        <v>0.49437655056664637</v>
      </c>
      <c r="AD199" s="15">
        <f t="shared" ref="AD199:AD262" si="72">AR199</f>
        <v>2.2222222222222223</v>
      </c>
      <c r="AE199" s="15" t="s">
        <v>818</v>
      </c>
      <c r="AF199" s="22" t="s">
        <v>5</v>
      </c>
      <c r="AG199" s="17">
        <f t="shared" ref="AG199:AG262" si="73">W199*S199</f>
        <v>5012.8173041691434</v>
      </c>
      <c r="AH199" s="17">
        <v>4211.5414591305607</v>
      </c>
      <c r="AI199" s="94">
        <v>17.39</v>
      </c>
      <c r="AJ199" s="17">
        <f t="shared" ref="AJ199:AJ262" si="74">(V199/AI199)^0.5</f>
        <v>0.49437655056664637</v>
      </c>
      <c r="AK199" s="15">
        <f t="shared" ref="AK199:AK262" si="75">W199/V199</f>
        <v>0.98015223106296367</v>
      </c>
      <c r="AL199" s="5">
        <v>26.521000000000001</v>
      </c>
      <c r="AN199" s="109"/>
      <c r="AR199" s="5">
        <f t="shared" ref="AR199:AR262" si="76">E199/C199</f>
        <v>2.2222222222222223</v>
      </c>
      <c r="AS199" s="5">
        <f t="shared" ref="AS199:AS262" si="77">F199^1.2/(H199^0.7*T199^0.4)</f>
        <v>0.22983772471258274</v>
      </c>
      <c r="AT199" s="5">
        <f t="shared" ref="AT199:AT245" si="78">AR199^2*AS199</f>
        <v>1.1350011096917667</v>
      </c>
      <c r="AU199" s="5">
        <f t="shared" ref="AU199:AU262" si="79">1/AK199</f>
        <v>1.0202496799048364</v>
      </c>
      <c r="AV199" s="5">
        <f t="shared" ref="AV199:AV262" si="80">(AU199+AJ199^2/AU199-AJ199^2-1)/(AJ199-0.2)</f>
        <v>5.2309611333779781E-2</v>
      </c>
      <c r="AW199" s="5">
        <f t="shared" ref="AW199:AW262" si="81">(F199*E199)/(C199*H199)*(T199/235)^0.5</f>
        <v>1.4928100384911203</v>
      </c>
      <c r="AX199" s="5">
        <f t="shared" si="68"/>
        <v>16.194331983805668</v>
      </c>
      <c r="AY199" s="5">
        <f t="shared" ref="AY199:AY262" si="82">C199/E199</f>
        <v>0.45</v>
      </c>
      <c r="AZ199" s="5">
        <f t="shared" ref="AZ199:AZ262" si="83">C199/H199</f>
        <v>7.287449392712551</v>
      </c>
      <c r="BA199" s="5">
        <f t="shared" ref="BA199:BA262" si="84">(T199/235)^0.5</f>
        <v>1.2290802650243557</v>
      </c>
      <c r="BB199" s="5">
        <f t="shared" ref="BB199:BB262" si="85">AZ199*0.001</f>
        <v>7.2874493927125514E-3</v>
      </c>
      <c r="BC199" s="5">
        <f t="shared" ref="BC199:BC262" si="86">0.8162*BB199+0.0758</f>
        <v>8.1748016194331988E-2</v>
      </c>
      <c r="BD199" s="5">
        <f t="shared" ref="BD199:BD262" si="87">(235/T199)*0.21</f>
        <v>0.13901408450704225</v>
      </c>
      <c r="BE199" s="5">
        <f t="shared" ref="BE199:BE262" si="88">BD199*AR199^0.5</f>
        <v>0.20722996185843121</v>
      </c>
    </row>
    <row r="200" spans="1:57" hidden="1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</v>
      </c>
      <c r="M200" s="15"/>
      <c r="N200" s="15"/>
      <c r="O200" s="15"/>
      <c r="P200" s="15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69"/>
        <v>5.1661755804877885</v>
      </c>
      <c r="W200" s="15">
        <v>4.68675</v>
      </c>
      <c r="X200" s="15"/>
      <c r="Y200" s="15">
        <f t="shared" si="70"/>
        <v>0.90719913153967535</v>
      </c>
      <c r="Z200" s="15"/>
      <c r="AA200" s="16"/>
      <c r="AB200" s="15">
        <v>0.3550200773318104</v>
      </c>
      <c r="AC200" s="17">
        <f t="shared" si="71"/>
        <v>0.73854979963478384</v>
      </c>
      <c r="AD200" s="15">
        <f t="shared" si="72"/>
        <v>2.2222222222222223</v>
      </c>
      <c r="AE200" s="15" t="s">
        <v>819</v>
      </c>
      <c r="AF200" s="22" t="s">
        <v>5</v>
      </c>
      <c r="AG200" s="17">
        <f t="shared" si="73"/>
        <v>4639.7114252114334</v>
      </c>
      <c r="AH200" s="17">
        <v>3464.8722437168653</v>
      </c>
      <c r="AI200" s="94">
        <v>9.4712999999999994</v>
      </c>
      <c r="AJ200" s="17">
        <f t="shared" si="74"/>
        <v>0.73854979963478384</v>
      </c>
      <c r="AK200" s="15">
        <f t="shared" si="75"/>
        <v>0.90719913153967535</v>
      </c>
      <c r="AL200" s="5">
        <v>26.521000000000001</v>
      </c>
      <c r="AN200" s="109"/>
      <c r="AR200" s="5">
        <f t="shared" si="76"/>
        <v>2.2222222222222223</v>
      </c>
      <c r="AS200" s="5">
        <f t="shared" si="77"/>
        <v>0.22983772471258274</v>
      </c>
      <c r="AT200" s="5">
        <f t="shared" si="78"/>
        <v>1.1350011096917667</v>
      </c>
      <c r="AU200" s="5">
        <f t="shared" si="79"/>
        <v>1.1022938241825975</v>
      </c>
      <c r="AV200" s="5">
        <f t="shared" si="80"/>
        <v>9.5952225149741707E-2</v>
      </c>
      <c r="AW200" s="5">
        <f t="shared" si="81"/>
        <v>1.4928100384911203</v>
      </c>
      <c r="AX200" s="5">
        <f t="shared" si="68"/>
        <v>16.194331983805668</v>
      </c>
      <c r="AY200" s="5">
        <f t="shared" si="82"/>
        <v>0.45</v>
      </c>
      <c r="AZ200" s="5">
        <f t="shared" si="83"/>
        <v>7.287449392712551</v>
      </c>
      <c r="BA200" s="5">
        <f t="shared" si="84"/>
        <v>1.2290802650243557</v>
      </c>
      <c r="BB200" s="5">
        <f t="shared" si="85"/>
        <v>7.2874493927125514E-3</v>
      </c>
      <c r="BC200" s="5">
        <f t="shared" si="86"/>
        <v>8.1748016194331988E-2</v>
      </c>
      <c r="BD200" s="5">
        <f t="shared" si="87"/>
        <v>0.13901408450704225</v>
      </c>
      <c r="BE200" s="5">
        <f t="shared" si="88"/>
        <v>0.20722996185843121</v>
      </c>
    </row>
    <row r="201" spans="1:57" hidden="1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</v>
      </c>
      <c r="M201" s="15"/>
      <c r="N201" s="15"/>
      <c r="O201" s="15"/>
      <c r="P201" s="15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69"/>
        <v>6.6358038758851547</v>
      </c>
      <c r="W201" s="15">
        <v>4.9910699999999997</v>
      </c>
      <c r="X201" s="15"/>
      <c r="Y201" s="15">
        <f t="shared" si="70"/>
        <v>0.75214248241088</v>
      </c>
      <c r="Z201" s="15"/>
      <c r="AA201" s="16"/>
      <c r="AB201" s="15">
        <v>0.3550200773318104</v>
      </c>
      <c r="AC201" s="17">
        <f t="shared" si="71"/>
        <v>0.98260714523607262</v>
      </c>
      <c r="AD201" s="15">
        <f t="shared" si="72"/>
        <v>2.2222222222222223</v>
      </c>
      <c r="AE201" s="15" t="s">
        <v>820</v>
      </c>
      <c r="AF201" s="22" t="s">
        <v>5</v>
      </c>
      <c r="AG201" s="17">
        <f t="shared" si="73"/>
        <v>3846.7012893916444</v>
      </c>
      <c r="AH201" s="17">
        <v>2697.5086530284602</v>
      </c>
      <c r="AI201" s="94">
        <v>6.8727999999999998</v>
      </c>
      <c r="AJ201" s="17">
        <f t="shared" si="74"/>
        <v>0.98260714523607262</v>
      </c>
      <c r="AK201" s="15">
        <f t="shared" si="75"/>
        <v>0.75214248241088</v>
      </c>
      <c r="AL201" s="5">
        <v>26.521000000000001</v>
      </c>
      <c r="AN201" s="109"/>
      <c r="AR201" s="5">
        <f t="shared" si="76"/>
        <v>2.2222222222222223</v>
      </c>
      <c r="AS201" s="5">
        <f t="shared" si="77"/>
        <v>0.22983772471258274</v>
      </c>
      <c r="AT201" s="5">
        <f t="shared" si="78"/>
        <v>1.1350011096917667</v>
      </c>
      <c r="AU201" s="5">
        <f t="shared" si="79"/>
        <v>1.3295353252679598</v>
      </c>
      <c r="AV201" s="5">
        <f t="shared" si="80"/>
        <v>0.11528738028440952</v>
      </c>
      <c r="AW201" s="5">
        <f t="shared" si="81"/>
        <v>1.4928100384911203</v>
      </c>
      <c r="AX201" s="5">
        <f t="shared" si="68"/>
        <v>16.194331983805668</v>
      </c>
      <c r="AY201" s="5">
        <f t="shared" si="82"/>
        <v>0.45</v>
      </c>
      <c r="AZ201" s="5">
        <f t="shared" si="83"/>
        <v>7.287449392712551</v>
      </c>
      <c r="BA201" s="5">
        <f t="shared" si="84"/>
        <v>1.2290802650243557</v>
      </c>
      <c r="BB201" s="5">
        <f t="shared" si="85"/>
        <v>7.2874493927125514E-3</v>
      </c>
      <c r="BC201" s="5">
        <f t="shared" si="86"/>
        <v>8.1748016194331988E-2</v>
      </c>
      <c r="BD201" s="5">
        <f t="shared" si="87"/>
        <v>0.13901408450704225</v>
      </c>
      <c r="BE201" s="5">
        <f t="shared" si="88"/>
        <v>0.20722996185843121</v>
      </c>
    </row>
    <row r="202" spans="1:57" hidden="1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</v>
      </c>
      <c r="M202" s="15"/>
      <c r="N202" s="15"/>
      <c r="O202" s="15"/>
      <c r="P202" s="15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69"/>
        <v>9.5191224610686671</v>
      </c>
      <c r="W202" s="15">
        <v>4.8109900000000003</v>
      </c>
      <c r="X202" s="15"/>
      <c r="Y202" s="15">
        <f t="shared" si="70"/>
        <v>0.50540267967724972</v>
      </c>
      <c r="Z202" s="15"/>
      <c r="AA202" s="16"/>
      <c r="AB202" s="15">
        <v>0.3550200773318104</v>
      </c>
      <c r="AC202" s="17">
        <f t="shared" si="71"/>
        <v>1.305261299834896</v>
      </c>
      <c r="AD202" s="15">
        <f t="shared" si="72"/>
        <v>2.2222222222222223</v>
      </c>
      <c r="AE202" s="15" t="s">
        <v>821</v>
      </c>
      <c r="AF202" s="22" t="s">
        <v>5</v>
      </c>
      <c r="AG202" s="17">
        <f t="shared" si="73"/>
        <v>2584.7936860910199</v>
      </c>
      <c r="AH202" s="17">
        <v>1880.4399720886074</v>
      </c>
      <c r="AI202" s="94">
        <v>5.5872999999999999</v>
      </c>
      <c r="AJ202" s="17">
        <f t="shared" si="74"/>
        <v>1.305261299834896</v>
      </c>
      <c r="AK202" s="15">
        <f t="shared" si="75"/>
        <v>0.50540267967724972</v>
      </c>
      <c r="AL202" s="5">
        <v>26.521000000000001</v>
      </c>
      <c r="AN202" s="109"/>
      <c r="AR202" s="5">
        <f t="shared" si="76"/>
        <v>2.2222222222222223</v>
      </c>
      <c r="AS202" s="5">
        <f t="shared" si="77"/>
        <v>0.22983772471258274</v>
      </c>
      <c r="AT202" s="5">
        <f t="shared" si="78"/>
        <v>1.1350011096917667</v>
      </c>
      <c r="AU202" s="5">
        <f t="shared" si="79"/>
        <v>1.9786202966683917</v>
      </c>
      <c r="AV202" s="5">
        <f t="shared" si="80"/>
        <v>0.1230219042130445</v>
      </c>
      <c r="AW202" s="5">
        <f t="shared" si="81"/>
        <v>1.4928100384911203</v>
      </c>
      <c r="AX202" s="5">
        <f t="shared" si="68"/>
        <v>16.194331983805668</v>
      </c>
      <c r="AY202" s="5">
        <f t="shared" si="82"/>
        <v>0.45</v>
      </c>
      <c r="AZ202" s="5">
        <f t="shared" si="83"/>
        <v>7.287449392712551</v>
      </c>
      <c r="BA202" s="5">
        <f t="shared" si="84"/>
        <v>1.2290802650243557</v>
      </c>
      <c r="BB202" s="5">
        <f t="shared" si="85"/>
        <v>7.2874493927125514E-3</v>
      </c>
      <c r="BC202" s="5">
        <f t="shared" si="86"/>
        <v>8.1748016194331988E-2</v>
      </c>
      <c r="BD202" s="5">
        <f t="shared" si="87"/>
        <v>0.13901408450704225</v>
      </c>
      <c r="BE202" s="5">
        <f t="shared" si="88"/>
        <v>0.20722996185843121</v>
      </c>
    </row>
    <row r="203" spans="1:57" hidden="1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</v>
      </c>
      <c r="M203" s="15"/>
      <c r="N203" s="15"/>
      <c r="O203" s="15"/>
      <c r="P203" s="15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69"/>
        <v>13.505142121508198</v>
      </c>
      <c r="W203" s="15">
        <v>4.5771800000000002</v>
      </c>
      <c r="X203" s="15"/>
      <c r="Y203" s="15">
        <f t="shared" si="70"/>
        <v>0.33892127597164745</v>
      </c>
      <c r="Z203" s="15"/>
      <c r="AA203" s="16"/>
      <c r="AB203" s="15">
        <v>0.3550200773318104</v>
      </c>
      <c r="AC203" s="17">
        <f t="shared" si="71"/>
        <v>1.638002434693558</v>
      </c>
      <c r="AD203" s="15">
        <f t="shared" si="72"/>
        <v>2.2222222222222223</v>
      </c>
      <c r="AE203" s="15" t="s">
        <v>822</v>
      </c>
      <c r="AF203" s="22" t="s">
        <v>5</v>
      </c>
      <c r="AG203" s="17">
        <f t="shared" si="73"/>
        <v>1733.3536394640148</v>
      </c>
      <c r="AH203" s="17">
        <v>1325.4313219327296</v>
      </c>
      <c r="AI203" s="94">
        <v>5.0335000000000001</v>
      </c>
      <c r="AJ203" s="17">
        <f t="shared" si="74"/>
        <v>1.638002434693558</v>
      </c>
      <c r="AK203" s="15">
        <f t="shared" si="75"/>
        <v>0.33892127597164745</v>
      </c>
      <c r="AL203" s="5">
        <v>26.521000000000001</v>
      </c>
      <c r="AN203" s="109"/>
      <c r="AR203" s="5">
        <f t="shared" si="76"/>
        <v>2.2222222222222223</v>
      </c>
      <c r="AS203" s="5">
        <f t="shared" si="77"/>
        <v>0.22983772471258274</v>
      </c>
      <c r="AT203" s="5">
        <f t="shared" si="78"/>
        <v>1.1350011096917667</v>
      </c>
      <c r="AU203" s="5">
        <f t="shared" si="79"/>
        <v>2.950537693843851</v>
      </c>
      <c r="AV203" s="5">
        <f t="shared" si="80"/>
        <v>0.12296857970529147</v>
      </c>
      <c r="AW203" s="5">
        <f t="shared" si="81"/>
        <v>1.4928100384911203</v>
      </c>
      <c r="AX203" s="5">
        <f t="shared" si="68"/>
        <v>16.194331983805668</v>
      </c>
      <c r="AY203" s="5">
        <f t="shared" si="82"/>
        <v>0.45</v>
      </c>
      <c r="AZ203" s="5">
        <f t="shared" si="83"/>
        <v>7.287449392712551</v>
      </c>
      <c r="BA203" s="5">
        <f t="shared" si="84"/>
        <v>1.2290802650243557</v>
      </c>
      <c r="BB203" s="5">
        <f t="shared" si="85"/>
        <v>7.2874493927125514E-3</v>
      </c>
      <c r="BC203" s="5">
        <f t="shared" si="86"/>
        <v>8.1748016194331988E-2</v>
      </c>
      <c r="BD203" s="5">
        <f t="shared" si="87"/>
        <v>0.13901408450704225</v>
      </c>
      <c r="BE203" s="5">
        <f t="shared" si="88"/>
        <v>0.20722996185843121</v>
      </c>
    </row>
    <row r="204" spans="1:57" hidden="1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</v>
      </c>
      <c r="M204" s="15"/>
      <c r="N204" s="15"/>
      <c r="O204" s="15"/>
      <c r="P204" s="15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69"/>
        <v>18.263142953927815</v>
      </c>
      <c r="W204" s="15">
        <v>4.4211299999999998</v>
      </c>
      <c r="X204" s="15"/>
      <c r="Y204" s="15">
        <f t="shared" si="70"/>
        <v>0.24207936230653862</v>
      </c>
      <c r="Z204" s="15"/>
      <c r="AA204" s="16"/>
      <c r="AB204" s="15">
        <v>0.3550200773318104</v>
      </c>
      <c r="AC204" s="17">
        <f t="shared" si="71"/>
        <v>1.9610822987355845</v>
      </c>
      <c r="AD204" s="15">
        <f t="shared" si="72"/>
        <v>2.2222222222222223</v>
      </c>
      <c r="AE204" s="15" t="s">
        <v>823</v>
      </c>
      <c r="AF204" s="22" t="s">
        <v>5</v>
      </c>
      <c r="AG204" s="17">
        <f t="shared" si="73"/>
        <v>1238.0725951482289</v>
      </c>
      <c r="AH204" s="17">
        <v>980.12365232843217</v>
      </c>
      <c r="AI204" s="94">
        <v>4.7488000000000001</v>
      </c>
      <c r="AJ204" s="17">
        <f t="shared" si="74"/>
        <v>1.9610822987355845</v>
      </c>
      <c r="AK204" s="15">
        <f t="shared" si="75"/>
        <v>0.24207936230653862</v>
      </c>
      <c r="AL204" s="5">
        <v>26.521000000000001</v>
      </c>
      <c r="AN204" s="109"/>
      <c r="AR204" s="5">
        <f t="shared" si="76"/>
        <v>2.2222222222222223</v>
      </c>
      <c r="AS204" s="5">
        <f t="shared" si="77"/>
        <v>0.22983772471258274</v>
      </c>
      <c r="AT204" s="5">
        <f t="shared" si="78"/>
        <v>1.1350011096917667</v>
      </c>
      <c r="AU204" s="5">
        <f t="shared" si="79"/>
        <v>4.1308767111412283</v>
      </c>
      <c r="AV204" s="5">
        <f t="shared" si="80"/>
        <v>0.12267021209607808</v>
      </c>
      <c r="AW204" s="5">
        <f t="shared" si="81"/>
        <v>1.4928100384911203</v>
      </c>
      <c r="AX204" s="5">
        <f t="shared" si="68"/>
        <v>16.194331983805668</v>
      </c>
      <c r="AY204" s="5">
        <f t="shared" si="82"/>
        <v>0.45</v>
      </c>
      <c r="AZ204" s="5">
        <f t="shared" si="83"/>
        <v>7.287449392712551</v>
      </c>
      <c r="BA204" s="5">
        <f t="shared" si="84"/>
        <v>1.2290802650243557</v>
      </c>
      <c r="BB204" s="5">
        <f t="shared" si="85"/>
        <v>7.2874493927125514E-3</v>
      </c>
      <c r="BC204" s="5">
        <f t="shared" si="86"/>
        <v>8.1748016194331988E-2</v>
      </c>
      <c r="BD204" s="5">
        <f t="shared" si="87"/>
        <v>0.13901408450704225</v>
      </c>
      <c r="BE204" s="5">
        <f t="shared" si="88"/>
        <v>0.20722996185843121</v>
      </c>
    </row>
    <row r="205" spans="1:57" hidden="1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</v>
      </c>
      <c r="M205" s="15"/>
      <c r="N205" s="15"/>
      <c r="O205" s="15"/>
      <c r="P205" s="15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69"/>
        <v>27.047839643250466</v>
      </c>
      <c r="W205" s="15">
        <v>4.2709000000000001</v>
      </c>
      <c r="X205" s="15"/>
      <c r="Y205" s="15">
        <f t="shared" si="70"/>
        <v>0.15790170513916674</v>
      </c>
      <c r="Z205" s="15"/>
      <c r="AA205" s="16"/>
      <c r="AB205" s="15">
        <v>0.3550200773318104</v>
      </c>
      <c r="AC205" s="17">
        <f t="shared" si="71"/>
        <v>2.450733174955702</v>
      </c>
      <c r="AD205" s="15">
        <f t="shared" si="72"/>
        <v>2.2222222222222223</v>
      </c>
      <c r="AE205" s="15" t="s">
        <v>824</v>
      </c>
      <c r="AF205" s="22" t="s">
        <v>5</v>
      </c>
      <c r="AG205" s="17">
        <f t="shared" si="73"/>
        <v>807.5606776112952</v>
      </c>
      <c r="AH205" s="17">
        <v>661.79549313716848</v>
      </c>
      <c r="AI205" s="94">
        <v>4.5034000000000001</v>
      </c>
      <c r="AJ205" s="17">
        <f t="shared" si="74"/>
        <v>2.450733174955702</v>
      </c>
      <c r="AK205" s="15">
        <f t="shared" si="75"/>
        <v>0.15790170513916674</v>
      </c>
      <c r="AL205" s="5">
        <v>26.521000000000001</v>
      </c>
      <c r="AN205" s="109"/>
      <c r="AR205" s="5">
        <f t="shared" si="76"/>
        <v>2.2222222222222223</v>
      </c>
      <c r="AS205" s="5">
        <f t="shared" si="77"/>
        <v>0.22983772471258274</v>
      </c>
      <c r="AT205" s="5">
        <f t="shared" si="78"/>
        <v>1.1350011096917667</v>
      </c>
      <c r="AU205" s="5">
        <f t="shared" si="79"/>
        <v>6.333053839530419</v>
      </c>
      <c r="AV205" s="5">
        <f t="shared" si="80"/>
        <v>0.12233039822917742</v>
      </c>
      <c r="AW205" s="5">
        <f t="shared" si="81"/>
        <v>1.4928100384911203</v>
      </c>
      <c r="AX205" s="5">
        <f t="shared" si="68"/>
        <v>16.194331983805668</v>
      </c>
      <c r="AY205" s="5">
        <f t="shared" si="82"/>
        <v>0.45</v>
      </c>
      <c r="AZ205" s="5">
        <f t="shared" si="83"/>
        <v>7.287449392712551</v>
      </c>
      <c r="BA205" s="5">
        <f t="shared" si="84"/>
        <v>1.2290802650243557</v>
      </c>
      <c r="BB205" s="5">
        <f t="shared" si="85"/>
        <v>7.2874493927125514E-3</v>
      </c>
      <c r="BC205" s="5">
        <f t="shared" si="86"/>
        <v>8.1748016194331988E-2</v>
      </c>
      <c r="BD205" s="5">
        <f t="shared" si="87"/>
        <v>0.13901408450704225</v>
      </c>
      <c r="BE205" s="5">
        <f t="shared" si="88"/>
        <v>0.20722996185843121</v>
      </c>
    </row>
    <row r="206" spans="1:57" hidden="1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258481086.58333334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69"/>
        <v>3.761078103305771</v>
      </c>
      <c r="W206" s="15">
        <v>3.8598499999999998</v>
      </c>
      <c r="X206" s="15"/>
      <c r="Y206" s="15">
        <f t="shared" si="70"/>
        <v>1.0262615914855409</v>
      </c>
      <c r="Z206" s="15"/>
      <c r="AA206" s="16"/>
      <c r="AB206" s="15">
        <v>0.50420742049940981</v>
      </c>
      <c r="AC206" s="17">
        <f t="shared" si="71"/>
        <v>0.30323078220747623</v>
      </c>
      <c r="AD206" s="15">
        <f t="shared" si="72"/>
        <v>2.2222222222222223</v>
      </c>
      <c r="AE206" s="15" t="s">
        <v>825</v>
      </c>
      <c r="AF206" s="22" t="s">
        <v>5</v>
      </c>
      <c r="AG206" s="17">
        <f t="shared" si="73"/>
        <v>4023.5817208100407</v>
      </c>
      <c r="AH206" s="17">
        <v>3648.4671743293502</v>
      </c>
      <c r="AI206" s="94">
        <v>40.904000000000003</v>
      </c>
      <c r="AJ206" s="17">
        <f>(V206/AI206)^0.5</f>
        <v>0.30323078220747623</v>
      </c>
      <c r="AK206" s="15">
        <f t="shared" si="75"/>
        <v>1.0262615914855409</v>
      </c>
      <c r="AL206" s="56">
        <v>15.672000000000001</v>
      </c>
      <c r="AN206" s="109"/>
      <c r="AR206" s="5">
        <f t="shared" si="76"/>
        <v>2.2222222222222223</v>
      </c>
      <c r="AS206" s="5">
        <f t="shared" si="77"/>
        <v>0.31147643340266934</v>
      </c>
      <c r="AT206" s="5">
        <f t="shared" si="78"/>
        <v>1.5381552266798488</v>
      </c>
      <c r="AU206" s="5">
        <f t="shared" si="79"/>
        <v>0.97441043131359273</v>
      </c>
      <c r="AV206" s="5">
        <f t="shared" si="80"/>
        <v>-0.22449548042122569</v>
      </c>
      <c r="AW206" s="5">
        <f t="shared" si="81"/>
        <v>2.3045254969206672</v>
      </c>
      <c r="AX206" s="5">
        <f t="shared" si="68"/>
        <v>25</v>
      </c>
      <c r="AY206" s="5">
        <f t="shared" si="82"/>
        <v>0.45</v>
      </c>
      <c r="AZ206" s="5">
        <f t="shared" si="83"/>
        <v>11.25</v>
      </c>
      <c r="BA206" s="5">
        <f t="shared" si="84"/>
        <v>1.2290802650243557</v>
      </c>
      <c r="BB206" s="5">
        <f t="shared" si="85"/>
        <v>1.125E-2</v>
      </c>
      <c r="BC206" s="5">
        <f t="shared" si="86"/>
        <v>8.4982250000000009E-2</v>
      </c>
      <c r="BD206" s="5">
        <f t="shared" si="87"/>
        <v>0.13901408450704225</v>
      </c>
      <c r="BE206" s="5">
        <f t="shared" si="88"/>
        <v>0.20722996185843121</v>
      </c>
    </row>
    <row r="207" spans="1:57" hidden="1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258481086.58333334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69"/>
        <v>4.2347057793745666</v>
      </c>
      <c r="W207" s="15">
        <v>4.19679</v>
      </c>
      <c r="X207" s="15"/>
      <c r="Y207" s="15">
        <f t="shared" si="70"/>
        <v>0.99104641943267036</v>
      </c>
      <c r="Z207" s="15"/>
      <c r="AA207" s="16"/>
      <c r="AB207" s="15">
        <v>0.50420742049940981</v>
      </c>
      <c r="AC207" s="17">
        <f t="shared" si="71"/>
        <v>0.49368418410261899</v>
      </c>
      <c r="AD207" s="15">
        <f t="shared" si="72"/>
        <v>2.2222222222222223</v>
      </c>
      <c r="AE207" s="15" t="s">
        <v>826</v>
      </c>
      <c r="AF207" s="22" t="s">
        <v>5</v>
      </c>
      <c r="AG207" s="17">
        <f t="shared" si="73"/>
        <v>3885.5164129561158</v>
      </c>
      <c r="AH207" s="17">
        <v>3240.4069408634709</v>
      </c>
      <c r="AI207" s="94">
        <v>17.375</v>
      </c>
      <c r="AJ207" s="17">
        <f t="shared" si="74"/>
        <v>0.49368418410261899</v>
      </c>
      <c r="AK207" s="15">
        <f t="shared" si="75"/>
        <v>0.99104641943267036</v>
      </c>
      <c r="AL207" s="5">
        <v>15.672000000000001</v>
      </c>
      <c r="AN207" s="109"/>
      <c r="AR207" s="5">
        <f t="shared" si="76"/>
        <v>2.2222222222222223</v>
      </c>
      <c r="AS207" s="5">
        <f t="shared" si="77"/>
        <v>0.31147643340266934</v>
      </c>
      <c r="AT207" s="5">
        <f t="shared" si="78"/>
        <v>1.5381552266798488</v>
      </c>
      <c r="AU207" s="5">
        <f t="shared" si="79"/>
        <v>1.009034471435208</v>
      </c>
      <c r="AV207" s="5">
        <f t="shared" si="80"/>
        <v>2.3332098480803042E-2</v>
      </c>
      <c r="AW207" s="5">
        <f t="shared" si="81"/>
        <v>2.3045254969206672</v>
      </c>
      <c r="AX207" s="5">
        <f t="shared" si="68"/>
        <v>25</v>
      </c>
      <c r="AY207" s="5">
        <f t="shared" si="82"/>
        <v>0.45</v>
      </c>
      <c r="AZ207" s="5">
        <f t="shared" si="83"/>
        <v>11.25</v>
      </c>
      <c r="BA207" s="5">
        <f t="shared" si="84"/>
        <v>1.2290802650243557</v>
      </c>
      <c r="BB207" s="5">
        <f t="shared" si="85"/>
        <v>1.125E-2</v>
      </c>
      <c r="BC207" s="5">
        <f t="shared" si="86"/>
        <v>8.4982250000000009E-2</v>
      </c>
      <c r="BD207" s="5">
        <f t="shared" si="87"/>
        <v>0.13901408450704225</v>
      </c>
      <c r="BE207" s="5">
        <f t="shared" si="88"/>
        <v>0.20722996185843121</v>
      </c>
    </row>
    <row r="208" spans="1:57" hidden="1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69"/>
        <v>5.1472717325716077</v>
      </c>
      <c r="W208" s="15">
        <v>4.7046700000000001</v>
      </c>
      <c r="X208" s="15"/>
      <c r="Y208" s="15">
        <f t="shared" si="70"/>
        <v>0.91401236313776635</v>
      </c>
      <c r="Z208" s="15"/>
      <c r="AA208" s="16"/>
      <c r="AB208" s="15">
        <v>0.50420742049940981</v>
      </c>
      <c r="AC208" s="17">
        <f t="shared" si="71"/>
        <v>0.73645512584445827</v>
      </c>
      <c r="AD208" s="15">
        <f t="shared" si="72"/>
        <v>2.2222222222222223</v>
      </c>
      <c r="AE208" s="15" t="s">
        <v>827</v>
      </c>
      <c r="AF208" s="22" t="s">
        <v>5</v>
      </c>
      <c r="AG208" s="17">
        <f t="shared" si="73"/>
        <v>3583.4951511651898</v>
      </c>
      <c r="AH208" s="17">
        <v>2665.911324083977</v>
      </c>
      <c r="AI208" s="94">
        <v>9.4903999999999993</v>
      </c>
      <c r="AJ208" s="17">
        <f t="shared" si="74"/>
        <v>0.73645512584445827</v>
      </c>
      <c r="AK208" s="15">
        <f t="shared" si="75"/>
        <v>0.91401236313776635</v>
      </c>
      <c r="AL208" s="5">
        <v>15.672000000000001</v>
      </c>
      <c r="AN208" s="109"/>
      <c r="AR208" s="5">
        <f t="shared" si="76"/>
        <v>2.2222222222222223</v>
      </c>
      <c r="AS208" s="5">
        <f t="shared" si="77"/>
        <v>0.31147643340266934</v>
      </c>
      <c r="AT208" s="5">
        <f t="shared" si="78"/>
        <v>1.5381552266798488</v>
      </c>
      <c r="AU208" s="5">
        <f t="shared" si="79"/>
        <v>1.0940771047855871</v>
      </c>
      <c r="AV208" s="5">
        <f t="shared" si="80"/>
        <v>8.8432971823074941E-2</v>
      </c>
      <c r="AW208" s="5">
        <f t="shared" si="81"/>
        <v>2.3045254969206672</v>
      </c>
      <c r="AX208" s="5">
        <f t="shared" si="68"/>
        <v>25</v>
      </c>
      <c r="AY208" s="5">
        <f t="shared" si="82"/>
        <v>0.45</v>
      </c>
      <c r="AZ208" s="5">
        <f t="shared" si="83"/>
        <v>11.25</v>
      </c>
      <c r="BA208" s="5">
        <f t="shared" si="84"/>
        <v>1.2290802650243557</v>
      </c>
      <c r="BB208" s="5">
        <f t="shared" si="85"/>
        <v>1.125E-2</v>
      </c>
      <c r="BC208" s="5">
        <f t="shared" si="86"/>
        <v>8.4982250000000009E-2</v>
      </c>
      <c r="BD208" s="5">
        <f t="shared" si="87"/>
        <v>0.13901408450704225</v>
      </c>
      <c r="BE208" s="5">
        <f t="shared" si="88"/>
        <v>0.20722996185843121</v>
      </c>
    </row>
    <row r="209" spans="1:57" hidden="1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69"/>
        <v>6.6115224271970545</v>
      </c>
      <c r="W209" s="15">
        <v>5.0183299999999997</v>
      </c>
      <c r="X209" s="15"/>
      <c r="Y209" s="15">
        <f t="shared" si="70"/>
        <v>0.75902790246262741</v>
      </c>
      <c r="Z209" s="15"/>
      <c r="AA209" s="16"/>
      <c r="AB209" s="15">
        <v>0.50420742049940981</v>
      </c>
      <c r="AC209" s="17">
        <f t="shared" si="71"/>
        <v>0.97931982839264053</v>
      </c>
      <c r="AD209" s="15">
        <f t="shared" si="72"/>
        <v>2.2222222222222223</v>
      </c>
      <c r="AE209" s="15" t="s">
        <v>828</v>
      </c>
      <c r="AF209" s="22" t="s">
        <v>5</v>
      </c>
      <c r="AG209" s="17">
        <f t="shared" si="73"/>
        <v>2975.8599749530263</v>
      </c>
      <c r="AH209" s="17">
        <v>2075.4932243068097</v>
      </c>
      <c r="AI209" s="94">
        <v>6.8936999999999999</v>
      </c>
      <c r="AJ209" s="17">
        <f t="shared" si="74"/>
        <v>0.97931982839264053</v>
      </c>
      <c r="AK209" s="15">
        <f t="shared" si="75"/>
        <v>0.75902790246262741</v>
      </c>
      <c r="AL209" s="5">
        <v>15.672000000000001</v>
      </c>
      <c r="AN209" s="109"/>
      <c r="AR209" s="5">
        <f t="shared" si="76"/>
        <v>2.2222222222222223</v>
      </c>
      <c r="AS209" s="5">
        <f t="shared" si="77"/>
        <v>0.31147643340266934</v>
      </c>
      <c r="AT209" s="5">
        <f t="shared" si="78"/>
        <v>1.5381552266798488</v>
      </c>
      <c r="AU209" s="5">
        <f t="shared" si="79"/>
        <v>1.3174746234697707</v>
      </c>
      <c r="AV209" s="5">
        <f t="shared" si="80"/>
        <v>0.11082248266918883</v>
      </c>
      <c r="AW209" s="5">
        <f t="shared" si="81"/>
        <v>2.3045254969206672</v>
      </c>
      <c r="AX209" s="5">
        <f t="shared" si="68"/>
        <v>25</v>
      </c>
      <c r="AY209" s="5">
        <f t="shared" si="82"/>
        <v>0.45</v>
      </c>
      <c r="AZ209" s="5">
        <f t="shared" si="83"/>
        <v>11.25</v>
      </c>
      <c r="BA209" s="5">
        <f t="shared" si="84"/>
        <v>1.2290802650243557</v>
      </c>
      <c r="BB209" s="5">
        <f t="shared" si="85"/>
        <v>1.125E-2</v>
      </c>
      <c r="BC209" s="5">
        <f t="shared" si="86"/>
        <v>8.4982250000000009E-2</v>
      </c>
      <c r="BD209" s="5">
        <f t="shared" si="87"/>
        <v>0.13901408450704225</v>
      </c>
      <c r="BE209" s="5">
        <f t="shared" si="88"/>
        <v>0.20722996185843121</v>
      </c>
    </row>
    <row r="210" spans="1:57" hidden="1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69"/>
        <v>9.4842904967856096</v>
      </c>
      <c r="W210" s="15">
        <v>4.8496499999999996</v>
      </c>
      <c r="X210" s="15"/>
      <c r="Y210" s="15">
        <f t="shared" si="70"/>
        <v>0.51133503361623411</v>
      </c>
      <c r="Z210" s="15"/>
      <c r="AA210" s="16"/>
      <c r="AB210" s="15">
        <v>0.50420742049940981</v>
      </c>
      <c r="AC210" s="17">
        <f t="shared" si="71"/>
        <v>1.3005454310686764</v>
      </c>
      <c r="AD210" s="15">
        <f t="shared" si="72"/>
        <v>2.2222222222222223</v>
      </c>
      <c r="AE210" s="15" t="s">
        <v>829</v>
      </c>
      <c r="AF210" s="22" t="s">
        <v>5</v>
      </c>
      <c r="AG210" s="17">
        <f t="shared" si="73"/>
        <v>2004.7503594964801</v>
      </c>
      <c r="AH210" s="17">
        <v>1446.8314740729086</v>
      </c>
      <c r="AI210" s="94">
        <v>5.6073000000000004</v>
      </c>
      <c r="AJ210" s="17">
        <f t="shared" si="74"/>
        <v>1.3005454310686764</v>
      </c>
      <c r="AK210" s="15">
        <f t="shared" si="75"/>
        <v>0.51133503361623411</v>
      </c>
      <c r="AL210" s="5">
        <v>15.672000000000001</v>
      </c>
      <c r="AN210" s="109"/>
      <c r="AR210" s="5">
        <f t="shared" si="76"/>
        <v>2.2222222222222223</v>
      </c>
      <c r="AS210" s="5">
        <f t="shared" si="77"/>
        <v>0.31147643340266934</v>
      </c>
      <c r="AT210" s="5">
        <f t="shared" si="78"/>
        <v>1.5381552266798488</v>
      </c>
      <c r="AU210" s="5">
        <f t="shared" si="79"/>
        <v>1.9556649442301219</v>
      </c>
      <c r="AV210" s="5">
        <f t="shared" si="80"/>
        <v>0.11733093071694248</v>
      </c>
      <c r="AW210" s="5">
        <f t="shared" si="81"/>
        <v>2.3045254969206672</v>
      </c>
      <c r="AX210" s="5">
        <f t="shared" si="68"/>
        <v>25</v>
      </c>
      <c r="AY210" s="5">
        <f t="shared" si="82"/>
        <v>0.45</v>
      </c>
      <c r="AZ210" s="5">
        <f t="shared" si="83"/>
        <v>11.25</v>
      </c>
      <c r="BA210" s="5">
        <f t="shared" si="84"/>
        <v>1.2290802650243557</v>
      </c>
      <c r="BB210" s="5">
        <f t="shared" si="85"/>
        <v>1.125E-2</v>
      </c>
      <c r="BC210" s="5">
        <f t="shared" si="86"/>
        <v>8.4982250000000009E-2</v>
      </c>
      <c r="BD210" s="5">
        <f t="shared" si="87"/>
        <v>0.13901408450704225</v>
      </c>
      <c r="BE210" s="5">
        <f t="shared" si="88"/>
        <v>0.20722996185843121</v>
      </c>
    </row>
    <row r="211" spans="1:57" hidden="1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69"/>
        <v>13.455724685191157</v>
      </c>
      <c r="W211" s="15">
        <v>4.6127099999999999</v>
      </c>
      <c r="X211" s="15"/>
      <c r="Y211" s="15">
        <f t="shared" si="70"/>
        <v>0.3428065085990179</v>
      </c>
      <c r="Z211" s="15"/>
      <c r="AA211" s="16"/>
      <c r="AB211" s="15">
        <v>0.50420742049940981</v>
      </c>
      <c r="AC211" s="17">
        <f t="shared" si="71"/>
        <v>1.6318611175460396</v>
      </c>
      <c r="AD211" s="15">
        <f t="shared" si="72"/>
        <v>2.2222222222222223</v>
      </c>
      <c r="AE211" s="15" t="s">
        <v>830</v>
      </c>
      <c r="AF211" s="22" t="s">
        <v>5</v>
      </c>
      <c r="AG211" s="17">
        <f t="shared" si="73"/>
        <v>1344.0140537434816</v>
      </c>
      <c r="AH211" s="17">
        <v>1019.8016324681555</v>
      </c>
      <c r="AI211" s="94">
        <v>5.0529000000000002</v>
      </c>
      <c r="AJ211" s="17">
        <f t="shared" si="74"/>
        <v>1.6318611175460396</v>
      </c>
      <c r="AK211" s="15">
        <f t="shared" si="75"/>
        <v>0.3428065085990179</v>
      </c>
      <c r="AL211" s="5">
        <v>15.672000000000001</v>
      </c>
      <c r="AN211" s="109"/>
      <c r="AR211" s="5">
        <f t="shared" si="76"/>
        <v>2.2222222222222223</v>
      </c>
      <c r="AS211" s="5">
        <f t="shared" si="77"/>
        <v>0.31147643340266934</v>
      </c>
      <c r="AT211" s="5">
        <f t="shared" si="78"/>
        <v>1.5381552266798488</v>
      </c>
      <c r="AU211" s="5">
        <f t="shared" si="79"/>
        <v>2.9170974731104184</v>
      </c>
      <c r="AV211" s="5">
        <f t="shared" si="80"/>
        <v>0.11663872610213445</v>
      </c>
      <c r="AW211" s="5">
        <f t="shared" si="81"/>
        <v>2.3045254969206672</v>
      </c>
      <c r="AX211" s="5">
        <f t="shared" si="68"/>
        <v>25</v>
      </c>
      <c r="AY211" s="5">
        <f t="shared" si="82"/>
        <v>0.45</v>
      </c>
      <c r="AZ211" s="5">
        <f t="shared" si="83"/>
        <v>11.25</v>
      </c>
      <c r="BA211" s="5">
        <f t="shared" si="84"/>
        <v>1.2290802650243557</v>
      </c>
      <c r="BB211" s="5">
        <f t="shared" si="85"/>
        <v>1.125E-2</v>
      </c>
      <c r="BC211" s="5">
        <f t="shared" si="86"/>
        <v>8.4982250000000009E-2</v>
      </c>
      <c r="BD211" s="5">
        <f t="shared" si="87"/>
        <v>0.13901408450704225</v>
      </c>
      <c r="BE211" s="5">
        <f t="shared" si="88"/>
        <v>0.20722996185843121</v>
      </c>
    </row>
    <row r="212" spans="1:57" hidden="1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69"/>
        <v>18.196315245211046</v>
      </c>
      <c r="W212" s="15">
        <v>4.4551100000000003</v>
      </c>
      <c r="X212" s="15"/>
      <c r="Y212" s="15">
        <f t="shared" si="70"/>
        <v>0.24483583296747444</v>
      </c>
      <c r="Z212" s="15"/>
      <c r="AA212" s="16"/>
      <c r="AB212" s="15">
        <v>0.50420742049940981</v>
      </c>
      <c r="AC212" s="17">
        <f t="shared" si="71"/>
        <v>1.9535867968418499</v>
      </c>
      <c r="AD212" s="15">
        <f t="shared" si="72"/>
        <v>2.2222222222222223</v>
      </c>
      <c r="AE212" s="15" t="s">
        <v>831</v>
      </c>
      <c r="AF212" s="22" t="s">
        <v>5</v>
      </c>
      <c r="AG212" s="17">
        <f t="shared" si="73"/>
        <v>959.90826344893958</v>
      </c>
      <c r="AH212" s="17">
        <v>754.11806264520703</v>
      </c>
      <c r="AI212" s="94">
        <v>4.7678000000000003</v>
      </c>
      <c r="AJ212" s="17">
        <f t="shared" si="74"/>
        <v>1.9535867968418499</v>
      </c>
      <c r="AK212" s="15">
        <f t="shared" si="75"/>
        <v>0.24483583296747444</v>
      </c>
      <c r="AL212" s="5">
        <v>15.672000000000001</v>
      </c>
      <c r="AN212" s="109"/>
      <c r="AR212" s="5">
        <f t="shared" si="76"/>
        <v>2.2222222222222223</v>
      </c>
      <c r="AS212" s="5">
        <f t="shared" si="77"/>
        <v>0.31147643340266934</v>
      </c>
      <c r="AT212" s="5">
        <f t="shared" si="78"/>
        <v>1.5381552266798488</v>
      </c>
      <c r="AU212" s="5">
        <f t="shared" si="79"/>
        <v>4.0843694645499315</v>
      </c>
      <c r="AV212" s="5">
        <f t="shared" si="80"/>
        <v>0.11535464611684135</v>
      </c>
      <c r="AW212" s="5">
        <f t="shared" si="81"/>
        <v>2.3045254969206672</v>
      </c>
      <c r="AX212" s="5">
        <f t="shared" si="68"/>
        <v>25</v>
      </c>
      <c r="AY212" s="5">
        <f t="shared" si="82"/>
        <v>0.45</v>
      </c>
      <c r="AZ212" s="5">
        <f t="shared" si="83"/>
        <v>11.25</v>
      </c>
      <c r="BA212" s="5">
        <f t="shared" si="84"/>
        <v>1.2290802650243557</v>
      </c>
      <c r="BB212" s="5">
        <f t="shared" si="85"/>
        <v>1.125E-2</v>
      </c>
      <c r="BC212" s="5">
        <f t="shared" si="86"/>
        <v>8.4982250000000009E-2</v>
      </c>
      <c r="BD212" s="5">
        <f t="shared" si="87"/>
        <v>0.13901408450704225</v>
      </c>
      <c r="BE212" s="5">
        <f t="shared" si="88"/>
        <v>0.20722996185843121</v>
      </c>
    </row>
    <row r="213" spans="1:57" hidden="1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69"/>
        <v>26.948867349507996</v>
      </c>
      <c r="W213" s="15">
        <v>4.3040099999999999</v>
      </c>
      <c r="X213" s="15"/>
      <c r="Y213" s="15">
        <f t="shared" si="70"/>
        <v>0.15971023732389175</v>
      </c>
      <c r="Z213" s="15"/>
      <c r="AA213" s="16"/>
      <c r="AB213" s="15">
        <v>0.50420742049940981</v>
      </c>
      <c r="AC213" s="17">
        <f t="shared" si="71"/>
        <v>2.441209095186089</v>
      </c>
      <c r="AD213" s="15">
        <f t="shared" si="72"/>
        <v>2.2222222222222223</v>
      </c>
      <c r="AE213" s="15" t="s">
        <v>832</v>
      </c>
      <c r="AF213" s="22" t="s">
        <v>5</v>
      </c>
      <c r="AG213" s="17">
        <f t="shared" si="73"/>
        <v>626.16315065679657</v>
      </c>
      <c r="AH213" s="17">
        <v>509.19282885002309</v>
      </c>
      <c r="AI213" s="94">
        <v>4.5220000000000002</v>
      </c>
      <c r="AJ213" s="17">
        <f t="shared" si="74"/>
        <v>2.441209095186089</v>
      </c>
      <c r="AK213" s="15">
        <f t="shared" si="75"/>
        <v>0.15971023732389175</v>
      </c>
      <c r="AL213" s="5">
        <v>15.672000000000001</v>
      </c>
      <c r="AN213" s="109"/>
      <c r="AR213" s="5">
        <f t="shared" si="76"/>
        <v>2.2222222222222223</v>
      </c>
      <c r="AS213" s="5">
        <f t="shared" si="77"/>
        <v>0.31147643340266934</v>
      </c>
      <c r="AT213" s="5">
        <f t="shared" si="78"/>
        <v>1.5381552266798488</v>
      </c>
      <c r="AU213" s="5">
        <f t="shared" si="79"/>
        <v>6.2613393903610817</v>
      </c>
      <c r="AV213" s="5">
        <f t="shared" si="80"/>
        <v>0.11316703948345078</v>
      </c>
      <c r="AW213" s="5">
        <f t="shared" si="81"/>
        <v>2.3045254969206672</v>
      </c>
      <c r="AX213" s="5">
        <f t="shared" si="68"/>
        <v>25</v>
      </c>
      <c r="AY213" s="5">
        <f t="shared" si="82"/>
        <v>0.45</v>
      </c>
      <c r="AZ213" s="5">
        <f t="shared" si="83"/>
        <v>11.25</v>
      </c>
      <c r="BA213" s="5">
        <f t="shared" si="84"/>
        <v>1.2290802650243557</v>
      </c>
      <c r="BB213" s="5">
        <f t="shared" si="85"/>
        <v>1.125E-2</v>
      </c>
      <c r="BC213" s="5">
        <f t="shared" si="86"/>
        <v>8.4982250000000009E-2</v>
      </c>
      <c r="BD213" s="5">
        <f t="shared" si="87"/>
        <v>0.13901408450704225</v>
      </c>
      <c r="BE213" s="5">
        <f t="shared" si="88"/>
        <v>0.20722996185843121</v>
      </c>
    </row>
    <row r="214" spans="1:57" hidden="1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69"/>
        <v>3.7515049472132342</v>
      </c>
      <c r="W214" s="15">
        <v>3.8881800000000002</v>
      </c>
      <c r="X214" s="15"/>
      <c r="Y214" s="15">
        <f t="shared" si="70"/>
        <v>1.0364320598559502</v>
      </c>
      <c r="Z214" s="15"/>
      <c r="AA214" s="16"/>
      <c r="AB214" s="15">
        <v>0.60172287236842936</v>
      </c>
      <c r="AC214" s="17">
        <f t="shared" si="71"/>
        <v>0.30433633379710134</v>
      </c>
      <c r="AD214" s="15">
        <f t="shared" si="72"/>
        <v>2.2222222222222223</v>
      </c>
      <c r="AE214" s="15" t="s">
        <v>833</v>
      </c>
      <c r="AF214" s="22" t="s">
        <v>5</v>
      </c>
      <c r="AG214" s="17">
        <f t="shared" si="73"/>
        <v>3494.6312551016945</v>
      </c>
      <c r="AH214" s="17">
        <v>3145.7415533375333</v>
      </c>
      <c r="AI214" s="94">
        <v>40.503999999999998</v>
      </c>
      <c r="AJ214" s="17">
        <f t="shared" si="74"/>
        <v>0.30433633379710134</v>
      </c>
      <c r="AK214" s="15">
        <f t="shared" si="75"/>
        <v>1.0364320598559502</v>
      </c>
      <c r="AL214" s="56">
        <v>10.936</v>
      </c>
      <c r="AN214" s="109"/>
      <c r="AR214" s="5">
        <f t="shared" si="76"/>
        <v>2.2222222222222223</v>
      </c>
      <c r="AS214" s="5">
        <f t="shared" si="77"/>
        <v>0.38096257077821333</v>
      </c>
      <c r="AT214" s="5">
        <f t="shared" si="78"/>
        <v>1.8812966458183376</v>
      </c>
      <c r="AU214" s="5">
        <f t="shared" si="79"/>
        <v>0.96484857882434305</v>
      </c>
      <c r="AV214" s="5">
        <f t="shared" si="80"/>
        <v>-0.30456371838897739</v>
      </c>
      <c r="AW214" s="5">
        <f t="shared" si="81"/>
        <v>3.0727006625608895</v>
      </c>
      <c r="AX214" s="5">
        <f t="shared" si="68"/>
        <v>33.333333333333336</v>
      </c>
      <c r="AY214" s="5">
        <f t="shared" si="82"/>
        <v>0.45</v>
      </c>
      <c r="AZ214" s="5">
        <f t="shared" si="83"/>
        <v>15</v>
      </c>
      <c r="BA214" s="5">
        <f t="shared" si="84"/>
        <v>1.2290802650243557</v>
      </c>
      <c r="BB214" s="5">
        <f t="shared" si="85"/>
        <v>1.4999999999999999E-2</v>
      </c>
      <c r="BC214" s="5">
        <f t="shared" si="86"/>
        <v>8.804300000000001E-2</v>
      </c>
      <c r="BD214" s="5">
        <f t="shared" si="87"/>
        <v>0.13901408450704225</v>
      </c>
      <c r="BE214" s="5">
        <f t="shared" si="88"/>
        <v>0.20722996185843121</v>
      </c>
    </row>
    <row r="215" spans="1:57" hidden="1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69"/>
        <v>4.2239270881806004</v>
      </c>
      <c r="W215" s="15">
        <v>4.2173499999999997</v>
      </c>
      <c r="X215" s="15"/>
      <c r="Y215" s="15">
        <f t="shared" si="70"/>
        <v>0.99844289732201941</v>
      </c>
      <c r="Z215" s="15"/>
      <c r="AA215" s="16"/>
      <c r="AB215" s="15">
        <v>0.60172287236842936</v>
      </c>
      <c r="AC215" s="17">
        <f t="shared" si="71"/>
        <v>0.49352438448586045</v>
      </c>
      <c r="AD215" s="15">
        <f t="shared" si="72"/>
        <v>2.2222222222222223</v>
      </c>
      <c r="AE215" s="15" t="s">
        <v>834</v>
      </c>
      <c r="AF215" s="22" t="s">
        <v>5</v>
      </c>
      <c r="AG215" s="17">
        <f t="shared" si="73"/>
        <v>3366.5397767614118</v>
      </c>
      <c r="AH215" s="17">
        <v>2793.9083117751534</v>
      </c>
      <c r="AI215" s="94">
        <v>17.341999999999999</v>
      </c>
      <c r="AJ215" s="17">
        <f t="shared" si="74"/>
        <v>0.49352438448586045</v>
      </c>
      <c r="AK215" s="15">
        <f t="shared" si="75"/>
        <v>0.99844289732201941</v>
      </c>
      <c r="AL215" s="5">
        <v>10.936</v>
      </c>
      <c r="AN215" s="109"/>
      <c r="AR215" s="5">
        <f t="shared" si="76"/>
        <v>2.2222222222222223</v>
      </c>
      <c r="AS215" s="5">
        <f t="shared" si="77"/>
        <v>0.38096257077821333</v>
      </c>
      <c r="AT215" s="5">
        <f t="shared" si="78"/>
        <v>1.8812966458183376</v>
      </c>
      <c r="AU215" s="5">
        <f t="shared" si="79"/>
        <v>1.0015595310279206</v>
      </c>
      <c r="AV215" s="5">
        <f t="shared" si="80"/>
        <v>4.0210399004373181E-3</v>
      </c>
      <c r="AW215" s="5">
        <f t="shared" si="81"/>
        <v>3.0727006625608895</v>
      </c>
      <c r="AX215" s="5">
        <f t="shared" si="68"/>
        <v>33.333333333333336</v>
      </c>
      <c r="AY215" s="5">
        <f t="shared" si="82"/>
        <v>0.45</v>
      </c>
      <c r="AZ215" s="5">
        <f t="shared" si="83"/>
        <v>15</v>
      </c>
      <c r="BA215" s="5">
        <f t="shared" si="84"/>
        <v>1.2290802650243557</v>
      </c>
      <c r="BB215" s="5">
        <f t="shared" si="85"/>
        <v>1.4999999999999999E-2</v>
      </c>
      <c r="BC215" s="5">
        <f t="shared" si="86"/>
        <v>8.804300000000001E-2</v>
      </c>
      <c r="BD215" s="5">
        <f t="shared" si="87"/>
        <v>0.13901408450704225</v>
      </c>
      <c r="BE215" s="5">
        <f t="shared" si="88"/>
        <v>0.20722996185843121</v>
      </c>
    </row>
    <row r="216" spans="1:57" hidden="1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69"/>
        <v>5.1341702668766223</v>
      </c>
      <c r="W216" s="15">
        <v>4.7176200000000001</v>
      </c>
      <c r="X216" s="15"/>
      <c r="Y216" s="15">
        <f t="shared" si="70"/>
        <v>0.91886707194655803</v>
      </c>
      <c r="Z216" s="15"/>
      <c r="AA216" s="16"/>
      <c r="AB216" s="15">
        <v>0.60172287236842936</v>
      </c>
      <c r="AC216" s="17">
        <f t="shared" si="71"/>
        <v>0.73521907271076192</v>
      </c>
      <c r="AD216" s="15">
        <f t="shared" si="72"/>
        <v>2.2222222222222223</v>
      </c>
      <c r="AE216" s="15" t="s">
        <v>835</v>
      </c>
      <c r="AF216" s="22" t="s">
        <v>5</v>
      </c>
      <c r="AG216" s="17">
        <f t="shared" si="73"/>
        <v>3098.2268045186843</v>
      </c>
      <c r="AH216" s="17">
        <v>2298.5729702297758</v>
      </c>
      <c r="AI216" s="94">
        <v>9.4981000000000009</v>
      </c>
      <c r="AJ216" s="17">
        <f t="shared" si="74"/>
        <v>0.73521907271076192</v>
      </c>
      <c r="AK216" s="15">
        <f t="shared" si="75"/>
        <v>0.91886707194655803</v>
      </c>
      <c r="AL216" s="5">
        <v>10.936</v>
      </c>
      <c r="AN216" s="109"/>
      <c r="AR216" s="5">
        <f t="shared" si="76"/>
        <v>2.2222222222222223</v>
      </c>
      <c r="AS216" s="5">
        <f t="shared" si="77"/>
        <v>0.38096257077821333</v>
      </c>
      <c r="AT216" s="5">
        <f t="shared" si="78"/>
        <v>1.8812966458183376</v>
      </c>
      <c r="AU216" s="5">
        <f t="shared" si="79"/>
        <v>1.088296697673111</v>
      </c>
      <c r="AV216" s="5">
        <f t="shared" si="80"/>
        <v>8.3032410824135677E-2</v>
      </c>
      <c r="AW216" s="5">
        <f t="shared" si="81"/>
        <v>3.0727006625608895</v>
      </c>
      <c r="AX216" s="5">
        <f t="shared" si="68"/>
        <v>33.333333333333336</v>
      </c>
      <c r="AY216" s="5">
        <f t="shared" si="82"/>
        <v>0.45</v>
      </c>
      <c r="AZ216" s="5">
        <f t="shared" si="83"/>
        <v>15</v>
      </c>
      <c r="BA216" s="5">
        <f t="shared" si="84"/>
        <v>1.2290802650243557</v>
      </c>
      <c r="BB216" s="5">
        <f t="shared" si="85"/>
        <v>1.4999999999999999E-2</v>
      </c>
      <c r="BC216" s="5">
        <f t="shared" si="86"/>
        <v>8.804300000000001E-2</v>
      </c>
      <c r="BD216" s="5">
        <f t="shared" si="87"/>
        <v>0.13901408450704225</v>
      </c>
      <c r="BE216" s="5">
        <f t="shared" si="88"/>
        <v>0.20722996185843121</v>
      </c>
    </row>
    <row r="217" spans="1:57" hidden="1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69"/>
        <v>6.594693971507918</v>
      </c>
      <c r="W217" s="15">
        <v>5.0362499999999999</v>
      </c>
      <c r="X217" s="15"/>
      <c r="Y217" s="15">
        <f t="shared" si="70"/>
        <v>0.763682139271192</v>
      </c>
      <c r="Z217" s="15"/>
      <c r="AA217" s="16"/>
      <c r="AB217" s="15">
        <v>0.60172287236842936</v>
      </c>
      <c r="AC217" s="17">
        <f t="shared" si="71"/>
        <v>0.97720130075897216</v>
      </c>
      <c r="AD217" s="15">
        <f t="shared" si="72"/>
        <v>2.2222222222222223</v>
      </c>
      <c r="AE217" s="15" t="s">
        <v>836</v>
      </c>
      <c r="AF217" s="22" t="s">
        <v>5</v>
      </c>
      <c r="AG217" s="17">
        <f t="shared" si="73"/>
        <v>2574.9758003732122</v>
      </c>
      <c r="AH217" s="17">
        <v>1789.5091191474298</v>
      </c>
      <c r="AI217" s="94">
        <v>6.9059999999999997</v>
      </c>
      <c r="AJ217" s="17">
        <f t="shared" si="74"/>
        <v>0.97720130075897216</v>
      </c>
      <c r="AK217" s="15">
        <f t="shared" si="75"/>
        <v>0.763682139271192</v>
      </c>
      <c r="AL217" s="5">
        <v>10.936</v>
      </c>
      <c r="AN217" s="109"/>
      <c r="AR217" s="5">
        <f t="shared" si="76"/>
        <v>2.2222222222222223</v>
      </c>
      <c r="AS217" s="5">
        <f t="shared" si="77"/>
        <v>0.38096257077821333</v>
      </c>
      <c r="AT217" s="5">
        <f t="shared" si="78"/>
        <v>1.8812966458183376</v>
      </c>
      <c r="AU217" s="5">
        <f t="shared" si="79"/>
        <v>1.3094453157623069</v>
      </c>
      <c r="AV217" s="5">
        <f t="shared" si="80"/>
        <v>0.10779717063744335</v>
      </c>
      <c r="AW217" s="5">
        <f t="shared" si="81"/>
        <v>3.0727006625608895</v>
      </c>
      <c r="AX217" s="5">
        <f t="shared" si="68"/>
        <v>33.333333333333336</v>
      </c>
      <c r="AY217" s="5">
        <f t="shared" si="82"/>
        <v>0.45</v>
      </c>
      <c r="AZ217" s="5">
        <f t="shared" si="83"/>
        <v>15</v>
      </c>
      <c r="BA217" s="5">
        <f t="shared" si="84"/>
        <v>1.2290802650243557</v>
      </c>
      <c r="BB217" s="5">
        <f t="shared" si="85"/>
        <v>1.4999999999999999E-2</v>
      </c>
      <c r="BC217" s="5">
        <f t="shared" si="86"/>
        <v>8.804300000000001E-2</v>
      </c>
      <c r="BD217" s="5">
        <f t="shared" si="87"/>
        <v>0.13901408450704225</v>
      </c>
      <c r="BE217" s="5">
        <f t="shared" si="88"/>
        <v>0.20722996185843121</v>
      </c>
    </row>
    <row r="218" spans="1:57" hidden="1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69"/>
        <v>9.4601499203713928</v>
      </c>
      <c r="W218" s="15">
        <v>4.8754200000000001</v>
      </c>
      <c r="X218" s="15"/>
      <c r="Y218" s="15">
        <f t="shared" si="70"/>
        <v>0.51536392562884437</v>
      </c>
      <c r="Z218" s="15"/>
      <c r="AA218" s="16"/>
      <c r="AB218" s="15">
        <v>0.60172287236842936</v>
      </c>
      <c r="AC218" s="17">
        <f t="shared" si="71"/>
        <v>1.297386159345852</v>
      </c>
      <c r="AD218" s="15">
        <f t="shared" si="72"/>
        <v>2.2222222222222223</v>
      </c>
      <c r="AE218" s="15" t="s">
        <v>837</v>
      </c>
      <c r="AF218" s="22" t="s">
        <v>5</v>
      </c>
      <c r="AG218" s="17">
        <f t="shared" si="73"/>
        <v>1737.698930796081</v>
      </c>
      <c r="AH218" s="17">
        <v>1247.4712451001726</v>
      </c>
      <c r="AI218" s="94">
        <v>5.6203000000000003</v>
      </c>
      <c r="AJ218" s="17">
        <f t="shared" si="74"/>
        <v>1.297386159345852</v>
      </c>
      <c r="AK218" s="15">
        <f t="shared" si="75"/>
        <v>0.51536392562884437</v>
      </c>
      <c r="AL218" s="5">
        <v>10.936</v>
      </c>
      <c r="AN218" s="109"/>
      <c r="AR218" s="5">
        <f t="shared" si="76"/>
        <v>2.2222222222222223</v>
      </c>
      <c r="AS218" s="5">
        <f t="shared" si="77"/>
        <v>0.38096257077821333</v>
      </c>
      <c r="AT218" s="5">
        <f t="shared" si="78"/>
        <v>1.8812966458183376</v>
      </c>
      <c r="AU218" s="5">
        <f t="shared" si="79"/>
        <v>1.940376402519453</v>
      </c>
      <c r="AV218" s="5">
        <f t="shared" si="80"/>
        <v>0.11357142104413315</v>
      </c>
      <c r="AW218" s="5">
        <f t="shared" si="81"/>
        <v>3.0727006625608895</v>
      </c>
      <c r="AX218" s="5">
        <f t="shared" si="68"/>
        <v>33.333333333333336</v>
      </c>
      <c r="AY218" s="5">
        <f t="shared" si="82"/>
        <v>0.45</v>
      </c>
      <c r="AZ218" s="5">
        <f t="shared" si="83"/>
        <v>15</v>
      </c>
      <c r="BA218" s="5">
        <f t="shared" si="84"/>
        <v>1.2290802650243557</v>
      </c>
      <c r="BB218" s="5">
        <f t="shared" si="85"/>
        <v>1.4999999999999999E-2</v>
      </c>
      <c r="BC218" s="5">
        <f t="shared" si="86"/>
        <v>8.804300000000001E-2</v>
      </c>
      <c r="BD218" s="5">
        <f t="shared" si="87"/>
        <v>0.13901408450704225</v>
      </c>
      <c r="BE218" s="5">
        <f t="shared" si="88"/>
        <v>0.20722996185843121</v>
      </c>
    </row>
    <row r="219" spans="1:57" hidden="1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69"/>
        <v>13.421475528643111</v>
      </c>
      <c r="W219" s="15">
        <v>4.6361499999999998</v>
      </c>
      <c r="X219" s="15"/>
      <c r="Y219" s="15">
        <f t="shared" si="70"/>
        <v>0.3454277430306284</v>
      </c>
      <c r="Z219" s="15"/>
      <c r="AA219" s="16"/>
      <c r="AB219" s="15">
        <v>0.60172287236842936</v>
      </c>
      <c r="AC219" s="17">
        <f t="shared" si="71"/>
        <v>1.6276744233880862</v>
      </c>
      <c r="AD219" s="15">
        <f t="shared" si="72"/>
        <v>2.2222222222222223</v>
      </c>
      <c r="AE219" s="15" t="s">
        <v>838</v>
      </c>
      <c r="AF219" s="22" t="s">
        <v>5</v>
      </c>
      <c r="AG219" s="17">
        <f t="shared" si="73"/>
        <v>1164.7098096732425</v>
      </c>
      <c r="AH219" s="17">
        <v>879.28223501317882</v>
      </c>
      <c r="AI219" s="94">
        <v>5.0659999999999998</v>
      </c>
      <c r="AJ219" s="17">
        <f t="shared" si="74"/>
        <v>1.6276744233880862</v>
      </c>
      <c r="AK219" s="15">
        <f t="shared" si="75"/>
        <v>0.3454277430306284</v>
      </c>
      <c r="AL219" s="5">
        <v>10.936</v>
      </c>
      <c r="AN219" s="109"/>
      <c r="AR219" s="5">
        <f t="shared" si="76"/>
        <v>2.2222222222222223</v>
      </c>
      <c r="AS219" s="5">
        <f t="shared" si="77"/>
        <v>0.38096257077821333</v>
      </c>
      <c r="AT219" s="5">
        <f t="shared" si="78"/>
        <v>1.8812966458183376</v>
      </c>
      <c r="AU219" s="5">
        <f t="shared" si="79"/>
        <v>2.8949614504800558</v>
      </c>
      <c r="AV219" s="5">
        <f t="shared" si="80"/>
        <v>0.11262192488269375</v>
      </c>
      <c r="AW219" s="5">
        <f t="shared" si="81"/>
        <v>3.0727006625608895</v>
      </c>
      <c r="AX219" s="5">
        <f t="shared" si="68"/>
        <v>33.333333333333336</v>
      </c>
      <c r="AY219" s="5">
        <f t="shared" si="82"/>
        <v>0.45</v>
      </c>
      <c r="AZ219" s="5">
        <f t="shared" si="83"/>
        <v>15</v>
      </c>
      <c r="BA219" s="5">
        <f t="shared" si="84"/>
        <v>1.2290802650243557</v>
      </c>
      <c r="BB219" s="5">
        <f t="shared" si="85"/>
        <v>1.4999999999999999E-2</v>
      </c>
      <c r="BC219" s="5">
        <f t="shared" si="86"/>
        <v>8.804300000000001E-2</v>
      </c>
      <c r="BD219" s="5">
        <f t="shared" si="87"/>
        <v>0.13901408450704225</v>
      </c>
      <c r="BE219" s="5">
        <f t="shared" si="88"/>
        <v>0.20722996185843121</v>
      </c>
    </row>
    <row r="220" spans="1:57" hidden="1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69"/>
        <v>18.149999757638934</v>
      </c>
      <c r="W220" s="15">
        <v>4.47729</v>
      </c>
      <c r="X220" s="15"/>
      <c r="Y220" s="15">
        <f t="shared" si="70"/>
        <v>0.24668264792210851</v>
      </c>
      <c r="Z220" s="15"/>
      <c r="AA220" s="16"/>
      <c r="AB220" s="15">
        <v>0.60172287236842936</v>
      </c>
      <c r="AC220" s="17">
        <f t="shared" si="71"/>
        <v>1.9484648069669446</v>
      </c>
      <c r="AD220" s="15">
        <f t="shared" si="72"/>
        <v>2.2222222222222223</v>
      </c>
      <c r="AE220" s="15" t="s">
        <v>839</v>
      </c>
      <c r="AF220" s="22" t="s">
        <v>5</v>
      </c>
      <c r="AG220" s="17">
        <f t="shared" si="73"/>
        <v>831.76208543728626</v>
      </c>
      <c r="AH220" s="17">
        <v>650.20744669889643</v>
      </c>
      <c r="AI220" s="94">
        <v>4.7807000000000004</v>
      </c>
      <c r="AJ220" s="17">
        <f t="shared" si="74"/>
        <v>1.9484648069669446</v>
      </c>
      <c r="AK220" s="15">
        <f t="shared" si="75"/>
        <v>0.24668264792210851</v>
      </c>
      <c r="AL220" s="5">
        <v>10.936</v>
      </c>
      <c r="AN220" s="109"/>
      <c r="AR220" s="5">
        <f t="shared" si="76"/>
        <v>2.2222222222222223</v>
      </c>
      <c r="AS220" s="5">
        <f t="shared" si="77"/>
        <v>0.38096257077821333</v>
      </c>
      <c r="AT220" s="5">
        <f t="shared" si="78"/>
        <v>1.8812966458183376</v>
      </c>
      <c r="AU220" s="5">
        <f t="shared" si="79"/>
        <v>4.0537914134753246</v>
      </c>
      <c r="AV220" s="5">
        <f t="shared" si="80"/>
        <v>0.11084621631648051</v>
      </c>
      <c r="AW220" s="5">
        <f t="shared" si="81"/>
        <v>3.0727006625608895</v>
      </c>
      <c r="AX220" s="5">
        <f t="shared" si="68"/>
        <v>33.333333333333336</v>
      </c>
      <c r="AY220" s="5">
        <f t="shared" si="82"/>
        <v>0.45</v>
      </c>
      <c r="AZ220" s="5">
        <f t="shared" si="83"/>
        <v>15</v>
      </c>
      <c r="BA220" s="5">
        <f t="shared" si="84"/>
        <v>1.2290802650243557</v>
      </c>
      <c r="BB220" s="5">
        <f t="shared" si="85"/>
        <v>1.4999999999999999E-2</v>
      </c>
      <c r="BC220" s="5">
        <f t="shared" si="86"/>
        <v>8.804300000000001E-2</v>
      </c>
      <c r="BD220" s="5">
        <f t="shared" si="87"/>
        <v>0.13901408450704225</v>
      </c>
      <c r="BE220" s="5">
        <f t="shared" si="88"/>
        <v>0.20722996185843121</v>
      </c>
    </row>
    <row r="221" spans="1:57" hidden="1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69"/>
        <v>26.880273795593975</v>
      </c>
      <c r="W221" s="15">
        <v>4.3231799999999998</v>
      </c>
      <c r="X221" s="15"/>
      <c r="Y221" s="15">
        <f t="shared" si="70"/>
        <v>0.16083095108609441</v>
      </c>
      <c r="Z221" s="15"/>
      <c r="AA221" s="16"/>
      <c r="AB221" s="15">
        <v>0.60172287236842936</v>
      </c>
      <c r="AC221" s="17">
        <f t="shared" si="71"/>
        <v>2.4346837860525836</v>
      </c>
      <c r="AD221" s="15">
        <f t="shared" si="72"/>
        <v>2.2222222222222223</v>
      </c>
      <c r="AE221" s="15" t="s">
        <v>840</v>
      </c>
      <c r="AF221" s="22" t="s">
        <v>5</v>
      </c>
      <c r="AG221" s="17">
        <f t="shared" si="73"/>
        <v>542.28819256258225</v>
      </c>
      <c r="AH221" s="17">
        <v>439.03068435018616</v>
      </c>
      <c r="AI221" s="94">
        <v>4.5347</v>
      </c>
      <c r="AJ221" s="17">
        <f t="shared" si="74"/>
        <v>2.4346837860525836</v>
      </c>
      <c r="AK221" s="15">
        <f t="shared" si="75"/>
        <v>0.16083095108609441</v>
      </c>
      <c r="AL221" s="5">
        <v>10.936</v>
      </c>
      <c r="AN221" s="109"/>
      <c r="AR221" s="5">
        <f t="shared" si="76"/>
        <v>2.2222222222222223</v>
      </c>
      <c r="AS221" s="5">
        <f t="shared" si="77"/>
        <v>0.38096257077821333</v>
      </c>
      <c r="AT221" s="5">
        <f t="shared" si="78"/>
        <v>1.8812966458183376</v>
      </c>
      <c r="AU221" s="5">
        <f t="shared" si="79"/>
        <v>6.2177086763895968</v>
      </c>
      <c r="AV221" s="5">
        <f t="shared" si="80"/>
        <v>0.10890971614666067</v>
      </c>
      <c r="AW221" s="5">
        <f t="shared" si="81"/>
        <v>3.0727006625608895</v>
      </c>
      <c r="AX221" s="5">
        <f t="shared" si="68"/>
        <v>33.333333333333336</v>
      </c>
      <c r="AY221" s="5">
        <f t="shared" si="82"/>
        <v>0.45</v>
      </c>
      <c r="AZ221" s="5">
        <f t="shared" si="83"/>
        <v>15</v>
      </c>
      <c r="BA221" s="5">
        <f t="shared" si="84"/>
        <v>1.2290802650243557</v>
      </c>
      <c r="BB221" s="5">
        <f t="shared" si="85"/>
        <v>1.4999999999999999E-2</v>
      </c>
      <c r="BC221" s="5">
        <f t="shared" si="86"/>
        <v>8.804300000000001E-2</v>
      </c>
      <c r="BD221" s="5">
        <f t="shared" si="87"/>
        <v>0.13901408450704225</v>
      </c>
      <c r="BE221" s="5">
        <f t="shared" si="88"/>
        <v>0.20722996185843121</v>
      </c>
    </row>
    <row r="222" spans="1:57" hidden="1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8067.9499999999971</v>
      </c>
      <c r="M222" s="15"/>
      <c r="N222" s="15"/>
      <c r="O222" s="15"/>
      <c r="P222" s="15">
        <v>221433666.15729168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69"/>
        <v>3.7287089054510343</v>
      </c>
      <c r="W222" s="15">
        <v>3.90977</v>
      </c>
      <c r="X222" s="15"/>
      <c r="Y222" s="15">
        <f t="shared" si="70"/>
        <v>1.0485586563982698</v>
      </c>
      <c r="Z222" s="15"/>
      <c r="AA222" s="16"/>
      <c r="AB222" s="15">
        <v>0.80762280341764636</v>
      </c>
      <c r="AC222" s="17">
        <f t="shared" si="71"/>
        <v>0.30678031229264807</v>
      </c>
      <c r="AD222" s="15">
        <f t="shared" si="72"/>
        <v>2.2222222222222223</v>
      </c>
      <c r="AE222" s="15" t="s">
        <v>841</v>
      </c>
      <c r="AF222" s="22" t="s">
        <v>5</v>
      </c>
      <c r="AG222" s="17">
        <f t="shared" si="73"/>
        <v>3003.2001782203888</v>
      </c>
      <c r="AH222" s="17">
        <v>2680.7203539201037</v>
      </c>
      <c r="AI222" s="94">
        <v>39.619</v>
      </c>
      <c r="AJ222" s="17">
        <f t="shared" si="74"/>
        <v>0.30678031229264807</v>
      </c>
      <c r="AK222" s="15">
        <f t="shared" si="75"/>
        <v>1.0485586563982698</v>
      </c>
      <c r="AL222" s="56">
        <v>6.1308999999999996</v>
      </c>
      <c r="AN222" s="109"/>
      <c r="AR222" s="5">
        <f t="shared" si="76"/>
        <v>2.2222222222222223</v>
      </c>
      <c r="AS222" s="5">
        <f t="shared" si="77"/>
        <v>0.49312215653272823</v>
      </c>
      <c r="AT222" s="5">
        <f t="shared" si="78"/>
        <v>2.4351711433714978</v>
      </c>
      <c r="AU222" s="5">
        <f t="shared" si="79"/>
        <v>0.95369009058104037</v>
      </c>
      <c r="AV222" s="5">
        <f t="shared" si="80"/>
        <v>-0.39089464494549753</v>
      </c>
      <c r="AW222" s="5">
        <f t="shared" si="81"/>
        <v>4.4424587892446592</v>
      </c>
      <c r="AX222" s="5">
        <f t="shared" si="68"/>
        <v>48.192771084337345</v>
      </c>
      <c r="AY222" s="5">
        <f t="shared" si="82"/>
        <v>0.45</v>
      </c>
      <c r="AZ222" s="5">
        <f t="shared" si="83"/>
        <v>21.686746987951807</v>
      </c>
      <c r="BA222" s="5">
        <f t="shared" si="84"/>
        <v>1.2290802650243557</v>
      </c>
      <c r="BB222" s="5">
        <f t="shared" si="85"/>
        <v>2.1686746987951807E-2</v>
      </c>
      <c r="BC222" s="5">
        <f t="shared" si="86"/>
        <v>9.3500722891566274E-2</v>
      </c>
      <c r="BD222" s="5">
        <f t="shared" si="87"/>
        <v>0.13901408450704225</v>
      </c>
      <c r="BE222" s="5">
        <f t="shared" si="88"/>
        <v>0.20722996185843121</v>
      </c>
    </row>
    <row r="223" spans="1:57" hidden="1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</v>
      </c>
      <c r="M223" s="15"/>
      <c r="N223" s="15"/>
      <c r="O223" s="15"/>
      <c r="P223" s="15">
        <v>221433666.15729171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69"/>
        <v>4.1856129331709093</v>
      </c>
      <c r="W223" s="15">
        <v>4.1906600000000003</v>
      </c>
      <c r="X223" s="15"/>
      <c r="Y223" s="15">
        <f t="shared" si="70"/>
        <v>1.0012058130815424</v>
      </c>
      <c r="Z223" s="15"/>
      <c r="AA223" s="16"/>
      <c r="AB223" s="15">
        <v>0.80762280341764636</v>
      </c>
      <c r="AC223" s="17">
        <f t="shared" si="71"/>
        <v>0.4950346505253741</v>
      </c>
      <c r="AD223" s="15">
        <f t="shared" si="72"/>
        <v>2.2222222222222223</v>
      </c>
      <c r="AE223" s="15" t="s">
        <v>842</v>
      </c>
      <c r="AF223" s="22" t="s">
        <v>5</v>
      </c>
      <c r="AG223" s="17">
        <f t="shared" si="73"/>
        <v>2867.5758460761867</v>
      </c>
      <c r="AH223" s="17">
        <v>2380.8970798684604</v>
      </c>
      <c r="AI223" s="94">
        <v>17.079999999999998</v>
      </c>
      <c r="AJ223" s="17">
        <f t="shared" si="74"/>
        <v>0.4950346505253741</v>
      </c>
      <c r="AK223" s="15">
        <f t="shared" si="75"/>
        <v>1.0012058130815424</v>
      </c>
      <c r="AL223" s="5">
        <v>6.1308999999999996</v>
      </c>
      <c r="AN223" s="109"/>
      <c r="AR223" s="5">
        <f t="shared" si="76"/>
        <v>2.2222222222222223</v>
      </c>
      <c r="AS223" s="5">
        <f t="shared" si="77"/>
        <v>0.49312215653272823</v>
      </c>
      <c r="AT223" s="5">
        <f t="shared" si="78"/>
        <v>2.4351711433714978</v>
      </c>
      <c r="AU223" s="5">
        <f t="shared" si="79"/>
        <v>0.99879563915252234</v>
      </c>
      <c r="AV223" s="5">
        <f t="shared" si="80"/>
        <v>-3.0805369127672511E-3</v>
      </c>
      <c r="AW223" s="5">
        <f t="shared" si="81"/>
        <v>4.4424587892446592</v>
      </c>
      <c r="AX223" s="5">
        <f t="shared" si="68"/>
        <v>48.192771084337345</v>
      </c>
      <c r="AY223" s="5">
        <f t="shared" si="82"/>
        <v>0.45</v>
      </c>
      <c r="AZ223" s="5">
        <f t="shared" si="83"/>
        <v>21.686746987951807</v>
      </c>
      <c r="BA223" s="5">
        <f t="shared" si="84"/>
        <v>1.2290802650243557</v>
      </c>
      <c r="BB223" s="5">
        <f t="shared" si="85"/>
        <v>2.1686746987951807E-2</v>
      </c>
      <c r="BC223" s="5">
        <f t="shared" si="86"/>
        <v>9.3500722891566274E-2</v>
      </c>
      <c r="BD223" s="5">
        <f t="shared" si="87"/>
        <v>0.13901408450704225</v>
      </c>
      <c r="BE223" s="5">
        <f t="shared" si="88"/>
        <v>0.20722996185843121</v>
      </c>
    </row>
    <row r="224" spans="1:57" hidden="1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</v>
      </c>
      <c r="M224" s="15"/>
      <c r="N224" s="15"/>
      <c r="O224" s="15"/>
      <c r="P224" s="15">
        <v>221433666.15729171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69"/>
        <v>5.0565350450994853</v>
      </c>
      <c r="W224" s="15">
        <v>4.6784800000000004</v>
      </c>
      <c r="X224" s="15"/>
      <c r="Y224" s="15">
        <f t="shared" si="70"/>
        <v>0.9252343666705376</v>
      </c>
      <c r="Z224" s="15"/>
      <c r="AA224" s="16"/>
      <c r="AB224" s="15">
        <v>0.80762280341764636</v>
      </c>
      <c r="AC224" s="17">
        <f t="shared" si="71"/>
        <v>0.73426116343586834</v>
      </c>
      <c r="AD224" s="15">
        <f t="shared" si="72"/>
        <v>2.2222222222222223</v>
      </c>
      <c r="AE224" s="15" t="s">
        <v>843</v>
      </c>
      <c r="AF224" s="22" t="s">
        <v>5</v>
      </c>
      <c r="AG224" s="17">
        <f t="shared" si="73"/>
        <v>2649.9843360457448</v>
      </c>
      <c r="AH224" s="17">
        <v>1958.7849929146394</v>
      </c>
      <c r="AI224" s="94">
        <v>9.3788999999999998</v>
      </c>
      <c r="AJ224" s="17">
        <f t="shared" si="74"/>
        <v>0.73426116343586834</v>
      </c>
      <c r="AK224" s="15">
        <f t="shared" si="75"/>
        <v>0.9252343666705376</v>
      </c>
      <c r="AL224" s="5">
        <v>6.1308999999999996</v>
      </c>
      <c r="AN224" s="109"/>
      <c r="AR224" s="5">
        <f t="shared" si="76"/>
        <v>2.2222222222222223</v>
      </c>
      <c r="AS224" s="5">
        <f t="shared" si="77"/>
        <v>0.49312215653272823</v>
      </c>
      <c r="AT224" s="5">
        <f t="shared" si="78"/>
        <v>2.4351711433714978</v>
      </c>
      <c r="AU224" s="5">
        <f t="shared" si="79"/>
        <v>1.0808072376283504</v>
      </c>
      <c r="AV224" s="5">
        <f t="shared" si="80"/>
        <v>7.5802131072804216E-2</v>
      </c>
      <c r="AW224" s="5">
        <f t="shared" si="81"/>
        <v>4.4424587892446592</v>
      </c>
      <c r="AX224" s="5">
        <f t="shared" si="68"/>
        <v>48.192771084337345</v>
      </c>
      <c r="AY224" s="5">
        <f t="shared" si="82"/>
        <v>0.45</v>
      </c>
      <c r="AZ224" s="5">
        <f t="shared" si="83"/>
        <v>21.686746987951807</v>
      </c>
      <c r="BA224" s="5">
        <f t="shared" si="84"/>
        <v>1.2290802650243557</v>
      </c>
      <c r="BB224" s="5">
        <f t="shared" si="85"/>
        <v>2.1686746987951807E-2</v>
      </c>
      <c r="BC224" s="5">
        <f t="shared" si="86"/>
        <v>9.3500722891566274E-2</v>
      </c>
      <c r="BD224" s="5">
        <f t="shared" si="87"/>
        <v>0.13901408450704225</v>
      </c>
      <c r="BE224" s="5">
        <f t="shared" si="88"/>
        <v>0.20722996185843121</v>
      </c>
    </row>
    <row r="225" spans="1:57" hidden="1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</v>
      </c>
      <c r="M225" s="15"/>
      <c r="N225" s="15"/>
      <c r="O225" s="15"/>
      <c r="P225" s="15">
        <v>221433666.15729171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69"/>
        <v>6.4488318782979226</v>
      </c>
      <c r="W225" s="15">
        <v>4.9633900000000004</v>
      </c>
      <c r="X225" s="15"/>
      <c r="Y225" s="15">
        <f t="shared" si="70"/>
        <v>0.76965721756573635</v>
      </c>
      <c r="Z225" s="15"/>
      <c r="AA225" s="16"/>
      <c r="AB225" s="15">
        <v>0.80762280341764636</v>
      </c>
      <c r="AC225" s="17">
        <f t="shared" si="71"/>
        <v>0.97510645083657699</v>
      </c>
      <c r="AD225" s="15">
        <f t="shared" si="72"/>
        <v>2.2222222222222223</v>
      </c>
      <c r="AE225" s="15" t="s">
        <v>844</v>
      </c>
      <c r="AF225" s="22" t="s">
        <v>5</v>
      </c>
      <c r="AG225" s="17">
        <f t="shared" si="73"/>
        <v>2204.3923617031164</v>
      </c>
      <c r="AH225" s="17">
        <v>1524.9738218750047</v>
      </c>
      <c r="AI225" s="94">
        <v>6.7823000000000002</v>
      </c>
      <c r="AJ225" s="17">
        <f t="shared" si="74"/>
        <v>0.97510645083657699</v>
      </c>
      <c r="AK225" s="15">
        <f t="shared" si="75"/>
        <v>0.76965721756573635</v>
      </c>
      <c r="AL225" s="5">
        <v>6.1308999999999996</v>
      </c>
      <c r="AN225" s="109"/>
      <c r="AR225" s="5">
        <f t="shared" si="76"/>
        <v>2.2222222222222223</v>
      </c>
      <c r="AS225" s="5">
        <f t="shared" si="77"/>
        <v>0.49312215653272823</v>
      </c>
      <c r="AT225" s="5">
        <f t="shared" si="78"/>
        <v>2.4351711433714978</v>
      </c>
      <c r="AU225" s="5">
        <f t="shared" si="79"/>
        <v>1.2992797016349555</v>
      </c>
      <c r="AV225" s="5">
        <f t="shared" si="80"/>
        <v>0.10355000533394833</v>
      </c>
      <c r="AW225" s="5">
        <f t="shared" si="81"/>
        <v>4.4424587892446592</v>
      </c>
      <c r="AX225" s="5">
        <f t="shared" si="68"/>
        <v>48.192771084337345</v>
      </c>
      <c r="AY225" s="5">
        <f t="shared" si="82"/>
        <v>0.45</v>
      </c>
      <c r="AZ225" s="5">
        <f t="shared" si="83"/>
        <v>21.686746987951807</v>
      </c>
      <c r="BA225" s="5">
        <f t="shared" si="84"/>
        <v>1.2290802650243557</v>
      </c>
      <c r="BB225" s="5">
        <f t="shared" si="85"/>
        <v>2.1686746987951807E-2</v>
      </c>
      <c r="BC225" s="5">
        <f t="shared" si="86"/>
        <v>9.3500722891566274E-2</v>
      </c>
      <c r="BD225" s="5">
        <f t="shared" si="87"/>
        <v>0.13901408450704225</v>
      </c>
      <c r="BE225" s="5">
        <f t="shared" si="88"/>
        <v>0.20722996185843121</v>
      </c>
    </row>
    <row r="226" spans="1:57" hidden="1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</v>
      </c>
      <c r="M226" s="15"/>
      <c r="N226" s="15"/>
      <c r="O226" s="15"/>
      <c r="P226" s="15">
        <v>221433666.15729171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69"/>
        <v>9.1903114915163542</v>
      </c>
      <c r="W226" s="15">
        <v>4.7788000000000004</v>
      </c>
      <c r="X226" s="15"/>
      <c r="Y226" s="15">
        <f t="shared" si="70"/>
        <v>0.51998237539732428</v>
      </c>
      <c r="Z226" s="15"/>
      <c r="AA226" s="16"/>
      <c r="AB226" s="15">
        <v>0.80762280341764636</v>
      </c>
      <c r="AC226" s="17">
        <f t="shared" si="71"/>
        <v>1.2939883572493385</v>
      </c>
      <c r="AD226" s="15">
        <f t="shared" si="72"/>
        <v>2.2222222222222223</v>
      </c>
      <c r="AE226" s="15" t="s">
        <v>845</v>
      </c>
      <c r="AF226" s="22" t="s">
        <v>5</v>
      </c>
      <c r="AG226" s="17">
        <f t="shared" si="73"/>
        <v>1489.2930909833292</v>
      </c>
      <c r="AH226" s="17">
        <v>1063.0630333003928</v>
      </c>
      <c r="AI226" s="94">
        <v>5.4886999999999997</v>
      </c>
      <c r="AJ226" s="17">
        <f t="shared" si="74"/>
        <v>1.2939883572493385</v>
      </c>
      <c r="AK226" s="15">
        <f t="shared" si="75"/>
        <v>0.51998237539732428</v>
      </c>
      <c r="AL226" s="5">
        <v>6.1308999999999996</v>
      </c>
      <c r="AN226" s="109"/>
      <c r="AR226" s="5">
        <f t="shared" si="76"/>
        <v>2.2222222222222223</v>
      </c>
      <c r="AS226" s="5">
        <f t="shared" si="77"/>
        <v>0.49312215653272823</v>
      </c>
      <c r="AT226" s="5">
        <f t="shared" si="78"/>
        <v>2.4351711433714978</v>
      </c>
      <c r="AU226" s="5">
        <f t="shared" si="79"/>
        <v>1.9231421050297886</v>
      </c>
      <c r="AV226" s="5">
        <f t="shared" si="80"/>
        <v>0.10913989762867107</v>
      </c>
      <c r="AW226" s="5">
        <f t="shared" si="81"/>
        <v>4.4424587892446592</v>
      </c>
      <c r="AX226" s="5">
        <f t="shared" si="68"/>
        <v>48.192771084337345</v>
      </c>
      <c r="AY226" s="5">
        <f t="shared" si="82"/>
        <v>0.45</v>
      </c>
      <c r="AZ226" s="5">
        <f t="shared" si="83"/>
        <v>21.686746987951807</v>
      </c>
      <c r="BA226" s="5">
        <f t="shared" si="84"/>
        <v>1.2290802650243557</v>
      </c>
      <c r="BB226" s="5">
        <f t="shared" si="85"/>
        <v>2.1686746987951807E-2</v>
      </c>
      <c r="BC226" s="5">
        <f t="shared" si="86"/>
        <v>9.3500722891566274E-2</v>
      </c>
      <c r="BD226" s="5">
        <f t="shared" si="87"/>
        <v>0.13901408450704225</v>
      </c>
      <c r="BE226" s="5">
        <f t="shared" si="88"/>
        <v>0.20722996185843121</v>
      </c>
    </row>
    <row r="227" spans="1:57" hidden="1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</v>
      </c>
      <c r="M227" s="15"/>
      <c r="N227" s="15"/>
      <c r="O227" s="15"/>
      <c r="P227" s="15">
        <v>221433666.15729171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69"/>
        <v>12.993819386796796</v>
      </c>
      <c r="W227" s="15">
        <v>4.5279100000000003</v>
      </c>
      <c r="X227" s="15"/>
      <c r="Y227" s="15">
        <f t="shared" si="70"/>
        <v>0.34846644125289861</v>
      </c>
      <c r="Z227" s="15"/>
      <c r="AA227" s="16"/>
      <c r="AB227" s="15">
        <v>0.80762280341764636</v>
      </c>
      <c r="AC227" s="17">
        <f t="shared" si="71"/>
        <v>1.623028183701273</v>
      </c>
      <c r="AD227" s="15">
        <f t="shared" si="72"/>
        <v>2.2222222222222223</v>
      </c>
      <c r="AE227" s="15" t="s">
        <v>846</v>
      </c>
      <c r="AF227" s="22" t="s">
        <v>5</v>
      </c>
      <c r="AG227" s="17">
        <f t="shared" si="73"/>
        <v>998.05048777074467</v>
      </c>
      <c r="AH227" s="17">
        <v>749.30179236732522</v>
      </c>
      <c r="AI227" s="94">
        <v>4.9326999999999996</v>
      </c>
      <c r="AJ227" s="17">
        <f t="shared" si="74"/>
        <v>1.623028183701273</v>
      </c>
      <c r="AK227" s="15">
        <f t="shared" si="75"/>
        <v>0.34846644125289861</v>
      </c>
      <c r="AL227" s="5">
        <v>6.1308999999999996</v>
      </c>
      <c r="AN227" s="109"/>
      <c r="AR227" s="5">
        <f t="shared" si="76"/>
        <v>2.2222222222222223</v>
      </c>
      <c r="AS227" s="5">
        <f t="shared" si="77"/>
        <v>0.49312215653272823</v>
      </c>
      <c r="AT227" s="5">
        <f t="shared" si="78"/>
        <v>2.4351711433714978</v>
      </c>
      <c r="AU227" s="5">
        <f t="shared" si="79"/>
        <v>2.8697167979921847</v>
      </c>
      <c r="AV227" s="5">
        <f t="shared" si="80"/>
        <v>0.10782200421272053</v>
      </c>
      <c r="AW227" s="5">
        <f t="shared" si="81"/>
        <v>4.4424587892446592</v>
      </c>
      <c r="AX227" s="5">
        <f t="shared" si="68"/>
        <v>48.192771084337345</v>
      </c>
      <c r="AY227" s="5">
        <f t="shared" si="82"/>
        <v>0.45</v>
      </c>
      <c r="AZ227" s="5">
        <f t="shared" si="83"/>
        <v>21.686746987951807</v>
      </c>
      <c r="BA227" s="5">
        <f t="shared" si="84"/>
        <v>1.2290802650243557</v>
      </c>
      <c r="BB227" s="5">
        <f t="shared" si="85"/>
        <v>2.1686746987951807E-2</v>
      </c>
      <c r="BC227" s="5">
        <f t="shared" si="86"/>
        <v>9.3500722891566274E-2</v>
      </c>
      <c r="BD227" s="5">
        <f t="shared" si="87"/>
        <v>0.13901408450704225</v>
      </c>
      <c r="BE227" s="5">
        <f t="shared" si="88"/>
        <v>0.20722996185843121</v>
      </c>
    </row>
    <row r="228" spans="1:57" hidden="1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</v>
      </c>
      <c r="M228" s="15"/>
      <c r="N228" s="15"/>
      <c r="O228" s="15"/>
      <c r="P228" s="15">
        <v>221433666.15729171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69"/>
        <v>17.540830695772907</v>
      </c>
      <c r="W228" s="15">
        <v>4.3638000000000003</v>
      </c>
      <c r="X228" s="15"/>
      <c r="Y228" s="15">
        <f t="shared" si="70"/>
        <v>0.24877955187445111</v>
      </c>
      <c r="Z228" s="15"/>
      <c r="AA228" s="16"/>
      <c r="AB228" s="15">
        <v>0.80762280341764636</v>
      </c>
      <c r="AC228" s="17">
        <f t="shared" si="71"/>
        <v>1.9426595194954437</v>
      </c>
      <c r="AD228" s="15">
        <f t="shared" si="72"/>
        <v>2.2222222222222223</v>
      </c>
      <c r="AE228" s="15" t="s">
        <v>847</v>
      </c>
      <c r="AF228" s="22" t="s">
        <v>5</v>
      </c>
      <c r="AG228" s="17">
        <f t="shared" si="73"/>
        <v>712.53504986864459</v>
      </c>
      <c r="AH228" s="17">
        <v>554.0901269485596</v>
      </c>
      <c r="AI228" s="94">
        <v>4.6478999999999999</v>
      </c>
      <c r="AJ228" s="17">
        <f t="shared" si="74"/>
        <v>1.9426595194954437</v>
      </c>
      <c r="AK228" s="15">
        <f t="shared" si="75"/>
        <v>0.24877955187445111</v>
      </c>
      <c r="AL228" s="5">
        <v>6.1308999999999996</v>
      </c>
      <c r="AN228" s="109"/>
      <c r="AR228" s="5">
        <f t="shared" si="76"/>
        <v>2.2222222222222223</v>
      </c>
      <c r="AS228" s="5">
        <f t="shared" si="77"/>
        <v>0.49312215653272823</v>
      </c>
      <c r="AT228" s="5">
        <f t="shared" si="78"/>
        <v>2.4351711433714978</v>
      </c>
      <c r="AU228" s="5">
        <f t="shared" si="79"/>
        <v>4.0196229652534274</v>
      </c>
      <c r="AV228" s="5">
        <f t="shared" si="80"/>
        <v>0.10591430841803494</v>
      </c>
      <c r="AW228" s="5">
        <f t="shared" si="81"/>
        <v>4.4424587892446592</v>
      </c>
      <c r="AX228" s="5">
        <f t="shared" si="68"/>
        <v>48.192771084337345</v>
      </c>
      <c r="AY228" s="5">
        <f t="shared" si="82"/>
        <v>0.45</v>
      </c>
      <c r="AZ228" s="5">
        <f t="shared" si="83"/>
        <v>21.686746987951807</v>
      </c>
      <c r="BA228" s="5">
        <f t="shared" si="84"/>
        <v>1.2290802650243557</v>
      </c>
      <c r="BB228" s="5">
        <f t="shared" si="85"/>
        <v>2.1686746987951807E-2</v>
      </c>
      <c r="BC228" s="5">
        <f t="shared" si="86"/>
        <v>9.3500722891566274E-2</v>
      </c>
      <c r="BD228" s="5">
        <f t="shared" si="87"/>
        <v>0.13901408450704225</v>
      </c>
      <c r="BE228" s="5">
        <f t="shared" si="88"/>
        <v>0.20722996185843121</v>
      </c>
    </row>
    <row r="229" spans="1:57" hidden="1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</v>
      </c>
      <c r="M229" s="15"/>
      <c r="N229" s="15"/>
      <c r="O229" s="15"/>
      <c r="P229" s="15">
        <v>221433666.15729171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69"/>
        <v>25.941210017270912</v>
      </c>
      <c r="W229" s="15">
        <v>4.2044600000000001</v>
      </c>
      <c r="X229" s="15"/>
      <c r="Y229" s="15">
        <f t="shared" si="70"/>
        <v>0.16207647974789116</v>
      </c>
      <c r="Z229" s="15"/>
      <c r="AA229" s="16"/>
      <c r="AB229" s="15">
        <v>0.80762280341764636</v>
      </c>
      <c r="AC229" s="17">
        <f t="shared" si="71"/>
        <v>2.4272023125566178</v>
      </c>
      <c r="AD229" s="15">
        <f t="shared" si="72"/>
        <v>2.2222222222222223</v>
      </c>
      <c r="AE229" s="15" t="s">
        <v>848</v>
      </c>
      <c r="AF229" s="22" t="s">
        <v>5</v>
      </c>
      <c r="AG229" s="17">
        <f t="shared" si="73"/>
        <v>464.20685184760947</v>
      </c>
      <c r="AH229" s="17">
        <v>374.13070068783702</v>
      </c>
      <c r="AI229" s="94">
        <v>4.4032999999999998</v>
      </c>
      <c r="AJ229" s="17">
        <f t="shared" si="74"/>
        <v>2.4272023125566178</v>
      </c>
      <c r="AK229" s="15">
        <f t="shared" si="75"/>
        <v>0.16207647974789116</v>
      </c>
      <c r="AL229" s="5">
        <v>6.1308999999999996</v>
      </c>
      <c r="AN229" s="109"/>
      <c r="AR229" s="5">
        <f t="shared" si="76"/>
        <v>2.2222222222222223</v>
      </c>
      <c r="AS229" s="5">
        <f t="shared" si="77"/>
        <v>0.49312215653272823</v>
      </c>
      <c r="AT229" s="5">
        <f t="shared" si="78"/>
        <v>2.4351711433714978</v>
      </c>
      <c r="AU229" s="5">
        <f t="shared" si="79"/>
        <v>6.1699267009963012</v>
      </c>
      <c r="AV229" s="5">
        <f t="shared" si="80"/>
        <v>0.10482145797441873</v>
      </c>
      <c r="AW229" s="5">
        <f t="shared" si="81"/>
        <v>4.4424587892446592</v>
      </c>
      <c r="AX229" s="5">
        <f t="shared" si="68"/>
        <v>48.192771084337345</v>
      </c>
      <c r="AY229" s="5">
        <f t="shared" si="82"/>
        <v>0.45</v>
      </c>
      <c r="AZ229" s="5">
        <f t="shared" si="83"/>
        <v>21.686746987951807</v>
      </c>
      <c r="BA229" s="5">
        <f t="shared" si="84"/>
        <v>1.2290802650243557</v>
      </c>
      <c r="BB229" s="5">
        <f t="shared" si="85"/>
        <v>2.1686746987951807E-2</v>
      </c>
      <c r="BC229" s="5">
        <f t="shared" si="86"/>
        <v>9.3500722891566274E-2</v>
      </c>
      <c r="BD229" s="5">
        <f t="shared" si="87"/>
        <v>0.13901408450704225</v>
      </c>
      <c r="BE229" s="5">
        <f t="shared" si="88"/>
        <v>0.20722996185843121</v>
      </c>
    </row>
    <row r="230" spans="1:57" hidden="1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7101.6999999999971</v>
      </c>
      <c r="M230" s="15"/>
      <c r="N230" s="15"/>
      <c r="O230" s="15"/>
      <c r="P230" s="15">
        <v>209405282.90208334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69"/>
        <v>3.7247101318285192</v>
      </c>
      <c r="W230" s="15">
        <v>3.94353</v>
      </c>
      <c r="X230" s="15"/>
      <c r="Y230" s="15">
        <f t="shared" si="70"/>
        <v>1.0587481603740418</v>
      </c>
      <c r="Z230" s="15"/>
      <c r="AA230" s="16"/>
      <c r="AB230" s="15">
        <v>1.1133153135475653</v>
      </c>
      <c r="AC230" s="17">
        <f t="shared" si="71"/>
        <v>0.3106526704569767</v>
      </c>
      <c r="AD230" s="15">
        <f t="shared" si="72"/>
        <v>2.2222222222222223</v>
      </c>
      <c r="AE230" s="15" t="s">
        <v>849</v>
      </c>
      <c r="AF230" s="24" t="s">
        <v>218</v>
      </c>
      <c r="AG230" s="17">
        <f t="shared" si="73"/>
        <v>2669.2136927375573</v>
      </c>
      <c r="AH230" s="17">
        <v>2366.5168408002178</v>
      </c>
      <c r="AI230" s="94">
        <v>38.595999999999997</v>
      </c>
      <c r="AJ230" s="17">
        <f t="shared" si="74"/>
        <v>0.3106526704569767</v>
      </c>
      <c r="AK230" s="15">
        <f t="shared" si="75"/>
        <v>1.0587481603740418</v>
      </c>
      <c r="AL230" s="56">
        <v>3.2757000000000001</v>
      </c>
      <c r="AN230" s="109"/>
      <c r="AR230" s="5">
        <f t="shared" si="76"/>
        <v>2.2222222222222223</v>
      </c>
      <c r="AS230" s="5">
        <f t="shared" si="77"/>
        <v>0.63373776147607286</v>
      </c>
      <c r="AT230" s="5">
        <f t="shared" si="78"/>
        <v>3.1295691924744342</v>
      </c>
      <c r="AU230" s="5">
        <f t="shared" si="79"/>
        <v>0.94451167655083634</v>
      </c>
      <c r="AV230" s="5">
        <f t="shared" si="80"/>
        <v>-0.4502270684388206</v>
      </c>
      <c r="AW230" s="5">
        <f t="shared" si="81"/>
        <v>6.3573117156432195</v>
      </c>
      <c r="AX230" s="5">
        <f t="shared" si="68"/>
        <v>68.965517241379317</v>
      </c>
      <c r="AY230" s="5">
        <f t="shared" si="82"/>
        <v>0.45</v>
      </c>
      <c r="AZ230" s="5">
        <f t="shared" si="83"/>
        <v>31.03448275862069</v>
      </c>
      <c r="BA230" s="5">
        <f t="shared" si="84"/>
        <v>1.2290802650243557</v>
      </c>
      <c r="BB230" s="5">
        <f t="shared" si="85"/>
        <v>3.1034482758620693E-2</v>
      </c>
      <c r="BC230" s="5">
        <f t="shared" si="86"/>
        <v>0.10113034482758622</v>
      </c>
      <c r="BD230" s="5">
        <f t="shared" si="87"/>
        <v>0.13901408450704225</v>
      </c>
      <c r="BE230" s="5">
        <f t="shared" si="88"/>
        <v>0.20722996185843121</v>
      </c>
    </row>
    <row r="231" spans="1:57" hidden="1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</v>
      </c>
      <c r="M231" s="15"/>
      <c r="N231" s="15"/>
      <c r="O231" s="15"/>
      <c r="P231" s="15">
        <v>209405282.90208343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69"/>
        <v>4.189115824945965</v>
      </c>
      <c r="W231" s="15">
        <v>4.2378600000000004</v>
      </c>
      <c r="X231" s="15"/>
      <c r="Y231" s="15">
        <f t="shared" si="70"/>
        <v>1.0116359100800618</v>
      </c>
      <c r="Z231" s="15"/>
      <c r="AA231" s="16"/>
      <c r="AB231" s="15">
        <v>1.1133153135475653</v>
      </c>
      <c r="AC231" s="17">
        <f t="shared" si="71"/>
        <v>0.49663942633657238</v>
      </c>
      <c r="AD231" s="15">
        <f t="shared" si="72"/>
        <v>2.2222222222222223</v>
      </c>
      <c r="AE231" s="15" t="s">
        <v>850</v>
      </c>
      <c r="AF231" s="22" t="s">
        <v>5</v>
      </c>
      <c r="AG231" s="17">
        <f t="shared" si="73"/>
        <v>2550.4388336285292</v>
      </c>
      <c r="AH231" s="17">
        <v>2101.8354366882622</v>
      </c>
      <c r="AI231" s="94">
        <v>16.984000000000002</v>
      </c>
      <c r="AJ231" s="17">
        <f t="shared" si="74"/>
        <v>0.49663942633657238</v>
      </c>
      <c r="AK231" s="15">
        <f t="shared" si="75"/>
        <v>1.0116359100800618</v>
      </c>
      <c r="AL231" s="5">
        <v>3.2757000000000001</v>
      </c>
      <c r="AN231" s="109"/>
      <c r="AR231" s="5">
        <f t="shared" si="76"/>
        <v>2.2222222222222223</v>
      </c>
      <c r="AS231" s="5">
        <f t="shared" si="77"/>
        <v>0.63373776147607286</v>
      </c>
      <c r="AT231" s="5">
        <f t="shared" si="78"/>
        <v>3.1295691924744342</v>
      </c>
      <c r="AU231" s="5">
        <f t="shared" si="79"/>
        <v>0.98849792700701877</v>
      </c>
      <c r="AV231" s="5">
        <f t="shared" si="80"/>
        <v>-2.9099528349632628E-2</v>
      </c>
      <c r="AW231" s="5">
        <f t="shared" si="81"/>
        <v>6.3573117156432195</v>
      </c>
      <c r="AX231" s="5">
        <f t="shared" si="68"/>
        <v>68.965517241379317</v>
      </c>
      <c r="AY231" s="5">
        <f t="shared" si="82"/>
        <v>0.45</v>
      </c>
      <c r="AZ231" s="5">
        <f t="shared" si="83"/>
        <v>31.03448275862069</v>
      </c>
      <c r="BA231" s="5">
        <f t="shared" si="84"/>
        <v>1.2290802650243557</v>
      </c>
      <c r="BB231" s="5">
        <f t="shared" si="85"/>
        <v>3.1034482758620693E-2</v>
      </c>
      <c r="BC231" s="5">
        <f t="shared" si="86"/>
        <v>0.10113034482758622</v>
      </c>
      <c r="BD231" s="5">
        <f t="shared" si="87"/>
        <v>0.13901408450704225</v>
      </c>
      <c r="BE231" s="5">
        <f t="shared" si="88"/>
        <v>0.20722996185843121</v>
      </c>
    </row>
    <row r="232" spans="1:57" hidden="1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</v>
      </c>
      <c r="M232" s="15"/>
      <c r="N232" s="15"/>
      <c r="O232" s="15"/>
      <c r="P232" s="15">
        <v>209405282.90208343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69"/>
        <v>5.0804258896126155</v>
      </c>
      <c r="W232" s="15">
        <v>4.7391199999999998</v>
      </c>
      <c r="X232" s="15"/>
      <c r="Y232" s="15">
        <f t="shared" si="70"/>
        <v>0.93281943344347451</v>
      </c>
      <c r="Z232" s="15"/>
      <c r="AA232" s="16"/>
      <c r="AB232" s="15">
        <v>1.1133153135475653</v>
      </c>
      <c r="AC232" s="17">
        <f t="shared" si="71"/>
        <v>0.73430063028486714</v>
      </c>
      <c r="AD232" s="15">
        <f t="shared" si="72"/>
        <v>2.2222222222222223</v>
      </c>
      <c r="AE232" s="15" t="s">
        <v>851</v>
      </c>
      <c r="AF232" s="22" t="s">
        <v>5</v>
      </c>
      <c r="AG232" s="17">
        <f t="shared" si="73"/>
        <v>2351.7343385223603</v>
      </c>
      <c r="AH232" s="17">
        <v>1729.1985217557631</v>
      </c>
      <c r="AI232" s="94">
        <v>9.4222000000000001</v>
      </c>
      <c r="AJ232" s="17">
        <f t="shared" si="74"/>
        <v>0.73430063028486714</v>
      </c>
      <c r="AK232" s="15">
        <f t="shared" si="75"/>
        <v>0.93281943344347451</v>
      </c>
      <c r="AL232" s="5">
        <v>3.2757000000000001</v>
      </c>
      <c r="AN232" s="109"/>
      <c r="AR232" s="5">
        <f t="shared" si="76"/>
        <v>2.2222222222222223</v>
      </c>
      <c r="AS232" s="5">
        <f t="shared" si="77"/>
        <v>0.63373776147607286</v>
      </c>
      <c r="AT232" s="5">
        <f t="shared" si="78"/>
        <v>3.1295691924744342</v>
      </c>
      <c r="AU232" s="5">
        <f t="shared" si="79"/>
        <v>1.0720188325285318</v>
      </c>
      <c r="AV232" s="5">
        <f t="shared" si="80"/>
        <v>6.6994576894202337E-2</v>
      </c>
      <c r="AW232" s="5">
        <f t="shared" si="81"/>
        <v>6.3573117156432195</v>
      </c>
      <c r="AX232" s="5">
        <f t="shared" si="68"/>
        <v>68.965517241379317</v>
      </c>
      <c r="AY232" s="5">
        <f t="shared" si="82"/>
        <v>0.45</v>
      </c>
      <c r="AZ232" s="5">
        <f t="shared" si="83"/>
        <v>31.03448275862069</v>
      </c>
      <c r="BA232" s="5">
        <f t="shared" si="84"/>
        <v>1.2290802650243557</v>
      </c>
      <c r="BB232" s="5">
        <f t="shared" si="85"/>
        <v>3.1034482758620693E-2</v>
      </c>
      <c r="BC232" s="5">
        <f t="shared" si="86"/>
        <v>0.10113034482758622</v>
      </c>
      <c r="BD232" s="5">
        <f t="shared" si="87"/>
        <v>0.13901408450704225</v>
      </c>
      <c r="BE232" s="5">
        <f t="shared" si="88"/>
        <v>0.20722996185843121</v>
      </c>
    </row>
    <row r="233" spans="1:57" hidden="1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</v>
      </c>
      <c r="M233" s="15"/>
      <c r="N233" s="15"/>
      <c r="O233" s="15"/>
      <c r="P233" s="15">
        <v>209405282.90208343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69"/>
        <v>6.508738806694975</v>
      </c>
      <c r="W233" s="15">
        <v>5.0460399999999996</v>
      </c>
      <c r="X233" s="15"/>
      <c r="Y233" s="15">
        <f t="shared" si="70"/>
        <v>0.77527154643378471</v>
      </c>
      <c r="Z233" s="15"/>
      <c r="AA233" s="16"/>
      <c r="AB233" s="15">
        <v>1.1133153135475653</v>
      </c>
      <c r="AC233" s="17">
        <f t="shared" si="71"/>
        <v>0.97401887385367336</v>
      </c>
      <c r="AD233" s="15">
        <f t="shared" si="72"/>
        <v>2.2222222222222223</v>
      </c>
      <c r="AE233" s="15" t="s">
        <v>852</v>
      </c>
      <c r="AF233" s="22" t="s">
        <v>5</v>
      </c>
      <c r="AG233" s="17">
        <f t="shared" si="73"/>
        <v>1954.5398091646273</v>
      </c>
      <c r="AH233" s="17">
        <v>1346.2337561503921</v>
      </c>
      <c r="AI233" s="94">
        <v>6.8605999999999998</v>
      </c>
      <c r="AJ233" s="17">
        <f t="shared" si="74"/>
        <v>0.97401887385367336</v>
      </c>
      <c r="AK233" s="15">
        <f t="shared" si="75"/>
        <v>0.77527154643378471</v>
      </c>
      <c r="AL233" s="5">
        <v>3.2757000000000001</v>
      </c>
      <c r="AN233" s="109"/>
      <c r="AR233" s="5">
        <f t="shared" si="76"/>
        <v>2.2222222222222223</v>
      </c>
      <c r="AS233" s="5">
        <f t="shared" si="77"/>
        <v>0.63373776147607286</v>
      </c>
      <c r="AT233" s="5">
        <f t="shared" si="78"/>
        <v>3.1295691924744342</v>
      </c>
      <c r="AU233" s="5">
        <f t="shared" si="79"/>
        <v>1.2898706325544338</v>
      </c>
      <c r="AV233" s="5">
        <f t="shared" si="80"/>
        <v>9.9051692694479554E-2</v>
      </c>
      <c r="AW233" s="5">
        <f t="shared" si="81"/>
        <v>6.3573117156432195</v>
      </c>
      <c r="AX233" s="5">
        <f t="shared" si="68"/>
        <v>68.965517241379317</v>
      </c>
      <c r="AY233" s="5">
        <f t="shared" si="82"/>
        <v>0.45</v>
      </c>
      <c r="AZ233" s="5">
        <f t="shared" si="83"/>
        <v>31.03448275862069</v>
      </c>
      <c r="BA233" s="5">
        <f t="shared" si="84"/>
        <v>1.2290802650243557</v>
      </c>
      <c r="BB233" s="5">
        <f t="shared" si="85"/>
        <v>3.1034482758620693E-2</v>
      </c>
      <c r="BC233" s="5">
        <f t="shared" si="86"/>
        <v>0.10113034482758622</v>
      </c>
      <c r="BD233" s="5">
        <f t="shared" si="87"/>
        <v>0.13901408450704225</v>
      </c>
      <c r="BE233" s="5">
        <f t="shared" si="88"/>
        <v>0.20722996185843121</v>
      </c>
    </row>
    <row r="234" spans="1:57" hidden="1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</v>
      </c>
      <c r="M234" s="15"/>
      <c r="N234" s="15"/>
      <c r="O234" s="15"/>
      <c r="P234" s="15">
        <v>209405282.90208343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69"/>
        <v>9.314746485826781</v>
      </c>
      <c r="W234" s="15">
        <v>4.8779199999999996</v>
      </c>
      <c r="X234" s="15"/>
      <c r="Y234" s="15">
        <f t="shared" si="70"/>
        <v>0.52367716152255894</v>
      </c>
      <c r="Z234" s="15"/>
      <c r="AA234" s="16"/>
      <c r="AB234" s="15">
        <v>1.1133153135475653</v>
      </c>
      <c r="AC234" s="17">
        <f t="shared" si="71"/>
        <v>1.2916819633622716</v>
      </c>
      <c r="AD234" s="15">
        <f t="shared" si="72"/>
        <v>2.2222222222222223</v>
      </c>
      <c r="AE234" s="15" t="s">
        <v>853</v>
      </c>
      <c r="AF234" s="22" t="s">
        <v>5</v>
      </c>
      <c r="AG234" s="17">
        <f t="shared" si="73"/>
        <v>1320.2443247845888</v>
      </c>
      <c r="AH234" s="17">
        <v>938.46289019243318</v>
      </c>
      <c r="AI234" s="94">
        <v>5.5829000000000004</v>
      </c>
      <c r="AJ234" s="17">
        <f t="shared" si="74"/>
        <v>1.2916819633622716</v>
      </c>
      <c r="AK234" s="15">
        <f t="shared" si="75"/>
        <v>0.52367716152255894</v>
      </c>
      <c r="AL234" s="5">
        <v>3.2757000000000001</v>
      </c>
      <c r="AN234" s="109"/>
      <c r="AR234" s="5">
        <f t="shared" si="76"/>
        <v>2.2222222222222223</v>
      </c>
      <c r="AS234" s="5">
        <f t="shared" si="77"/>
        <v>0.63373776147607286</v>
      </c>
      <c r="AT234" s="5">
        <f t="shared" si="78"/>
        <v>3.1295691924744342</v>
      </c>
      <c r="AU234" s="5">
        <f t="shared" si="79"/>
        <v>1.9095734423333679</v>
      </c>
      <c r="AV234" s="5">
        <f t="shared" si="80"/>
        <v>0.10521037870707217</v>
      </c>
      <c r="AW234" s="5">
        <f t="shared" si="81"/>
        <v>6.3573117156432195</v>
      </c>
      <c r="AX234" s="5">
        <f t="shared" si="68"/>
        <v>68.965517241379317</v>
      </c>
      <c r="AY234" s="5">
        <f t="shared" si="82"/>
        <v>0.45</v>
      </c>
      <c r="AZ234" s="5">
        <f t="shared" si="83"/>
        <v>31.03448275862069</v>
      </c>
      <c r="BA234" s="5">
        <f t="shared" si="84"/>
        <v>1.2290802650243557</v>
      </c>
      <c r="BB234" s="5">
        <f t="shared" si="85"/>
        <v>3.1034482758620693E-2</v>
      </c>
      <c r="BC234" s="5">
        <f t="shared" si="86"/>
        <v>0.10113034482758622</v>
      </c>
      <c r="BD234" s="5">
        <f t="shared" si="87"/>
        <v>0.13901408450704225</v>
      </c>
      <c r="BE234" s="5">
        <f t="shared" si="88"/>
        <v>0.20722996185843121</v>
      </c>
    </row>
    <row r="235" spans="1:57" hidden="1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</v>
      </c>
      <c r="M235" s="15"/>
      <c r="N235" s="15"/>
      <c r="O235" s="15"/>
      <c r="P235" s="15">
        <v>209405282.90208343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69"/>
        <v>13.198873560871791</v>
      </c>
      <c r="W235" s="15">
        <v>4.6310000000000002</v>
      </c>
      <c r="X235" s="15"/>
      <c r="Y235" s="15">
        <f t="shared" si="70"/>
        <v>0.35086327470615764</v>
      </c>
      <c r="Z235" s="15"/>
      <c r="AA235" s="16"/>
      <c r="AB235" s="15">
        <v>1.1133153135475653</v>
      </c>
      <c r="AC235" s="17">
        <f t="shared" si="71"/>
        <v>1.6196122929100374</v>
      </c>
      <c r="AD235" s="15">
        <f t="shared" si="72"/>
        <v>2.2222222222222223</v>
      </c>
      <c r="AE235" s="15" t="s">
        <v>854</v>
      </c>
      <c r="AF235" s="22" t="s">
        <v>5</v>
      </c>
      <c r="AG235" s="17">
        <f t="shared" si="73"/>
        <v>884.56262988315564</v>
      </c>
      <c r="AH235" s="17">
        <v>661.47716895796475</v>
      </c>
      <c r="AI235" s="94">
        <v>5.0316999999999998</v>
      </c>
      <c r="AJ235" s="17">
        <f t="shared" si="74"/>
        <v>1.6196122929100374</v>
      </c>
      <c r="AK235" s="15">
        <f t="shared" si="75"/>
        <v>0.35086327470615764</v>
      </c>
      <c r="AL235" s="5">
        <v>3.2757000000000001</v>
      </c>
      <c r="AN235" s="109"/>
      <c r="AR235" s="5">
        <f t="shared" si="76"/>
        <v>2.2222222222222223</v>
      </c>
      <c r="AS235" s="5">
        <f t="shared" si="77"/>
        <v>0.63373776147607286</v>
      </c>
      <c r="AT235" s="5">
        <f t="shared" si="78"/>
        <v>3.1295691924744342</v>
      </c>
      <c r="AU235" s="5">
        <f t="shared" si="79"/>
        <v>2.8501130556838241</v>
      </c>
      <c r="AV235" s="5">
        <f t="shared" si="80"/>
        <v>0.10378464859256367</v>
      </c>
      <c r="AW235" s="5">
        <f t="shared" si="81"/>
        <v>6.3573117156432195</v>
      </c>
      <c r="AX235" s="5">
        <f t="shared" si="68"/>
        <v>68.965517241379317</v>
      </c>
      <c r="AY235" s="5">
        <f t="shared" si="82"/>
        <v>0.45</v>
      </c>
      <c r="AZ235" s="5">
        <f t="shared" si="83"/>
        <v>31.03448275862069</v>
      </c>
      <c r="BA235" s="5">
        <f t="shared" si="84"/>
        <v>1.2290802650243557</v>
      </c>
      <c r="BB235" s="5">
        <f t="shared" si="85"/>
        <v>3.1034482758620693E-2</v>
      </c>
      <c r="BC235" s="5">
        <f t="shared" si="86"/>
        <v>0.10113034482758622</v>
      </c>
      <c r="BD235" s="5">
        <f t="shared" si="87"/>
        <v>0.13901408450704225</v>
      </c>
      <c r="BE235" s="5">
        <f t="shared" si="88"/>
        <v>0.20722996185843121</v>
      </c>
    </row>
    <row r="236" spans="1:57" hidden="1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</v>
      </c>
      <c r="M236" s="15"/>
      <c r="N236" s="15"/>
      <c r="O236" s="15"/>
      <c r="P236" s="15">
        <v>209405282.90208343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69"/>
        <v>17.837738659338164</v>
      </c>
      <c r="W236" s="15">
        <v>4.46706</v>
      </c>
      <c r="X236" s="15"/>
      <c r="Y236" s="15">
        <f t="shared" si="70"/>
        <v>0.25042748328760084</v>
      </c>
      <c r="Z236" s="15"/>
      <c r="AA236" s="16"/>
      <c r="AB236" s="15">
        <v>1.1133153135475653</v>
      </c>
      <c r="AC236" s="17">
        <f t="shared" si="71"/>
        <v>1.9382507908981479</v>
      </c>
      <c r="AD236" s="15">
        <f t="shared" si="72"/>
        <v>2.2222222222222223</v>
      </c>
      <c r="AE236" s="15" t="s">
        <v>855</v>
      </c>
      <c r="AF236" s="22" t="s">
        <v>5</v>
      </c>
      <c r="AG236" s="17">
        <f t="shared" si="73"/>
        <v>631.35360461256209</v>
      </c>
      <c r="AH236" s="17">
        <v>489.14599198211556</v>
      </c>
      <c r="AI236" s="94">
        <v>4.7481</v>
      </c>
      <c r="AJ236" s="17">
        <f t="shared" si="74"/>
        <v>1.9382507908981479</v>
      </c>
      <c r="AK236" s="15">
        <f t="shared" si="75"/>
        <v>0.25042748328760084</v>
      </c>
      <c r="AL236" s="5">
        <v>3.2757000000000001</v>
      </c>
      <c r="AN236" s="109"/>
      <c r="AR236" s="5">
        <f t="shared" si="76"/>
        <v>2.2222222222222223</v>
      </c>
      <c r="AS236" s="5">
        <f t="shared" si="77"/>
        <v>0.63373776147607286</v>
      </c>
      <c r="AT236" s="5">
        <f t="shared" si="78"/>
        <v>3.1295691924744342</v>
      </c>
      <c r="AU236" s="5">
        <f t="shared" si="79"/>
        <v>3.9931719429195414</v>
      </c>
      <c r="AV236" s="5">
        <f t="shared" si="80"/>
        <v>0.1019218996727832</v>
      </c>
      <c r="AW236" s="5">
        <f t="shared" si="81"/>
        <v>6.3573117156432195</v>
      </c>
      <c r="AX236" s="5">
        <f t="shared" si="68"/>
        <v>68.965517241379317</v>
      </c>
      <c r="AY236" s="5">
        <f t="shared" si="82"/>
        <v>0.45</v>
      </c>
      <c r="AZ236" s="5">
        <f t="shared" si="83"/>
        <v>31.03448275862069</v>
      </c>
      <c r="BA236" s="5">
        <f t="shared" si="84"/>
        <v>1.2290802650243557</v>
      </c>
      <c r="BB236" s="5">
        <f t="shared" si="85"/>
        <v>3.1034482758620693E-2</v>
      </c>
      <c r="BC236" s="5">
        <f t="shared" si="86"/>
        <v>0.10113034482758622</v>
      </c>
      <c r="BD236" s="5">
        <f t="shared" si="87"/>
        <v>0.13901408450704225</v>
      </c>
      <c r="BE236" s="5">
        <f t="shared" si="88"/>
        <v>0.20722996185843121</v>
      </c>
    </row>
    <row r="237" spans="1:57" hidden="1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</v>
      </c>
      <c r="M237" s="15"/>
      <c r="N237" s="15"/>
      <c r="O237" s="15"/>
      <c r="P237" s="15">
        <v>209405282.90208343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69"/>
        <v>26.404356884324326</v>
      </c>
      <c r="W237" s="15">
        <v>4.2968000000000002</v>
      </c>
      <c r="X237" s="15"/>
      <c r="Y237" s="15">
        <f t="shared" si="70"/>
        <v>0.16273071973780637</v>
      </c>
      <c r="Z237" s="15"/>
      <c r="AA237" s="16"/>
      <c r="AB237" s="15">
        <v>1.1133153135475653</v>
      </c>
      <c r="AC237" s="17">
        <f t="shared" si="71"/>
        <v>2.4213517934362869</v>
      </c>
      <c r="AD237" s="15">
        <f t="shared" si="72"/>
        <v>2.2222222222222223</v>
      </c>
      <c r="AE237" s="15" t="s">
        <v>856</v>
      </c>
      <c r="AF237" s="22" t="s">
        <v>5</v>
      </c>
      <c r="AG237" s="17">
        <f t="shared" si="73"/>
        <v>410.26098708850276</v>
      </c>
      <c r="AH237" s="17">
        <v>330.2793603754389</v>
      </c>
      <c r="AI237" s="94">
        <v>4.5035999999999996</v>
      </c>
      <c r="AJ237" s="17">
        <f t="shared" si="74"/>
        <v>2.4213517934362869</v>
      </c>
      <c r="AK237" s="15">
        <f t="shared" si="75"/>
        <v>0.16273071973780637</v>
      </c>
      <c r="AL237" s="5">
        <v>3.2757000000000001</v>
      </c>
      <c r="AN237" s="109"/>
      <c r="AR237" s="5">
        <f t="shared" si="76"/>
        <v>2.2222222222222223</v>
      </c>
      <c r="AS237" s="5">
        <f t="shared" si="77"/>
        <v>0.63373776147607286</v>
      </c>
      <c r="AT237" s="5">
        <f t="shared" si="78"/>
        <v>3.1295691924744342</v>
      </c>
      <c r="AU237" s="5">
        <f t="shared" si="79"/>
        <v>6.1451212261041537</v>
      </c>
      <c r="AV237" s="5">
        <f t="shared" si="80"/>
        <v>0.10635771367956035</v>
      </c>
      <c r="AW237" s="5">
        <f t="shared" si="81"/>
        <v>6.3573117156432195</v>
      </c>
      <c r="AX237" s="5">
        <f t="shared" si="68"/>
        <v>68.965517241379317</v>
      </c>
      <c r="AY237" s="5">
        <f t="shared" si="82"/>
        <v>0.45</v>
      </c>
      <c r="AZ237" s="5">
        <f t="shared" si="83"/>
        <v>31.03448275862069</v>
      </c>
      <c r="BA237" s="5">
        <f t="shared" si="84"/>
        <v>1.2290802650243557</v>
      </c>
      <c r="BB237" s="5">
        <f t="shared" si="85"/>
        <v>3.1034482758620693E-2</v>
      </c>
      <c r="BC237" s="5">
        <f t="shared" si="86"/>
        <v>0.10113034482758622</v>
      </c>
      <c r="BD237" s="5">
        <f t="shared" si="87"/>
        <v>0.13901408450704225</v>
      </c>
      <c r="BE237" s="5">
        <f t="shared" si="88"/>
        <v>0.20722996185843121</v>
      </c>
    </row>
    <row r="238" spans="1:57" hidden="1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6514.2199999999984</v>
      </c>
      <c r="M238" s="15"/>
      <c r="N238" s="15"/>
      <c r="O238" s="15"/>
      <c r="P238" s="15">
        <v>202092025.88291669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69"/>
        <v>3.7203641219561914</v>
      </c>
      <c r="W238" s="15">
        <v>3.9644900000000001</v>
      </c>
      <c r="X238" s="15"/>
      <c r="Y238" s="15">
        <f t="shared" si="70"/>
        <v>1.0656188131164552</v>
      </c>
      <c r="Z238" s="15"/>
      <c r="AA238" s="16"/>
      <c r="AB238" s="15">
        <v>1.5137471488237149</v>
      </c>
      <c r="AC238" s="17">
        <f t="shared" si="71"/>
        <v>0.31550200469842904</v>
      </c>
      <c r="AD238" s="15">
        <f t="shared" si="72"/>
        <v>2.2222222222222223</v>
      </c>
      <c r="AE238" s="15" t="s">
        <v>857</v>
      </c>
      <c r="AF238" s="22" t="s">
        <v>5</v>
      </c>
      <c r="AG238" s="17">
        <f t="shared" si="73"/>
        <v>2464.2947615967137</v>
      </c>
      <c r="AH238" s="17">
        <v>2175.4811048233278</v>
      </c>
      <c r="AI238" s="94">
        <v>37.375</v>
      </c>
      <c r="AJ238" s="17">
        <f t="shared" si="74"/>
        <v>0.31550200469842904</v>
      </c>
      <c r="AK238" s="15">
        <f t="shared" si="75"/>
        <v>1.0656188131164552</v>
      </c>
      <c r="AL238" s="56">
        <v>1.7927999999999999</v>
      </c>
      <c r="AN238" s="109"/>
      <c r="AR238" s="5">
        <f t="shared" si="76"/>
        <v>2.2222222222222223</v>
      </c>
      <c r="AS238" s="5">
        <f t="shared" si="77"/>
        <v>0.78396837302677735</v>
      </c>
      <c r="AT238" s="5">
        <f t="shared" si="78"/>
        <v>3.8714487556877897</v>
      </c>
      <c r="AU238" s="5">
        <f t="shared" si="79"/>
        <v>0.93842187064570515</v>
      </c>
      <c r="AV238" s="5">
        <f t="shared" si="80"/>
        <v>-0.4765833582711998</v>
      </c>
      <c r="AW238" s="5">
        <f t="shared" si="81"/>
        <v>8.6150485866193147</v>
      </c>
      <c r="AX238" s="5">
        <f t="shared" si="68"/>
        <v>93.457943925233636</v>
      </c>
      <c r="AY238" s="5">
        <f t="shared" si="82"/>
        <v>0.45</v>
      </c>
      <c r="AZ238" s="5">
        <f t="shared" si="83"/>
        <v>42.056074766355138</v>
      </c>
      <c r="BA238" s="5">
        <f t="shared" si="84"/>
        <v>1.2290802650243557</v>
      </c>
      <c r="BB238" s="5">
        <f t="shared" si="85"/>
        <v>4.2056074766355138E-2</v>
      </c>
      <c r="BC238" s="5">
        <f t="shared" si="86"/>
        <v>0.11012616822429908</v>
      </c>
      <c r="BD238" s="5">
        <f t="shared" si="87"/>
        <v>0.13901408450704225</v>
      </c>
      <c r="BE238" s="5">
        <f t="shared" si="88"/>
        <v>0.20722996185843121</v>
      </c>
    </row>
    <row r="239" spans="1:57" hidden="1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6514.2199999999984</v>
      </c>
      <c r="M239" s="15"/>
      <c r="N239" s="15"/>
      <c r="O239" s="15"/>
      <c r="P239" s="15">
        <v>202092025.88291669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69"/>
        <v>4.1886808395721591</v>
      </c>
      <c r="W239" s="15">
        <v>4.2699999999999996</v>
      </c>
      <c r="X239" s="15"/>
      <c r="Y239" s="15">
        <f t="shared" si="70"/>
        <v>1.0194140264064966</v>
      </c>
      <c r="Z239" s="15"/>
      <c r="AA239" s="16"/>
      <c r="AB239" s="15">
        <v>1.5137471488237149</v>
      </c>
      <c r="AC239" s="17">
        <f t="shared" si="71"/>
        <v>0.49914755072567601</v>
      </c>
      <c r="AD239" s="15">
        <f t="shared" si="72"/>
        <v>2.2222222222222223</v>
      </c>
      <c r="AE239" s="15" t="s">
        <v>858</v>
      </c>
      <c r="AF239" s="22" t="s">
        <v>5</v>
      </c>
      <c r="AG239" s="17">
        <f t="shared" si="73"/>
        <v>2357.4439698796932</v>
      </c>
      <c r="AH239" s="17">
        <v>1932.165957634702</v>
      </c>
      <c r="AI239" s="94">
        <v>16.812000000000001</v>
      </c>
      <c r="AJ239" s="17">
        <f t="shared" si="74"/>
        <v>0.49914755072567601</v>
      </c>
      <c r="AK239" s="15">
        <f t="shared" si="75"/>
        <v>1.0194140264064966</v>
      </c>
      <c r="AL239" s="5">
        <v>1.7927999999999999</v>
      </c>
      <c r="AN239" s="109"/>
      <c r="AR239" s="5">
        <f t="shared" si="76"/>
        <v>2.2222222222222223</v>
      </c>
      <c r="AS239" s="5">
        <f t="shared" si="77"/>
        <v>0.78396837302677735</v>
      </c>
      <c r="AT239" s="5">
        <f t="shared" si="78"/>
        <v>3.8714487556877897</v>
      </c>
      <c r="AU239" s="5">
        <f t="shared" si="79"/>
        <v>0.98095570013399525</v>
      </c>
      <c r="AV239" s="5">
        <f t="shared" si="80"/>
        <v>-4.7492712526150178E-2</v>
      </c>
      <c r="AW239" s="5">
        <f t="shared" si="81"/>
        <v>8.6150485866193147</v>
      </c>
      <c r="AX239" s="5">
        <f t="shared" si="68"/>
        <v>93.457943925233636</v>
      </c>
      <c r="AY239" s="5">
        <f t="shared" si="82"/>
        <v>0.45</v>
      </c>
      <c r="AZ239" s="5">
        <f t="shared" si="83"/>
        <v>42.056074766355138</v>
      </c>
      <c r="BA239" s="5">
        <f t="shared" si="84"/>
        <v>1.2290802650243557</v>
      </c>
      <c r="BB239" s="5">
        <f t="shared" si="85"/>
        <v>4.2056074766355138E-2</v>
      </c>
      <c r="BC239" s="5">
        <f t="shared" si="86"/>
        <v>0.11012616822429908</v>
      </c>
      <c r="BD239" s="5">
        <f t="shared" si="87"/>
        <v>0.13901408450704225</v>
      </c>
      <c r="BE239" s="5">
        <f t="shared" si="88"/>
        <v>0.20722996185843121</v>
      </c>
    </row>
    <row r="240" spans="1:57" hidden="1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6514.2199999999984</v>
      </c>
      <c r="M240" s="15"/>
      <c r="N240" s="15"/>
      <c r="O240" s="15"/>
      <c r="P240" s="15">
        <v>202092025.88291669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69"/>
        <v>5.0908750873005415</v>
      </c>
      <c r="W240" s="15">
        <v>4.7741400000000001</v>
      </c>
      <c r="X240" s="15"/>
      <c r="Y240" s="15">
        <f t="shared" si="70"/>
        <v>0.93778376372057248</v>
      </c>
      <c r="Z240" s="15"/>
      <c r="AA240" s="16"/>
      <c r="AB240" s="15">
        <v>1.5137471488237149</v>
      </c>
      <c r="AC240" s="17">
        <f t="shared" si="71"/>
        <v>0.73528562799643926</v>
      </c>
      <c r="AD240" s="15">
        <f t="shared" si="72"/>
        <v>2.2222222222222223</v>
      </c>
      <c r="AE240" s="15" t="s">
        <v>859</v>
      </c>
      <c r="AF240" s="22" t="s">
        <v>5</v>
      </c>
      <c r="AG240" s="17">
        <f t="shared" si="73"/>
        <v>2168.6700610028583</v>
      </c>
      <c r="AH240" s="17">
        <v>1589.6099472911669</v>
      </c>
      <c r="AI240" s="94">
        <v>9.4162999999999997</v>
      </c>
      <c r="AJ240" s="17">
        <f t="shared" si="74"/>
        <v>0.73528562799643926</v>
      </c>
      <c r="AK240" s="15">
        <f t="shared" si="75"/>
        <v>0.93778376372057248</v>
      </c>
      <c r="AL240" s="5">
        <v>1.7927999999999999</v>
      </c>
      <c r="AN240" s="109"/>
      <c r="AR240" s="5">
        <f t="shared" si="76"/>
        <v>2.2222222222222223</v>
      </c>
      <c r="AS240" s="5">
        <f t="shared" si="77"/>
        <v>0.78396837302677735</v>
      </c>
      <c r="AT240" s="5">
        <f t="shared" si="78"/>
        <v>3.8714487556877897</v>
      </c>
      <c r="AU240" s="5">
        <f t="shared" si="79"/>
        <v>1.0663439043053915</v>
      </c>
      <c r="AV240" s="5">
        <f t="shared" si="80"/>
        <v>6.1101976865222209E-2</v>
      </c>
      <c r="AW240" s="5">
        <f t="shared" si="81"/>
        <v>8.6150485866193147</v>
      </c>
      <c r="AX240" s="5">
        <f t="shared" si="68"/>
        <v>93.457943925233636</v>
      </c>
      <c r="AY240" s="5">
        <f t="shared" si="82"/>
        <v>0.45</v>
      </c>
      <c r="AZ240" s="5">
        <f t="shared" si="83"/>
        <v>42.056074766355138</v>
      </c>
      <c r="BA240" s="5">
        <f t="shared" si="84"/>
        <v>1.2290802650243557</v>
      </c>
      <c r="BB240" s="5">
        <f t="shared" si="85"/>
        <v>4.2056074766355138E-2</v>
      </c>
      <c r="BC240" s="5">
        <f t="shared" si="86"/>
        <v>0.11012616822429908</v>
      </c>
      <c r="BD240" s="5">
        <f t="shared" si="87"/>
        <v>0.13901408450704225</v>
      </c>
      <c r="BE240" s="5">
        <f t="shared" si="88"/>
        <v>0.20722996185843121</v>
      </c>
    </row>
    <row r="241" spans="1:57" hidden="1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6514.2199999999984</v>
      </c>
      <c r="M241" s="15"/>
      <c r="N241" s="15"/>
      <c r="O241" s="15"/>
      <c r="P241" s="15">
        <v>202092025.88291669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69"/>
        <v>6.5384125664352952</v>
      </c>
      <c r="W241" s="15">
        <v>5.0860700000000003</v>
      </c>
      <c r="X241" s="15"/>
      <c r="Y241" s="15">
        <f t="shared" si="70"/>
        <v>0.77787535557317944</v>
      </c>
      <c r="Z241" s="15"/>
      <c r="AA241" s="16"/>
      <c r="AB241" s="15">
        <v>1.5137471488237149</v>
      </c>
      <c r="AC241" s="17">
        <f t="shared" si="71"/>
        <v>0.97400318094498683</v>
      </c>
      <c r="AD241" s="15">
        <f t="shared" si="72"/>
        <v>2.2222222222222223</v>
      </c>
      <c r="AE241" s="15" t="s">
        <v>860</v>
      </c>
      <c r="AF241" s="22" t="s">
        <v>5</v>
      </c>
      <c r="AG241" s="17">
        <f t="shared" si="73"/>
        <v>1798.8741755675803</v>
      </c>
      <c r="AH241" s="17">
        <v>1237.5597961898284</v>
      </c>
      <c r="AI241" s="94">
        <v>6.8921000000000001</v>
      </c>
      <c r="AJ241" s="17">
        <f t="shared" si="74"/>
        <v>0.97400318094498683</v>
      </c>
      <c r="AK241" s="15">
        <f t="shared" si="75"/>
        <v>0.77787535557317944</v>
      </c>
      <c r="AL241" s="5">
        <v>1.7927999999999999</v>
      </c>
      <c r="AN241" s="109"/>
      <c r="AR241" s="5">
        <f t="shared" si="76"/>
        <v>2.2222222222222223</v>
      </c>
      <c r="AS241" s="5">
        <f t="shared" si="77"/>
        <v>0.78396837302677735</v>
      </c>
      <c r="AT241" s="5">
        <f t="shared" si="78"/>
        <v>3.8714487556877897</v>
      </c>
      <c r="AU241" s="5">
        <f t="shared" si="79"/>
        <v>1.2855530038782981</v>
      </c>
      <c r="AV241" s="5">
        <f t="shared" si="80"/>
        <v>9.6675711613139426E-2</v>
      </c>
      <c r="AW241" s="5">
        <f t="shared" si="81"/>
        <v>8.6150485866193147</v>
      </c>
      <c r="AX241" s="5">
        <f t="shared" si="68"/>
        <v>93.457943925233636</v>
      </c>
      <c r="AY241" s="5">
        <f t="shared" si="82"/>
        <v>0.45</v>
      </c>
      <c r="AZ241" s="5">
        <f t="shared" si="83"/>
        <v>42.056074766355138</v>
      </c>
      <c r="BA241" s="5">
        <f t="shared" si="84"/>
        <v>1.2290802650243557</v>
      </c>
      <c r="BB241" s="5">
        <f t="shared" si="85"/>
        <v>4.2056074766355138E-2</v>
      </c>
      <c r="BC241" s="5">
        <f t="shared" si="86"/>
        <v>0.11012616822429908</v>
      </c>
      <c r="BD241" s="5">
        <f t="shared" si="87"/>
        <v>0.13901408450704225</v>
      </c>
      <c r="BE241" s="5">
        <f t="shared" si="88"/>
        <v>0.20722996185843121</v>
      </c>
    </row>
    <row r="242" spans="1:57" hidden="1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6514.2199999999984</v>
      </c>
      <c r="M242" s="15"/>
      <c r="N242" s="15"/>
      <c r="O242" s="15"/>
      <c r="P242" s="15">
        <v>202092025.88291669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69"/>
        <v>9.3785413762121017</v>
      </c>
      <c r="W242" s="15">
        <v>4.92849</v>
      </c>
      <c r="X242" s="15"/>
      <c r="Y242" s="15">
        <f t="shared" si="70"/>
        <v>0.52550709137997831</v>
      </c>
      <c r="Z242" s="15"/>
      <c r="AA242" s="16"/>
      <c r="AB242" s="15">
        <v>1.5137471488237149</v>
      </c>
      <c r="AC242" s="17">
        <f t="shared" si="71"/>
        <v>1.2906647588562576</v>
      </c>
      <c r="AD242" s="15">
        <f t="shared" si="72"/>
        <v>2.2222222222222223</v>
      </c>
      <c r="AE242" s="15" t="s">
        <v>861</v>
      </c>
      <c r="AF242" s="22" t="s">
        <v>5</v>
      </c>
      <c r="AG242" s="17">
        <f t="shared" si="73"/>
        <v>1215.2604257072949</v>
      </c>
      <c r="AH242" s="17">
        <v>862.70600318279378</v>
      </c>
      <c r="AI242" s="94">
        <v>5.63</v>
      </c>
      <c r="AJ242" s="17">
        <f t="shared" si="74"/>
        <v>1.2906647588562576</v>
      </c>
      <c r="AK242" s="15">
        <f t="shared" si="75"/>
        <v>0.52550709137997831</v>
      </c>
      <c r="AL242" s="5">
        <v>1.7927999999999999</v>
      </c>
      <c r="AN242" s="109"/>
      <c r="AR242" s="5">
        <f t="shared" si="76"/>
        <v>2.2222222222222223</v>
      </c>
      <c r="AS242" s="5">
        <f t="shared" si="77"/>
        <v>0.78396837302677735</v>
      </c>
      <c r="AT242" s="5">
        <f t="shared" si="78"/>
        <v>3.8714487556877897</v>
      </c>
      <c r="AU242" s="5">
        <f t="shared" si="79"/>
        <v>1.9029238927566254</v>
      </c>
      <c r="AV242" s="5">
        <f t="shared" si="80"/>
        <v>0.10315382490436757</v>
      </c>
      <c r="AW242" s="5">
        <f t="shared" si="81"/>
        <v>8.6150485866193147</v>
      </c>
      <c r="AX242" s="5">
        <f t="shared" si="68"/>
        <v>93.457943925233636</v>
      </c>
      <c r="AY242" s="5">
        <f t="shared" si="82"/>
        <v>0.45</v>
      </c>
      <c r="AZ242" s="5">
        <f t="shared" si="83"/>
        <v>42.056074766355138</v>
      </c>
      <c r="BA242" s="5">
        <f t="shared" si="84"/>
        <v>1.2290802650243557</v>
      </c>
      <c r="BB242" s="5">
        <f t="shared" si="85"/>
        <v>4.2056074766355138E-2</v>
      </c>
      <c r="BC242" s="5">
        <f t="shared" si="86"/>
        <v>0.11012616822429908</v>
      </c>
      <c r="BD242" s="5">
        <f t="shared" si="87"/>
        <v>0.13901408450704225</v>
      </c>
      <c r="BE242" s="5">
        <f t="shared" si="88"/>
        <v>0.20722996185843121</v>
      </c>
    </row>
    <row r="243" spans="1:57" hidden="1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6514.2199999999984</v>
      </c>
      <c r="M243" s="15"/>
      <c r="N243" s="15"/>
      <c r="O243" s="15"/>
      <c r="P243" s="15">
        <v>202092025.88291669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69"/>
        <v>13.305051201217752</v>
      </c>
      <c r="W243" s="15">
        <v>4.6836099999999998</v>
      </c>
      <c r="X243" s="15"/>
      <c r="Y243" s="15">
        <f t="shared" si="70"/>
        <v>0.35201743527084883</v>
      </c>
      <c r="Z243" s="15"/>
      <c r="AA243" s="16"/>
      <c r="AB243" s="15">
        <v>1.5137471488237149</v>
      </c>
      <c r="AC243" s="17">
        <f t="shared" si="71"/>
        <v>1.6177439166230831</v>
      </c>
      <c r="AD243" s="15">
        <f t="shared" si="72"/>
        <v>2.2222222222222223</v>
      </c>
      <c r="AE243" s="15" t="s">
        <v>862</v>
      </c>
      <c r="AF243" s="22" t="s">
        <v>5</v>
      </c>
      <c r="AG243" s="17">
        <f t="shared" si="73"/>
        <v>814.05725110247431</v>
      </c>
      <c r="AH243" s="17">
        <v>608.07979792507365</v>
      </c>
      <c r="AI243" s="94">
        <v>5.0838999999999999</v>
      </c>
      <c r="AJ243" s="17">
        <f t="shared" si="74"/>
        <v>1.6177439166230831</v>
      </c>
      <c r="AK243" s="15">
        <f t="shared" si="75"/>
        <v>0.35201743527084883</v>
      </c>
      <c r="AL243" s="5">
        <v>1.7927999999999999</v>
      </c>
      <c r="AN243" s="109"/>
      <c r="AR243" s="5">
        <f t="shared" si="76"/>
        <v>2.2222222222222223</v>
      </c>
      <c r="AS243" s="5">
        <f t="shared" si="77"/>
        <v>0.78396837302677735</v>
      </c>
      <c r="AT243" s="5">
        <f t="shared" si="78"/>
        <v>3.8714487556877897</v>
      </c>
      <c r="AU243" s="5">
        <f t="shared" si="79"/>
        <v>2.8407683819143252</v>
      </c>
      <c r="AV243" s="5">
        <f t="shared" si="80"/>
        <v>0.10223017280492246</v>
      </c>
      <c r="AW243" s="5">
        <f t="shared" si="81"/>
        <v>8.6150485866193147</v>
      </c>
      <c r="AX243" s="5">
        <f t="shared" si="68"/>
        <v>93.457943925233636</v>
      </c>
      <c r="AY243" s="5">
        <f t="shared" si="82"/>
        <v>0.45</v>
      </c>
      <c r="AZ243" s="5">
        <f t="shared" si="83"/>
        <v>42.056074766355138</v>
      </c>
      <c r="BA243" s="5">
        <f t="shared" si="84"/>
        <v>1.2290802650243557</v>
      </c>
      <c r="BB243" s="5">
        <f t="shared" si="85"/>
        <v>4.2056074766355138E-2</v>
      </c>
      <c r="BC243" s="5">
        <f t="shared" si="86"/>
        <v>0.11012616822429908</v>
      </c>
      <c r="BD243" s="5">
        <f t="shared" si="87"/>
        <v>0.13901408450704225</v>
      </c>
      <c r="BE243" s="5">
        <f t="shared" si="88"/>
        <v>0.20722996185843121</v>
      </c>
    </row>
    <row r="244" spans="1:57" hidden="1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6514.2199999999984</v>
      </c>
      <c r="M244" s="15"/>
      <c r="N244" s="15"/>
      <c r="O244" s="15"/>
      <c r="P244" s="15">
        <v>202092025.88291669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69"/>
        <v>17.992114786817268</v>
      </c>
      <c r="W244" s="15">
        <v>4.5196199999999997</v>
      </c>
      <c r="X244" s="15"/>
      <c r="Y244" s="15">
        <f t="shared" si="70"/>
        <v>0.25120004254927847</v>
      </c>
      <c r="Z244" s="15"/>
      <c r="AA244" s="16"/>
      <c r="AB244" s="15">
        <v>1.5137471488237149</v>
      </c>
      <c r="AC244" s="17">
        <f t="shared" si="71"/>
        <v>1.9356239400349777</v>
      </c>
      <c r="AD244" s="15">
        <f t="shared" si="72"/>
        <v>2.2222222222222223</v>
      </c>
      <c r="AE244" s="15" t="s">
        <v>863</v>
      </c>
      <c r="AF244" s="22" t="s">
        <v>5</v>
      </c>
      <c r="AG244" s="17">
        <f t="shared" si="73"/>
        <v>580.912181117253</v>
      </c>
      <c r="AH244" s="17">
        <v>449.65995792251766</v>
      </c>
      <c r="AI244" s="94">
        <v>4.8022</v>
      </c>
      <c r="AJ244" s="17">
        <f t="shared" si="74"/>
        <v>1.9356239400349777</v>
      </c>
      <c r="AK244" s="15">
        <f t="shared" si="75"/>
        <v>0.25120004254927847</v>
      </c>
      <c r="AL244" s="5">
        <v>1.7927999999999999</v>
      </c>
      <c r="AN244" s="109"/>
      <c r="AR244" s="5">
        <f t="shared" si="76"/>
        <v>2.2222222222222223</v>
      </c>
      <c r="AS244" s="5">
        <f t="shared" si="77"/>
        <v>0.78396837302677735</v>
      </c>
      <c r="AT244" s="5">
        <f t="shared" si="78"/>
        <v>3.8714487556877897</v>
      </c>
      <c r="AU244" s="5">
        <f t="shared" si="79"/>
        <v>3.9808910454456941</v>
      </c>
      <c r="AV244" s="5">
        <f t="shared" si="80"/>
        <v>0.1010628748162317</v>
      </c>
      <c r="AW244" s="5">
        <f t="shared" si="81"/>
        <v>8.6150485866193147</v>
      </c>
      <c r="AX244" s="5">
        <f t="shared" si="68"/>
        <v>93.457943925233636</v>
      </c>
      <c r="AY244" s="5">
        <f t="shared" si="82"/>
        <v>0.45</v>
      </c>
      <c r="AZ244" s="5">
        <f t="shared" si="83"/>
        <v>42.056074766355138</v>
      </c>
      <c r="BA244" s="5">
        <f t="shared" si="84"/>
        <v>1.2290802650243557</v>
      </c>
      <c r="BB244" s="5">
        <f t="shared" si="85"/>
        <v>4.2056074766355138E-2</v>
      </c>
      <c r="BC244" s="5">
        <f t="shared" si="86"/>
        <v>0.11012616822429908</v>
      </c>
      <c r="BD244" s="5">
        <f t="shared" si="87"/>
        <v>0.13901408450704225</v>
      </c>
      <c r="BE244" s="5">
        <f t="shared" si="88"/>
        <v>0.20722996185843121</v>
      </c>
    </row>
    <row r="245" spans="1:57" hidden="1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6514.2199999999984</v>
      </c>
      <c r="M245" s="25"/>
      <c r="N245" s="25"/>
      <c r="O245" s="25"/>
      <c r="P245" s="25">
        <v>202092025.88291669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69"/>
        <v>26.645913755734821</v>
      </c>
      <c r="W245" s="25">
        <v>4.3466699999999996</v>
      </c>
      <c r="X245" s="25"/>
      <c r="Y245" s="15">
        <f t="shared" si="70"/>
        <v>0.16312707606300403</v>
      </c>
      <c r="Z245" s="25"/>
      <c r="AA245" s="46"/>
      <c r="AB245" s="25">
        <v>1.5137471488237149</v>
      </c>
      <c r="AC245" s="17">
        <f t="shared" si="71"/>
        <v>2.4176576467031858</v>
      </c>
      <c r="AD245" s="15">
        <f t="shared" si="72"/>
        <v>2.2222222222222223</v>
      </c>
      <c r="AE245" s="25" t="s">
        <v>864</v>
      </c>
      <c r="AF245" s="48" t="s">
        <v>5</v>
      </c>
      <c r="AG245" s="47">
        <f t="shared" si="73"/>
        <v>377.23920980805536</v>
      </c>
      <c r="AH245" s="47">
        <v>303.61774546550089</v>
      </c>
      <c r="AI245" s="94">
        <v>4.5587</v>
      </c>
      <c r="AJ245" s="47">
        <f t="shared" si="74"/>
        <v>2.4176576467031858</v>
      </c>
      <c r="AK245" s="25">
        <f t="shared" si="75"/>
        <v>0.16312707606300403</v>
      </c>
      <c r="AL245" s="5">
        <v>1.7927999999999999</v>
      </c>
      <c r="AN245" s="109"/>
      <c r="AR245" s="5">
        <f t="shared" si="76"/>
        <v>2.2222222222222223</v>
      </c>
      <c r="AS245" s="5">
        <f t="shared" si="77"/>
        <v>0.78396837302677735</v>
      </c>
      <c r="AT245" s="5">
        <f t="shared" si="78"/>
        <v>3.8714487556877897</v>
      </c>
      <c r="AU245" s="5">
        <f t="shared" si="79"/>
        <v>6.1301901813882411</v>
      </c>
      <c r="AV245" s="5">
        <f t="shared" si="80"/>
        <v>0.10759578617966188</v>
      </c>
      <c r="AW245" s="5">
        <f t="shared" si="81"/>
        <v>8.6150485866193147</v>
      </c>
      <c r="AX245" s="5">
        <f t="shared" si="68"/>
        <v>93.457943925233636</v>
      </c>
      <c r="AY245" s="5">
        <f t="shared" si="82"/>
        <v>0.45</v>
      </c>
      <c r="AZ245" s="5">
        <f t="shared" si="83"/>
        <v>42.056074766355138</v>
      </c>
      <c r="BA245" s="5">
        <f t="shared" si="84"/>
        <v>1.2290802650243557</v>
      </c>
      <c r="BB245" s="5">
        <f t="shared" si="85"/>
        <v>4.2056074766355138E-2</v>
      </c>
      <c r="BC245" s="5">
        <f t="shared" si="86"/>
        <v>0.11012616822429908</v>
      </c>
      <c r="BD245" s="5">
        <f t="shared" si="87"/>
        <v>0.13901408450704225</v>
      </c>
      <c r="BE245" s="5">
        <f t="shared" si="88"/>
        <v>0.20722996185843121</v>
      </c>
    </row>
    <row r="246" spans="1:57" hidden="1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18473.574400000001</v>
      </c>
      <c r="M246" s="15"/>
      <c r="N246" s="15"/>
      <c r="O246" s="15"/>
      <c r="P246" s="15">
        <v>301829169.4740001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69"/>
        <v>3.7571610651837917</v>
      </c>
      <c r="W246" s="15">
        <v>3.82348</v>
      </c>
      <c r="X246" s="15"/>
      <c r="Y246" s="15">
        <f t="shared" si="70"/>
        <v>1.0176513419748654</v>
      </c>
      <c r="Z246" s="15"/>
      <c r="AA246" s="16"/>
      <c r="AB246" s="15">
        <v>0.35499999999999998</v>
      </c>
      <c r="AC246" s="17">
        <f t="shared" si="71"/>
        <v>0.32990448722294596</v>
      </c>
      <c r="AD246" s="15">
        <f t="shared" si="72"/>
        <v>1</v>
      </c>
      <c r="AE246" s="15" t="s">
        <v>865</v>
      </c>
      <c r="AF246" s="22" t="s">
        <v>5</v>
      </c>
      <c r="AG246" s="17">
        <f t="shared" si="73"/>
        <v>6673.878511627544</v>
      </c>
      <c r="AH246" s="17">
        <v>6109.2446647285724</v>
      </c>
      <c r="AI246" s="94">
        <v>34.521000000000001</v>
      </c>
      <c r="AJ246" s="17">
        <f t="shared" si="74"/>
        <v>0.32990448722294596</v>
      </c>
      <c r="AK246" s="15">
        <f t="shared" si="75"/>
        <v>1.0176513419748654</v>
      </c>
      <c r="AL246" s="56">
        <v>29.24</v>
      </c>
      <c r="AN246" s="109"/>
      <c r="AR246" s="5">
        <f t="shared" si="76"/>
        <v>1</v>
      </c>
      <c r="AS246" s="5">
        <f t="shared" si="77"/>
        <v>0.69030828398738164</v>
      </c>
      <c r="AT246" s="5">
        <f t="shared" ref="AT246:AT293" si="89">AR246^2*AS246^0.5</f>
        <v>0.83084793072341567</v>
      </c>
      <c r="AU246" s="5">
        <f t="shared" si="79"/>
        <v>0.98265482366425128</v>
      </c>
      <c r="AV246" s="5">
        <f t="shared" si="80"/>
        <v>-0.11873383342118758</v>
      </c>
      <c r="AW246" s="5">
        <f t="shared" si="81"/>
        <v>2.1229568214057055</v>
      </c>
      <c r="AX246" s="5">
        <f t="shared" si="68"/>
        <v>21.306818181818183</v>
      </c>
      <c r="AY246" s="5">
        <f t="shared" si="82"/>
        <v>1</v>
      </c>
      <c r="AZ246" s="5">
        <f t="shared" si="83"/>
        <v>21.306818181818183</v>
      </c>
      <c r="BA246" s="5">
        <f t="shared" si="84"/>
        <v>1.2290802650243557</v>
      </c>
      <c r="BB246" s="5">
        <f t="shared" si="85"/>
        <v>2.1306818181818184E-2</v>
      </c>
      <c r="BC246" s="5">
        <f t="shared" si="86"/>
        <v>9.3190625000000013E-2</v>
      </c>
      <c r="BD246" s="5">
        <f t="shared" si="87"/>
        <v>0.13901408450704225</v>
      </c>
      <c r="BE246" s="5">
        <f t="shared" si="88"/>
        <v>0.13901408450704225</v>
      </c>
    </row>
    <row r="247" spans="1:57" hidden="1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18473.574400000001</v>
      </c>
      <c r="M247" s="15"/>
      <c r="N247" s="15"/>
      <c r="O247" s="15"/>
      <c r="P247" s="15">
        <v>301829169.4740001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69"/>
        <v>4.2302954737341176</v>
      </c>
      <c r="W247" s="15">
        <v>4.1331100000000003</v>
      </c>
      <c r="X247" s="15"/>
      <c r="Y247" s="15">
        <f t="shared" si="70"/>
        <v>0.9770263154577401</v>
      </c>
      <c r="Z247" s="15"/>
      <c r="AA247" s="16"/>
      <c r="AB247" s="15">
        <v>0.35499999999999998</v>
      </c>
      <c r="AC247" s="17">
        <f t="shared" si="71"/>
        <v>0.51483600046696854</v>
      </c>
      <c r="AD247" s="15">
        <f t="shared" si="72"/>
        <v>1</v>
      </c>
      <c r="AE247" s="15" t="s">
        <v>866</v>
      </c>
      <c r="AF247" s="22" t="s">
        <v>5</v>
      </c>
      <c r="AG247" s="17">
        <f t="shared" si="73"/>
        <v>6407.4547569250835</v>
      </c>
      <c r="AH247" s="17">
        <v>5425.9605113916132</v>
      </c>
      <c r="AI247" s="94">
        <v>15.96</v>
      </c>
      <c r="AJ247" s="17">
        <f t="shared" si="74"/>
        <v>0.51483600046696854</v>
      </c>
      <c r="AK247" s="15">
        <f t="shared" si="75"/>
        <v>0.9770263154577401</v>
      </c>
      <c r="AL247" s="5">
        <v>29.24</v>
      </c>
      <c r="AN247" s="109"/>
      <c r="AR247" s="5">
        <f t="shared" si="76"/>
        <v>1</v>
      </c>
      <c r="AS247" s="5">
        <f t="shared" si="77"/>
        <v>0.69030828398738164</v>
      </c>
      <c r="AT247" s="5">
        <f t="shared" si="89"/>
        <v>0.83084793072341567</v>
      </c>
      <c r="AU247" s="5">
        <f t="shared" si="79"/>
        <v>1.0235138851214018</v>
      </c>
      <c r="AV247" s="5">
        <f t="shared" si="80"/>
        <v>5.5344908773719927E-2</v>
      </c>
      <c r="AW247" s="5">
        <f t="shared" si="81"/>
        <v>2.1229568214057055</v>
      </c>
      <c r="AX247" s="5">
        <f t="shared" si="68"/>
        <v>21.306818181818183</v>
      </c>
      <c r="AY247" s="5">
        <f t="shared" si="82"/>
        <v>1</v>
      </c>
      <c r="AZ247" s="5">
        <f t="shared" si="83"/>
        <v>21.306818181818183</v>
      </c>
      <c r="BA247" s="5">
        <f t="shared" si="84"/>
        <v>1.2290802650243557</v>
      </c>
      <c r="BB247" s="5">
        <f t="shared" si="85"/>
        <v>2.1306818181818184E-2</v>
      </c>
      <c r="BC247" s="5">
        <f t="shared" si="86"/>
        <v>9.3190625000000013E-2</v>
      </c>
      <c r="BD247" s="5">
        <f t="shared" si="87"/>
        <v>0.13901408450704225</v>
      </c>
      <c r="BE247" s="5">
        <f t="shared" si="88"/>
        <v>0.13901408450704225</v>
      </c>
    </row>
    <row r="248" spans="1:57" hidden="1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18473.574399999994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69"/>
        <v>5.1419110197528655</v>
      </c>
      <c r="W248" s="15">
        <v>4.5249899999999998</v>
      </c>
      <c r="X248" s="15"/>
      <c r="Y248" s="15">
        <f t="shared" si="70"/>
        <v>0.88002106271716141</v>
      </c>
      <c r="Z248" s="15"/>
      <c r="AA248" s="16"/>
      <c r="AB248" s="15">
        <v>0.35499999999999998</v>
      </c>
      <c r="AC248" s="17">
        <f t="shared" si="71"/>
        <v>0.75654060252513322</v>
      </c>
      <c r="AD248" s="15">
        <f t="shared" si="72"/>
        <v>1</v>
      </c>
      <c r="AE248" s="15" t="s">
        <v>867</v>
      </c>
      <c r="AF248" s="22" t="s">
        <v>5</v>
      </c>
      <c r="AG248" s="17">
        <f t="shared" si="73"/>
        <v>5771.2827743637517</v>
      </c>
      <c r="AH248" s="17">
        <v>4463.9854917410057</v>
      </c>
      <c r="AI248" s="94">
        <v>8.9838000000000005</v>
      </c>
      <c r="AJ248" s="17">
        <f t="shared" si="74"/>
        <v>0.75654060252513322</v>
      </c>
      <c r="AK248" s="15">
        <f t="shared" si="75"/>
        <v>0.88002106271716141</v>
      </c>
      <c r="AL248" s="5">
        <v>29.24</v>
      </c>
      <c r="AN248" s="109"/>
      <c r="AR248" s="5">
        <f t="shared" si="76"/>
        <v>1</v>
      </c>
      <c r="AS248" s="5">
        <f t="shared" si="77"/>
        <v>0.69030828398738164</v>
      </c>
      <c r="AT248" s="5">
        <f t="shared" si="89"/>
        <v>0.83084793072341567</v>
      </c>
      <c r="AU248" s="5">
        <f t="shared" si="79"/>
        <v>1.1363364382579555</v>
      </c>
      <c r="AV248" s="5">
        <f t="shared" si="80"/>
        <v>0.1215833153635105</v>
      </c>
      <c r="AW248" s="5">
        <f t="shared" si="81"/>
        <v>2.1229568214057055</v>
      </c>
      <c r="AX248" s="5">
        <f t="shared" si="68"/>
        <v>21.306818181818183</v>
      </c>
      <c r="AY248" s="5">
        <f t="shared" si="82"/>
        <v>1</v>
      </c>
      <c r="AZ248" s="5">
        <f t="shared" si="83"/>
        <v>21.306818181818183</v>
      </c>
      <c r="BA248" s="5">
        <f t="shared" si="84"/>
        <v>1.2290802650243557</v>
      </c>
      <c r="BB248" s="5">
        <f t="shared" si="85"/>
        <v>2.1306818181818184E-2</v>
      </c>
      <c r="BC248" s="5">
        <f t="shared" si="86"/>
        <v>9.3190625000000013E-2</v>
      </c>
      <c r="BD248" s="5">
        <f t="shared" si="87"/>
        <v>0.13901408450704225</v>
      </c>
      <c r="BE248" s="5">
        <f t="shared" si="88"/>
        <v>0.13901408450704225</v>
      </c>
    </row>
    <row r="249" spans="1:57" hidden="1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18473.574399999994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69"/>
        <v>6.6046367458364621</v>
      </c>
      <c r="W249" s="15">
        <v>4.7554699999999999</v>
      </c>
      <c r="X249" s="15"/>
      <c r="Y249" s="15">
        <f t="shared" si="70"/>
        <v>0.72001991676496513</v>
      </c>
      <c r="Z249" s="15"/>
      <c r="AA249" s="16"/>
      <c r="AB249" s="15">
        <v>0.35499999999999998</v>
      </c>
      <c r="AC249" s="17">
        <f t="shared" si="71"/>
        <v>1.0006013885745699</v>
      </c>
      <c r="AD249" s="15">
        <f t="shared" si="72"/>
        <v>1</v>
      </c>
      <c r="AE249" s="15" t="s">
        <v>868</v>
      </c>
      <c r="AF249" s="22" t="s">
        <v>5</v>
      </c>
      <c r="AG249" s="17">
        <f t="shared" si="73"/>
        <v>4721.9762331529819</v>
      </c>
      <c r="AH249" s="17">
        <v>3475.34877016056</v>
      </c>
      <c r="AI249" s="94">
        <v>6.5967000000000002</v>
      </c>
      <c r="AJ249" s="17">
        <f t="shared" si="74"/>
        <v>1.0006013885745699</v>
      </c>
      <c r="AK249" s="15">
        <f t="shared" si="75"/>
        <v>0.72001991676496513</v>
      </c>
      <c r="AL249" s="5">
        <v>29.24</v>
      </c>
      <c r="AN249" s="109"/>
      <c r="AR249" s="5">
        <f t="shared" si="76"/>
        <v>1</v>
      </c>
      <c r="AS249" s="5">
        <f t="shared" si="77"/>
        <v>0.69030828398738164</v>
      </c>
      <c r="AT249" s="5">
        <f t="shared" si="89"/>
        <v>0.83084793072341567</v>
      </c>
      <c r="AU249" s="5">
        <f t="shared" si="79"/>
        <v>1.3888504702661277</v>
      </c>
      <c r="AV249" s="5">
        <f t="shared" si="80"/>
        <v>0.13556500609885822</v>
      </c>
      <c r="AW249" s="5">
        <f t="shared" si="81"/>
        <v>2.1229568214057055</v>
      </c>
      <c r="AX249" s="5">
        <f t="shared" si="68"/>
        <v>21.306818181818183</v>
      </c>
      <c r="AY249" s="5">
        <f t="shared" si="82"/>
        <v>1</v>
      </c>
      <c r="AZ249" s="5">
        <f t="shared" si="83"/>
        <v>21.306818181818183</v>
      </c>
      <c r="BA249" s="5">
        <f t="shared" si="84"/>
        <v>1.2290802650243557</v>
      </c>
      <c r="BB249" s="5">
        <f t="shared" si="85"/>
        <v>2.1306818181818184E-2</v>
      </c>
      <c r="BC249" s="5">
        <f t="shared" si="86"/>
        <v>9.3190625000000013E-2</v>
      </c>
      <c r="BD249" s="5">
        <f t="shared" si="87"/>
        <v>0.13901408450704225</v>
      </c>
      <c r="BE249" s="5">
        <f t="shared" si="88"/>
        <v>0.13901408450704225</v>
      </c>
    </row>
    <row r="250" spans="1:57" hidden="1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18473.574399999994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69"/>
        <v>9.4744129227455485</v>
      </c>
      <c r="W250" s="15">
        <v>4.6402599999999996</v>
      </c>
      <c r="X250" s="15"/>
      <c r="Y250" s="15">
        <f t="shared" si="70"/>
        <v>0.48976754948688883</v>
      </c>
      <c r="Z250" s="15"/>
      <c r="AA250" s="16"/>
      <c r="AB250" s="15">
        <v>0.35499999999999998</v>
      </c>
      <c r="AC250" s="17">
        <f t="shared" si="71"/>
        <v>1.3247059609888436</v>
      </c>
      <c r="AD250" s="15">
        <f t="shared" si="72"/>
        <v>1</v>
      </c>
      <c r="AE250" s="15" t="s">
        <v>869</v>
      </c>
      <c r="AF250" s="22" t="s">
        <v>5</v>
      </c>
      <c r="AG250" s="17">
        <f t="shared" si="73"/>
        <v>3211.953828773861</v>
      </c>
      <c r="AH250" s="17">
        <v>2422.6742468543816</v>
      </c>
      <c r="AI250" s="94">
        <v>5.399</v>
      </c>
      <c r="AJ250" s="17">
        <f t="shared" si="74"/>
        <v>1.3247059609888436</v>
      </c>
      <c r="AK250" s="15">
        <f t="shared" si="75"/>
        <v>0.48976754948688883</v>
      </c>
      <c r="AL250" s="5">
        <v>29.24</v>
      </c>
      <c r="AN250" s="109"/>
      <c r="AR250" s="5">
        <f t="shared" si="76"/>
        <v>1</v>
      </c>
      <c r="AS250" s="5">
        <f t="shared" si="77"/>
        <v>0.69030828398738164</v>
      </c>
      <c r="AT250" s="5">
        <f t="shared" si="89"/>
        <v>0.83084793072341567</v>
      </c>
      <c r="AU250" s="5">
        <f t="shared" si="79"/>
        <v>2.0417849264363528</v>
      </c>
      <c r="AV250" s="5">
        <f t="shared" si="80"/>
        <v>0.13017234398864436</v>
      </c>
      <c r="AW250" s="5">
        <f t="shared" si="81"/>
        <v>2.1229568214057055</v>
      </c>
      <c r="AX250" s="5">
        <f t="shared" si="68"/>
        <v>21.306818181818183</v>
      </c>
      <c r="AY250" s="5">
        <f t="shared" si="82"/>
        <v>1</v>
      </c>
      <c r="AZ250" s="5">
        <f t="shared" si="83"/>
        <v>21.306818181818183</v>
      </c>
      <c r="BA250" s="5">
        <f t="shared" si="84"/>
        <v>1.2290802650243557</v>
      </c>
      <c r="BB250" s="5">
        <f t="shared" si="85"/>
        <v>2.1306818181818184E-2</v>
      </c>
      <c r="BC250" s="5">
        <f t="shared" si="86"/>
        <v>9.3190625000000013E-2</v>
      </c>
      <c r="BD250" s="5">
        <f t="shared" si="87"/>
        <v>0.13901408450704225</v>
      </c>
      <c r="BE250" s="5">
        <f t="shared" si="88"/>
        <v>0.13901408450704225</v>
      </c>
    </row>
    <row r="251" spans="1:57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18473.574399999994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69"/>
        <v>13.441710994142188</v>
      </c>
      <c r="W251" s="15">
        <v>4.43154</v>
      </c>
      <c r="X251" s="15"/>
      <c r="Y251" s="15">
        <f t="shared" si="70"/>
        <v>0.32968570756589227</v>
      </c>
      <c r="Z251" s="15"/>
      <c r="AA251" s="16"/>
      <c r="AB251" s="15">
        <v>0.35499999999999998</v>
      </c>
      <c r="AC251" s="17">
        <f t="shared" si="71"/>
        <v>1.6596702741787721</v>
      </c>
      <c r="AD251" s="15">
        <f t="shared" si="72"/>
        <v>1</v>
      </c>
      <c r="AE251" s="15" t="s">
        <v>870</v>
      </c>
      <c r="AF251" s="22" t="s">
        <v>5</v>
      </c>
      <c r="AG251" s="17">
        <f t="shared" si="73"/>
        <v>2162.1180738039789</v>
      </c>
      <c r="AH251" s="17">
        <v>1707.6260754306461</v>
      </c>
      <c r="AI251" s="94">
        <v>4.8799000000000001</v>
      </c>
      <c r="AJ251" s="17">
        <f t="shared" si="74"/>
        <v>1.6596702741787721</v>
      </c>
      <c r="AK251" s="15">
        <f t="shared" si="75"/>
        <v>0.32968570756589227</v>
      </c>
      <c r="AL251" s="5">
        <v>29.24</v>
      </c>
      <c r="AN251" s="109"/>
      <c r="AR251" s="5">
        <f t="shared" si="76"/>
        <v>1</v>
      </c>
      <c r="AS251" s="5">
        <f t="shared" si="77"/>
        <v>0.69030828398738164</v>
      </c>
      <c r="AT251" s="5">
        <f t="shared" si="89"/>
        <v>0.83084793072341567</v>
      </c>
      <c r="AU251" s="5">
        <f t="shared" si="79"/>
        <v>3.0331918462074552</v>
      </c>
      <c r="AV251" s="5">
        <f t="shared" si="80"/>
        <v>0.12797924200695815</v>
      </c>
      <c r="AW251" s="5">
        <f t="shared" si="81"/>
        <v>2.1229568214057055</v>
      </c>
      <c r="AX251" s="5">
        <f t="shared" si="68"/>
        <v>21.306818181818183</v>
      </c>
      <c r="AY251" s="5">
        <f t="shared" si="82"/>
        <v>1</v>
      </c>
      <c r="AZ251" s="5">
        <f t="shared" si="83"/>
        <v>21.306818181818183</v>
      </c>
      <c r="BA251" s="5">
        <f t="shared" si="84"/>
        <v>1.2290802650243557</v>
      </c>
      <c r="BB251" s="5">
        <f t="shared" si="85"/>
        <v>2.1306818181818184E-2</v>
      </c>
      <c r="BC251" s="5">
        <f t="shared" si="86"/>
        <v>9.3190625000000013E-2</v>
      </c>
      <c r="BD251" s="5">
        <f t="shared" si="87"/>
        <v>0.13901408450704225</v>
      </c>
      <c r="BE251" s="5">
        <f t="shared" si="88"/>
        <v>0.13901408450704225</v>
      </c>
    </row>
    <row r="252" spans="1:57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18473.574399999994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69"/>
        <v>18.177364386298425</v>
      </c>
      <c r="W252" s="15">
        <v>4.2937099999999999</v>
      </c>
      <c r="X252" s="15"/>
      <c r="Y252" s="15">
        <f t="shared" si="70"/>
        <v>0.23621191217558885</v>
      </c>
      <c r="Z252" s="15"/>
      <c r="AA252" s="16"/>
      <c r="AB252" s="15">
        <v>0.35499999999999998</v>
      </c>
      <c r="AC252" s="17">
        <f t="shared" si="71"/>
        <v>1.9853401828364807</v>
      </c>
      <c r="AD252" s="15">
        <f t="shared" si="72"/>
        <v>1</v>
      </c>
      <c r="AE252" s="15" t="s">
        <v>871</v>
      </c>
      <c r="AF252" s="22" t="s">
        <v>5</v>
      </c>
      <c r="AG252" s="17">
        <f t="shared" si="73"/>
        <v>1549.1058084784115</v>
      </c>
      <c r="AH252" s="17">
        <v>1262.7472115430339</v>
      </c>
      <c r="AI252" s="94">
        <v>4.6116999999999999</v>
      </c>
      <c r="AJ252" s="17">
        <f t="shared" si="74"/>
        <v>1.9853401828364807</v>
      </c>
      <c r="AK252" s="15">
        <f t="shared" si="75"/>
        <v>0.23621191217558885</v>
      </c>
      <c r="AL252" s="5">
        <v>29.24</v>
      </c>
      <c r="AN252" s="109"/>
      <c r="AR252" s="5">
        <f t="shared" si="76"/>
        <v>1</v>
      </c>
      <c r="AS252" s="5">
        <f t="shared" si="77"/>
        <v>0.69030828398738164</v>
      </c>
      <c r="AT252" s="5">
        <f t="shared" si="89"/>
        <v>0.83084793072341567</v>
      </c>
      <c r="AU252" s="5">
        <f t="shared" si="79"/>
        <v>4.2334867483594429</v>
      </c>
      <c r="AV252" s="5">
        <f t="shared" si="80"/>
        <v>0.12488276923425652</v>
      </c>
      <c r="AW252" s="5">
        <f t="shared" si="81"/>
        <v>2.1229568214057055</v>
      </c>
      <c r="AX252" s="5">
        <f t="shared" si="68"/>
        <v>21.306818181818183</v>
      </c>
      <c r="AY252" s="5">
        <f t="shared" si="82"/>
        <v>1</v>
      </c>
      <c r="AZ252" s="5">
        <f t="shared" si="83"/>
        <v>21.306818181818183</v>
      </c>
      <c r="BA252" s="5">
        <f t="shared" si="84"/>
        <v>1.2290802650243557</v>
      </c>
      <c r="BB252" s="5">
        <f t="shared" si="85"/>
        <v>2.1306818181818184E-2</v>
      </c>
      <c r="BC252" s="5">
        <f t="shared" si="86"/>
        <v>9.3190625000000013E-2</v>
      </c>
      <c r="BD252" s="5">
        <f t="shared" si="87"/>
        <v>0.13901408450704225</v>
      </c>
      <c r="BE252" s="5">
        <f t="shared" si="88"/>
        <v>0.13901408450704225</v>
      </c>
    </row>
    <row r="253" spans="1:57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18473.574399999994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69"/>
        <v>26.920800997825626</v>
      </c>
      <c r="W253" s="15">
        <v>4.1562200000000002</v>
      </c>
      <c r="X253" s="15"/>
      <c r="Y253" s="15">
        <f t="shared" si="70"/>
        <v>0.15438693671617332</v>
      </c>
      <c r="Z253" s="15"/>
      <c r="AA253" s="16"/>
      <c r="AB253" s="15">
        <v>0.35499999999999998</v>
      </c>
      <c r="AC253" s="17">
        <f t="shared" si="71"/>
        <v>2.4792867835376717</v>
      </c>
      <c r="AD253" s="15">
        <f t="shared" si="72"/>
        <v>1</v>
      </c>
      <c r="AE253" s="15" t="s">
        <v>872</v>
      </c>
      <c r="AF253" s="24" t="s">
        <v>218</v>
      </c>
      <c r="AG253" s="17">
        <f t="shared" si="73"/>
        <v>1012.4878894440831</v>
      </c>
      <c r="AH253" s="17">
        <v>852.62753488850217</v>
      </c>
      <c r="AI253" s="94">
        <v>4.3795999999999999</v>
      </c>
      <c r="AJ253" s="17">
        <f t="shared" si="74"/>
        <v>2.4792867835376717</v>
      </c>
      <c r="AK253" s="15">
        <f t="shared" si="75"/>
        <v>0.15438693671617332</v>
      </c>
      <c r="AL253" s="5">
        <v>29.24</v>
      </c>
      <c r="AN253" s="109"/>
      <c r="AR253" s="5">
        <f t="shared" si="76"/>
        <v>1</v>
      </c>
      <c r="AS253" s="5">
        <f t="shared" si="77"/>
        <v>0.69030828398738164</v>
      </c>
      <c r="AT253" s="5">
        <f t="shared" si="89"/>
        <v>0.83084793072341567</v>
      </c>
      <c r="AU253" s="5">
        <f t="shared" si="79"/>
        <v>6.477231955436821</v>
      </c>
      <c r="AV253" s="5">
        <f t="shared" si="80"/>
        <v>0.12256656093930243</v>
      </c>
      <c r="AW253" s="5">
        <f t="shared" si="81"/>
        <v>2.1229568214057055</v>
      </c>
      <c r="AX253" s="5">
        <f t="shared" si="68"/>
        <v>21.306818181818183</v>
      </c>
      <c r="AY253" s="5">
        <f t="shared" si="82"/>
        <v>1</v>
      </c>
      <c r="AZ253" s="5">
        <f t="shared" si="83"/>
        <v>21.306818181818183</v>
      </c>
      <c r="BA253" s="5">
        <f t="shared" si="84"/>
        <v>1.2290802650243557</v>
      </c>
      <c r="BB253" s="5">
        <f t="shared" si="85"/>
        <v>2.1306818181818184E-2</v>
      </c>
      <c r="BC253" s="5">
        <f t="shared" si="86"/>
        <v>9.3190625000000013E-2</v>
      </c>
      <c r="BD253" s="5">
        <f t="shared" si="87"/>
        <v>0.13901408450704225</v>
      </c>
      <c r="BE253" s="5">
        <f t="shared" si="88"/>
        <v>0.13901408450704225</v>
      </c>
    </row>
    <row r="254" spans="1:57" hidden="1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223962095.90092498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69"/>
        <v>3.7359429004006643</v>
      </c>
      <c r="W254" s="15">
        <v>3.8630499999999999</v>
      </c>
      <c r="X254" s="15"/>
      <c r="Y254" s="15">
        <f t="shared" si="70"/>
        <v>1.0340227629243754</v>
      </c>
      <c r="Z254" s="15"/>
      <c r="AA254" s="16"/>
      <c r="AB254" s="15">
        <v>0.50316512905442312</v>
      </c>
      <c r="AC254" s="17">
        <f t="shared" si="71"/>
        <v>0.32741511436303911</v>
      </c>
      <c r="AD254" s="15">
        <f t="shared" si="72"/>
        <v>1</v>
      </c>
      <c r="AE254" s="15" t="s">
        <v>873</v>
      </c>
      <c r="AF254" s="22" t="s">
        <v>5</v>
      </c>
      <c r="AG254" s="17">
        <f t="shared" si="73"/>
        <v>4794.3003611836775</v>
      </c>
      <c r="AH254" s="17">
        <v>4343.7313170015586</v>
      </c>
      <c r="AI254" s="94">
        <v>34.85</v>
      </c>
      <c r="AJ254" s="17">
        <f t="shared" si="74"/>
        <v>0.32741511436303911</v>
      </c>
      <c r="AK254" s="15">
        <f t="shared" si="75"/>
        <v>1.0340227629243754</v>
      </c>
      <c r="AL254" s="56">
        <v>14.43</v>
      </c>
      <c r="AN254" s="109"/>
      <c r="AR254" s="5">
        <f t="shared" si="76"/>
        <v>1</v>
      </c>
      <c r="AS254" s="5">
        <f t="shared" si="77"/>
        <v>0.57884109316013066</v>
      </c>
      <c r="AT254" s="5">
        <f t="shared" si="89"/>
        <v>0.76081607051910427</v>
      </c>
      <c r="AU254" s="5">
        <f t="shared" si="79"/>
        <v>0.96709669830850353</v>
      </c>
      <c r="AV254" s="5">
        <f t="shared" si="80"/>
        <v>-0.22961199929415868</v>
      </c>
      <c r="AW254" s="5">
        <f t="shared" si="81"/>
        <v>2.1229568214057055</v>
      </c>
      <c r="AX254" s="5">
        <f t="shared" si="68"/>
        <v>30.303030303030301</v>
      </c>
      <c r="AY254" s="5">
        <f t="shared" si="82"/>
        <v>1</v>
      </c>
      <c r="AZ254" s="5">
        <f t="shared" si="83"/>
        <v>30.303030303030301</v>
      </c>
      <c r="BA254" s="5">
        <f t="shared" si="84"/>
        <v>1.2290802650243557</v>
      </c>
      <c r="BB254" s="5">
        <f t="shared" si="85"/>
        <v>3.03030303030303E-2</v>
      </c>
      <c r="BC254" s="5">
        <f t="shared" si="86"/>
        <v>0.10053333333333334</v>
      </c>
      <c r="BD254" s="5">
        <f t="shared" si="87"/>
        <v>0.13901408450704225</v>
      </c>
      <c r="BE254" s="5">
        <f t="shared" si="88"/>
        <v>0.13901408450704225</v>
      </c>
    </row>
    <row r="255" spans="1:57" hidden="1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223962095.90092498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69"/>
        <v>4.20640533304391</v>
      </c>
      <c r="W255" s="15">
        <v>4.1834899999999999</v>
      </c>
      <c r="X255" s="15"/>
      <c r="Y255" s="15">
        <f t="shared" si="70"/>
        <v>0.99455227653314915</v>
      </c>
      <c r="Z255" s="15"/>
      <c r="AA255" s="16"/>
      <c r="AB255" s="15">
        <v>0.50316512905442312</v>
      </c>
      <c r="AC255" s="17">
        <f t="shared" si="71"/>
        <v>0.51076268926816104</v>
      </c>
      <c r="AD255" s="15">
        <f t="shared" si="72"/>
        <v>1</v>
      </c>
      <c r="AE255" s="15" t="s">
        <v>874</v>
      </c>
      <c r="AF255" s="22" t="s">
        <v>5</v>
      </c>
      <c r="AG255" s="17">
        <f t="shared" si="73"/>
        <v>4611.2933965919392</v>
      </c>
      <c r="AH255" s="17">
        <v>3857.9097567035624</v>
      </c>
      <c r="AI255" s="94">
        <v>16.123999999999999</v>
      </c>
      <c r="AJ255" s="17">
        <f t="shared" si="74"/>
        <v>0.51076268926816104</v>
      </c>
      <c r="AK255" s="15">
        <f t="shared" si="75"/>
        <v>0.99455227653314915</v>
      </c>
      <c r="AL255" s="5">
        <v>14.43</v>
      </c>
      <c r="AN255" s="109"/>
      <c r="AR255" s="5">
        <f t="shared" si="76"/>
        <v>1</v>
      </c>
      <c r="AS255" s="5">
        <f t="shared" si="77"/>
        <v>0.57884109316013066</v>
      </c>
      <c r="AT255" s="5">
        <f t="shared" si="89"/>
        <v>0.76081607051910427</v>
      </c>
      <c r="AU255" s="5">
        <f t="shared" si="79"/>
        <v>1.0054775637192654</v>
      </c>
      <c r="AV255" s="5">
        <f t="shared" si="80"/>
        <v>1.3052949398618952E-2</v>
      </c>
      <c r="AW255" s="5">
        <f t="shared" si="81"/>
        <v>2.1229568214057055</v>
      </c>
      <c r="AX255" s="5">
        <f t="shared" si="68"/>
        <v>30.303030303030301</v>
      </c>
      <c r="AY255" s="5">
        <f t="shared" si="82"/>
        <v>1</v>
      </c>
      <c r="AZ255" s="5">
        <f t="shared" si="83"/>
        <v>30.303030303030301</v>
      </c>
      <c r="BA255" s="5">
        <f t="shared" si="84"/>
        <v>1.2290802650243557</v>
      </c>
      <c r="BB255" s="5">
        <f t="shared" si="85"/>
        <v>3.03030303030303E-2</v>
      </c>
      <c r="BC255" s="5">
        <f t="shared" si="86"/>
        <v>0.10053333333333334</v>
      </c>
      <c r="BD255" s="5">
        <f t="shared" si="87"/>
        <v>0.13901408450704225</v>
      </c>
      <c r="BE255" s="5">
        <f t="shared" si="88"/>
        <v>0.13901408450704225</v>
      </c>
    </row>
    <row r="256" spans="1:57" hidden="1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13060.710000000001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69"/>
        <v>5.1128726278861194</v>
      </c>
      <c r="W256" s="15">
        <v>4.5807200000000003</v>
      </c>
      <c r="X256" s="15"/>
      <c r="Y256" s="15">
        <f t="shared" si="70"/>
        <v>0.89591905243566883</v>
      </c>
      <c r="Z256" s="15"/>
      <c r="AA256" s="16"/>
      <c r="AB256" s="15">
        <v>0.50316512905442312</v>
      </c>
      <c r="AC256" s="17">
        <f t="shared" si="71"/>
        <v>0.75074584002030298</v>
      </c>
      <c r="AD256" s="15">
        <f t="shared" si="72"/>
        <v>1</v>
      </c>
      <c r="AE256" s="15" t="s">
        <v>875</v>
      </c>
      <c r="AF256" s="22" t="s">
        <v>5</v>
      </c>
      <c r="AG256" s="17">
        <f t="shared" si="73"/>
        <v>4153.9753192046583</v>
      </c>
      <c r="AH256" s="17">
        <v>3173.9363281790424</v>
      </c>
      <c r="AI256" s="94">
        <v>9.0715000000000003</v>
      </c>
      <c r="AJ256" s="17">
        <f t="shared" si="74"/>
        <v>0.75074584002030298</v>
      </c>
      <c r="AK256" s="15">
        <f t="shared" si="75"/>
        <v>0.89591905243566883</v>
      </c>
      <c r="AL256" s="5">
        <v>14.43</v>
      </c>
      <c r="AN256" s="109"/>
      <c r="AR256" s="5">
        <f t="shared" si="76"/>
        <v>1</v>
      </c>
      <c r="AS256" s="5">
        <f t="shared" si="77"/>
        <v>0.57884109316013066</v>
      </c>
      <c r="AT256" s="5">
        <f t="shared" si="89"/>
        <v>0.76081607051910427</v>
      </c>
      <c r="AU256" s="5">
        <f t="shared" si="79"/>
        <v>1.11617226721697</v>
      </c>
      <c r="AV256" s="5">
        <f t="shared" si="80"/>
        <v>0.10442245865710863</v>
      </c>
      <c r="AW256" s="5">
        <f t="shared" si="81"/>
        <v>2.1229568214057055</v>
      </c>
      <c r="AX256" s="5">
        <f t="shared" si="68"/>
        <v>30.303030303030301</v>
      </c>
      <c r="AY256" s="5">
        <f t="shared" si="82"/>
        <v>1</v>
      </c>
      <c r="AZ256" s="5">
        <f t="shared" si="83"/>
        <v>30.303030303030301</v>
      </c>
      <c r="BA256" s="5">
        <f t="shared" si="84"/>
        <v>1.2290802650243557</v>
      </c>
      <c r="BB256" s="5">
        <f t="shared" si="85"/>
        <v>3.03030303030303E-2</v>
      </c>
      <c r="BC256" s="5">
        <f t="shared" si="86"/>
        <v>0.10053333333333334</v>
      </c>
      <c r="BD256" s="5">
        <f t="shared" si="87"/>
        <v>0.13901408450704225</v>
      </c>
      <c r="BE256" s="5">
        <f t="shared" si="88"/>
        <v>0.13901408450704225</v>
      </c>
    </row>
    <row r="257" spans="1:57" hidden="1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13060.710000000001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69"/>
        <v>6.5673377670664399</v>
      </c>
      <c r="W257" s="15">
        <v>4.8130600000000001</v>
      </c>
      <c r="X257" s="15"/>
      <c r="Y257" s="15">
        <f t="shared" si="70"/>
        <v>0.7328784007632887</v>
      </c>
      <c r="Z257" s="15"/>
      <c r="AA257" s="16"/>
      <c r="AB257" s="15">
        <v>0.50316512905442312</v>
      </c>
      <c r="AC257" s="17">
        <f t="shared" si="71"/>
        <v>0.99295191970724928</v>
      </c>
      <c r="AD257" s="15">
        <f t="shared" si="72"/>
        <v>1</v>
      </c>
      <c r="AE257" s="15" t="s">
        <v>876</v>
      </c>
      <c r="AF257" s="22" t="s">
        <v>5</v>
      </c>
      <c r="AG257" s="17">
        <f t="shared" si="73"/>
        <v>3398.0288514597482</v>
      </c>
      <c r="AH257" s="17">
        <v>2471.0061748885573</v>
      </c>
      <c r="AI257" s="94">
        <v>6.6608999999999998</v>
      </c>
      <c r="AJ257" s="17">
        <f t="shared" si="74"/>
        <v>0.99295191970724928</v>
      </c>
      <c r="AK257" s="15">
        <f t="shared" si="75"/>
        <v>0.7328784007632887</v>
      </c>
      <c r="AL257" s="5">
        <v>14.43</v>
      </c>
      <c r="AN257" s="109"/>
      <c r="AR257" s="5">
        <f t="shared" si="76"/>
        <v>1</v>
      </c>
      <c r="AS257" s="5">
        <f t="shared" si="77"/>
        <v>0.57884109316013066</v>
      </c>
      <c r="AT257" s="5">
        <f t="shared" si="89"/>
        <v>0.76081607051910427</v>
      </c>
      <c r="AU257" s="5">
        <f t="shared" si="79"/>
        <v>1.3644828377511271</v>
      </c>
      <c r="AV257" s="5">
        <f t="shared" si="80"/>
        <v>0.12751511860717318</v>
      </c>
      <c r="AW257" s="5">
        <f t="shared" si="81"/>
        <v>2.1229568214057055</v>
      </c>
      <c r="AX257" s="5">
        <f t="shared" si="68"/>
        <v>30.303030303030301</v>
      </c>
      <c r="AY257" s="5">
        <f t="shared" si="82"/>
        <v>1</v>
      </c>
      <c r="AZ257" s="5">
        <f t="shared" si="83"/>
        <v>30.303030303030301</v>
      </c>
      <c r="BA257" s="5">
        <f t="shared" si="84"/>
        <v>1.2290802650243557</v>
      </c>
      <c r="BB257" s="5">
        <f t="shared" si="85"/>
        <v>3.03030303030303E-2</v>
      </c>
      <c r="BC257" s="5">
        <f t="shared" si="86"/>
        <v>0.10053333333333334</v>
      </c>
      <c r="BD257" s="5">
        <f t="shared" si="87"/>
        <v>0.13901408450704225</v>
      </c>
      <c r="BE257" s="5">
        <f t="shared" si="88"/>
        <v>0.13901408450704225</v>
      </c>
    </row>
    <row r="258" spans="1:57" hidden="1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13060.710000000001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69"/>
        <v>9.4209071903240531</v>
      </c>
      <c r="W258" s="15">
        <v>4.6909700000000001</v>
      </c>
      <c r="X258" s="15"/>
      <c r="Y258" s="15">
        <f t="shared" si="70"/>
        <v>0.49793187696594254</v>
      </c>
      <c r="Z258" s="15"/>
      <c r="AA258" s="16"/>
      <c r="AB258" s="15">
        <v>0.50316512905442312</v>
      </c>
      <c r="AC258" s="17">
        <f t="shared" si="71"/>
        <v>1.3146322684297811</v>
      </c>
      <c r="AD258" s="15">
        <f t="shared" si="72"/>
        <v>1</v>
      </c>
      <c r="AE258" s="15" t="s">
        <v>877</v>
      </c>
      <c r="AF258" s="22" t="s">
        <v>5</v>
      </c>
      <c r="AG258" s="17">
        <f t="shared" si="73"/>
        <v>2308.6870649067891</v>
      </c>
      <c r="AH258" s="17">
        <v>1722.544532830899</v>
      </c>
      <c r="AI258" s="94">
        <v>5.4511000000000003</v>
      </c>
      <c r="AJ258" s="17">
        <f t="shared" si="74"/>
        <v>1.3146322684297811</v>
      </c>
      <c r="AK258" s="15">
        <f t="shared" si="75"/>
        <v>0.49793187696594254</v>
      </c>
      <c r="AL258" s="5">
        <v>14.43</v>
      </c>
      <c r="AN258" s="109"/>
      <c r="AR258" s="5">
        <f t="shared" si="76"/>
        <v>1</v>
      </c>
      <c r="AS258" s="5">
        <f t="shared" si="77"/>
        <v>0.57884109316013066</v>
      </c>
      <c r="AT258" s="5">
        <f t="shared" si="89"/>
        <v>0.76081607051910427</v>
      </c>
      <c r="AU258" s="5">
        <f t="shared" si="79"/>
        <v>2.0083068513173297</v>
      </c>
      <c r="AV258" s="5">
        <f t="shared" si="80"/>
        <v>0.12614348652934393</v>
      </c>
      <c r="AW258" s="5">
        <f t="shared" si="81"/>
        <v>2.1229568214057055</v>
      </c>
      <c r="AX258" s="5">
        <f t="shared" si="68"/>
        <v>30.303030303030301</v>
      </c>
      <c r="AY258" s="5">
        <f t="shared" si="82"/>
        <v>1</v>
      </c>
      <c r="AZ258" s="5">
        <f t="shared" si="83"/>
        <v>30.303030303030301</v>
      </c>
      <c r="BA258" s="5">
        <f t="shared" si="84"/>
        <v>1.2290802650243557</v>
      </c>
      <c r="BB258" s="5">
        <f t="shared" si="85"/>
        <v>3.03030303030303E-2</v>
      </c>
      <c r="BC258" s="5">
        <f t="shared" si="86"/>
        <v>0.10053333333333334</v>
      </c>
      <c r="BD258" s="5">
        <f t="shared" si="87"/>
        <v>0.13901408450704225</v>
      </c>
      <c r="BE258" s="5">
        <f t="shared" si="88"/>
        <v>0.13901408450704225</v>
      </c>
    </row>
    <row r="259" spans="1:57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13060.710000000001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69"/>
        <v>13.365800370697325</v>
      </c>
      <c r="W259" s="15">
        <v>4.4664999999999999</v>
      </c>
      <c r="X259" s="15"/>
      <c r="Y259" s="15">
        <f t="shared" si="70"/>
        <v>0.33417377756083994</v>
      </c>
      <c r="Z259" s="15"/>
      <c r="AA259" s="16"/>
      <c r="AB259" s="15">
        <v>0.50316512905442312</v>
      </c>
      <c r="AC259" s="17">
        <f t="shared" si="71"/>
        <v>1.6470812327807907</v>
      </c>
      <c r="AD259" s="15">
        <f t="shared" si="72"/>
        <v>1</v>
      </c>
      <c r="AE259" s="15" t="s">
        <v>878</v>
      </c>
      <c r="AF259" s="22" t="s">
        <v>5</v>
      </c>
      <c r="AG259" s="17">
        <f t="shared" si="73"/>
        <v>1549.4141134059566</v>
      </c>
      <c r="AH259" s="17">
        <v>1214.1384522379599</v>
      </c>
      <c r="AI259" s="94">
        <v>4.9268000000000001</v>
      </c>
      <c r="AJ259" s="17">
        <f t="shared" si="74"/>
        <v>1.6470812327807907</v>
      </c>
      <c r="AK259" s="15">
        <f t="shared" si="75"/>
        <v>0.33417377756083994</v>
      </c>
      <c r="AL259" s="5">
        <v>14.43</v>
      </c>
      <c r="AN259" s="109"/>
      <c r="AR259" s="5">
        <f t="shared" si="76"/>
        <v>1</v>
      </c>
      <c r="AS259" s="5">
        <f t="shared" si="77"/>
        <v>0.57884109316013066</v>
      </c>
      <c r="AT259" s="5">
        <f t="shared" si="89"/>
        <v>0.76081607051910427</v>
      </c>
      <c r="AU259" s="5">
        <f t="shared" si="79"/>
        <v>2.9924550253436304</v>
      </c>
      <c r="AV259" s="5">
        <f t="shared" si="80"/>
        <v>0.12863870459291388</v>
      </c>
      <c r="AW259" s="5">
        <f t="shared" si="81"/>
        <v>2.1229568214057055</v>
      </c>
      <c r="AX259" s="5">
        <f t="shared" si="68"/>
        <v>30.303030303030301</v>
      </c>
      <c r="AY259" s="5">
        <f t="shared" si="82"/>
        <v>1</v>
      </c>
      <c r="AZ259" s="5">
        <f t="shared" si="83"/>
        <v>30.303030303030301</v>
      </c>
      <c r="BA259" s="5">
        <f t="shared" si="84"/>
        <v>1.2290802650243557</v>
      </c>
      <c r="BB259" s="5">
        <f t="shared" si="85"/>
        <v>3.03030303030303E-2</v>
      </c>
      <c r="BC259" s="5">
        <f t="shared" si="86"/>
        <v>0.10053333333333334</v>
      </c>
      <c r="BD259" s="5">
        <f t="shared" si="87"/>
        <v>0.13901408450704225</v>
      </c>
      <c r="BE259" s="5">
        <f t="shared" si="88"/>
        <v>0.13901408450704225</v>
      </c>
    </row>
    <row r="260" spans="1:57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13060.710000000001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69"/>
        <v>18.074709667434913</v>
      </c>
      <c r="W260" s="15">
        <v>4.3277299999999999</v>
      </c>
      <c r="X260" s="15"/>
      <c r="Y260" s="15">
        <f t="shared" si="70"/>
        <v>0.23943565786825571</v>
      </c>
      <c r="Z260" s="15"/>
      <c r="AA260" s="16"/>
      <c r="AB260" s="15">
        <v>0.50316512905442312</v>
      </c>
      <c r="AC260" s="17">
        <f t="shared" si="71"/>
        <v>1.9702855813854505</v>
      </c>
      <c r="AD260" s="15">
        <f t="shared" si="72"/>
        <v>1</v>
      </c>
      <c r="AE260" s="15" t="s">
        <v>879</v>
      </c>
      <c r="AF260" s="22" t="s">
        <v>5</v>
      </c>
      <c r="AG260" s="17">
        <f t="shared" si="73"/>
        <v>1110.15589033216</v>
      </c>
      <c r="AH260" s="17">
        <v>897.82533017599519</v>
      </c>
      <c r="AI260" s="94">
        <v>4.6559999999999997</v>
      </c>
      <c r="AJ260" s="17">
        <f t="shared" si="74"/>
        <v>1.9702855813854505</v>
      </c>
      <c r="AK260" s="15">
        <f t="shared" si="75"/>
        <v>0.23943565786825571</v>
      </c>
      <c r="AL260" s="5">
        <v>14.43</v>
      </c>
      <c r="AN260" s="109"/>
      <c r="AR260" s="5">
        <f t="shared" si="76"/>
        <v>1</v>
      </c>
      <c r="AS260" s="5">
        <f t="shared" si="77"/>
        <v>0.57884109316013066</v>
      </c>
      <c r="AT260" s="5">
        <f t="shared" si="89"/>
        <v>0.76081607051910427</v>
      </c>
      <c r="AU260" s="5">
        <f t="shared" si="79"/>
        <v>4.1764873657633252</v>
      </c>
      <c r="AV260" s="5">
        <f t="shared" si="80"/>
        <v>0.12650917502629114</v>
      </c>
      <c r="AW260" s="5">
        <f t="shared" si="81"/>
        <v>2.1229568214057055</v>
      </c>
      <c r="AX260" s="5">
        <f t="shared" si="68"/>
        <v>30.303030303030301</v>
      </c>
      <c r="AY260" s="5">
        <f t="shared" si="82"/>
        <v>1</v>
      </c>
      <c r="AZ260" s="5">
        <f t="shared" si="83"/>
        <v>30.303030303030301</v>
      </c>
      <c r="BA260" s="5">
        <f t="shared" si="84"/>
        <v>1.2290802650243557</v>
      </c>
      <c r="BB260" s="5">
        <f t="shared" si="85"/>
        <v>3.03030303030303E-2</v>
      </c>
      <c r="BC260" s="5">
        <f t="shared" si="86"/>
        <v>0.10053333333333334</v>
      </c>
      <c r="BD260" s="5">
        <f t="shared" si="87"/>
        <v>0.13901408450704225</v>
      </c>
      <c r="BE260" s="5">
        <f t="shared" si="88"/>
        <v>0.13901408450704225</v>
      </c>
    </row>
    <row r="261" spans="1:57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13060.710000000001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69"/>
        <v>26.768768656982218</v>
      </c>
      <c r="W261" s="15">
        <v>4.1893799999999999</v>
      </c>
      <c r="X261" s="15"/>
      <c r="Y261" s="15">
        <f t="shared" si="70"/>
        <v>0.15650252926024169</v>
      </c>
      <c r="Z261" s="15"/>
      <c r="AA261" s="16"/>
      <c r="AB261" s="15">
        <v>0.50316512905442312</v>
      </c>
      <c r="AC261" s="17">
        <f t="shared" si="71"/>
        <v>2.4604784204929202</v>
      </c>
      <c r="AD261" s="15">
        <f t="shared" si="72"/>
        <v>1</v>
      </c>
      <c r="AE261" s="15" t="s">
        <v>880</v>
      </c>
      <c r="AF261" s="22" t="s">
        <v>5</v>
      </c>
      <c r="AG261" s="17">
        <f t="shared" si="73"/>
        <v>725.63212287175861</v>
      </c>
      <c r="AH261" s="17">
        <v>606.22632228424141</v>
      </c>
      <c r="AI261" s="94">
        <v>4.4217000000000004</v>
      </c>
      <c r="AJ261" s="17">
        <f t="shared" si="74"/>
        <v>2.4604784204929202</v>
      </c>
      <c r="AK261" s="15">
        <f t="shared" si="75"/>
        <v>0.15650252926024169</v>
      </c>
      <c r="AL261" s="5">
        <v>14.43</v>
      </c>
      <c r="AN261" s="109"/>
      <c r="AR261" s="5">
        <f t="shared" si="76"/>
        <v>1</v>
      </c>
      <c r="AS261" s="5">
        <f t="shared" si="77"/>
        <v>0.57884109316013066</v>
      </c>
      <c r="AT261" s="5">
        <f t="shared" si="89"/>
        <v>0.76081607051910427</v>
      </c>
      <c r="AU261" s="5">
        <f t="shared" si="79"/>
        <v>6.3896730917181577</v>
      </c>
      <c r="AV261" s="5">
        <f t="shared" si="80"/>
        <v>0.12527354983649872</v>
      </c>
      <c r="AW261" s="5">
        <f t="shared" si="81"/>
        <v>2.1229568214057055</v>
      </c>
      <c r="AX261" s="5">
        <f t="shared" si="68"/>
        <v>30.303030303030301</v>
      </c>
      <c r="AY261" s="5">
        <f t="shared" si="82"/>
        <v>1</v>
      </c>
      <c r="AZ261" s="5">
        <f t="shared" si="83"/>
        <v>30.303030303030301</v>
      </c>
      <c r="BA261" s="5">
        <f t="shared" si="84"/>
        <v>1.2290802650243557</v>
      </c>
      <c r="BB261" s="5">
        <f t="shared" si="85"/>
        <v>3.03030303030303E-2</v>
      </c>
      <c r="BC261" s="5">
        <f t="shared" si="86"/>
        <v>0.10053333333333334</v>
      </c>
      <c r="BD261" s="5">
        <f t="shared" si="87"/>
        <v>0.13901408450704225</v>
      </c>
      <c r="BE261" s="5">
        <f t="shared" si="88"/>
        <v>0.13901408450704225</v>
      </c>
    </row>
    <row r="262" spans="1:57" hidden="1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69"/>
        <v>3.7276962861014478</v>
      </c>
      <c r="W262" s="15">
        <v>3.9037329999999999</v>
      </c>
      <c r="X262" s="15"/>
      <c r="Y262" s="15">
        <f t="shared" si="70"/>
        <v>1.0472239958375626</v>
      </c>
      <c r="Z262" s="15"/>
      <c r="AA262" s="16"/>
      <c r="AB262" s="15">
        <v>0.60092698120307431</v>
      </c>
      <c r="AC262" s="17">
        <f t="shared" si="71"/>
        <v>0.32600751522899857</v>
      </c>
      <c r="AD262" s="15">
        <f t="shared" si="72"/>
        <v>1</v>
      </c>
      <c r="AE262" s="15" t="s">
        <v>881</v>
      </c>
      <c r="AF262" s="22" t="s">
        <v>5</v>
      </c>
      <c r="AG262" s="17">
        <f t="shared" si="73"/>
        <v>4054.9982504999584</v>
      </c>
      <c r="AH262" s="17">
        <v>3635.621052144154</v>
      </c>
      <c r="AI262" s="94">
        <v>35.073999999999998</v>
      </c>
      <c r="AJ262" s="17">
        <f t="shared" si="74"/>
        <v>0.32600751522899857</v>
      </c>
      <c r="AK262" s="15">
        <f t="shared" si="75"/>
        <v>1.0472239958375626</v>
      </c>
      <c r="AL262" s="56">
        <v>10.167</v>
      </c>
      <c r="AN262" s="109"/>
      <c r="AR262" s="5">
        <f t="shared" si="76"/>
        <v>1</v>
      </c>
      <c r="AS262" s="5">
        <f t="shared" si="77"/>
        <v>0.5284072065579215</v>
      </c>
      <c r="AT262" s="5">
        <f t="shared" si="89"/>
        <v>0.72691623077072742</v>
      </c>
      <c r="AU262" s="5">
        <f t="shared" si="79"/>
        <v>0.95490554453940557</v>
      </c>
      <c r="AV262" s="5">
        <f t="shared" si="80"/>
        <v>-0.31804013125108122</v>
      </c>
      <c r="AW262" s="5">
        <f t="shared" si="81"/>
        <v>2.1229568214057055</v>
      </c>
      <c r="AX262" s="5">
        <f t="shared" ref="AX262:AX293" si="90">E262/H262</f>
        <v>36.363636363636367</v>
      </c>
      <c r="AY262" s="5">
        <f t="shared" si="82"/>
        <v>1</v>
      </c>
      <c r="AZ262" s="5">
        <f t="shared" si="83"/>
        <v>36.363636363636367</v>
      </c>
      <c r="BA262" s="5">
        <f t="shared" si="84"/>
        <v>1.2290802650243557</v>
      </c>
      <c r="BB262" s="5">
        <f t="shared" si="85"/>
        <v>3.6363636363636369E-2</v>
      </c>
      <c r="BC262" s="5">
        <f t="shared" si="86"/>
        <v>0.10548000000000002</v>
      </c>
      <c r="BD262" s="5">
        <f t="shared" si="87"/>
        <v>0.13901408450704225</v>
      </c>
      <c r="BE262" s="5">
        <f t="shared" si="88"/>
        <v>0.13901408450704225</v>
      </c>
    </row>
    <row r="263" spans="1:57" hidden="1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91">L263*T263/(S263*1000)</f>
        <v>4.1971202333267659</v>
      </c>
      <c r="W263" s="15">
        <v>4.2172099999999997</v>
      </c>
      <c r="X263" s="15"/>
      <c r="Y263" s="15">
        <f t="shared" ref="Y263:Y293" si="92">AK263</f>
        <v>1.0047865597258123</v>
      </c>
      <c r="Z263" s="15"/>
      <c r="AA263" s="16"/>
      <c r="AB263" s="15">
        <v>0.60092698120307431</v>
      </c>
      <c r="AC263" s="17">
        <f t="shared" ref="AC263:AC293" si="93">AJ263</f>
        <v>0.50838890536807202</v>
      </c>
      <c r="AD263" s="15">
        <f t="shared" ref="AD263:AD293" si="94">AR263</f>
        <v>1</v>
      </c>
      <c r="AE263" s="15" t="s">
        <v>882</v>
      </c>
      <c r="AF263" s="22" t="s">
        <v>5</v>
      </c>
      <c r="AG263" s="17">
        <f t="shared" ref="AG263:AG293" si="95">W263*S263</f>
        <v>3890.6745433725064</v>
      </c>
      <c r="AH263" s="17">
        <v>3228.9975841382748</v>
      </c>
      <c r="AI263" s="94">
        <v>16.239000000000001</v>
      </c>
      <c r="AJ263" s="17">
        <f t="shared" ref="AJ263:AJ293" si="96">(V263/AI263)^0.5</f>
        <v>0.50838890536807202</v>
      </c>
      <c r="AK263" s="15">
        <f t="shared" ref="AK263:AK293" si="97">W263/V263</f>
        <v>1.0047865597258123</v>
      </c>
      <c r="AL263" s="5">
        <v>10.167</v>
      </c>
      <c r="AN263" s="109"/>
      <c r="AR263" s="5">
        <f t="shared" ref="AR263:AR293" si="98">E263/C263</f>
        <v>1</v>
      </c>
      <c r="AS263" s="5">
        <f t="shared" ref="AS263:AS293" si="99">F263^1.2/(H263^0.7*T263^0.4)</f>
        <v>0.5284072065579215</v>
      </c>
      <c r="AT263" s="5">
        <f t="shared" si="89"/>
        <v>0.72691623077072742</v>
      </c>
      <c r="AU263" s="5">
        <f t="shared" ref="AU263:AU293" si="100">1/AK263</f>
        <v>0.99523624228500973</v>
      </c>
      <c r="AV263" s="5">
        <f t="shared" ref="AV263:AV293" si="101">(AU263+AJ263^2/AU263-AJ263^2-1)/(AJ263-0.2)</f>
        <v>-1.1435647902677473E-2</v>
      </c>
      <c r="AW263" s="5">
        <f t="shared" ref="AW263:AW293" si="102">(F263*E263)/(C263*H263)*(T263/235)^0.5</f>
        <v>2.1229568214057055</v>
      </c>
      <c r="AX263" s="5">
        <f t="shared" si="90"/>
        <v>36.363636363636367</v>
      </c>
      <c r="AY263" s="5">
        <f t="shared" ref="AY263:AY293" si="103">C263/E263</f>
        <v>1</v>
      </c>
      <c r="AZ263" s="5">
        <f t="shared" ref="AZ263:AZ293" si="104">C263/H263</f>
        <v>36.363636363636367</v>
      </c>
      <c r="BA263" s="5">
        <f t="shared" ref="BA263:BA293" si="105">(T263/235)^0.5</f>
        <v>1.2290802650243557</v>
      </c>
      <c r="BB263" s="5">
        <f t="shared" ref="BB263:BB293" si="106">AZ263*0.001</f>
        <v>3.6363636363636369E-2</v>
      </c>
      <c r="BC263" s="5">
        <f t="shared" ref="BC263:BC293" si="107">0.8162*BB263+0.0758</f>
        <v>0.10548000000000002</v>
      </c>
      <c r="BD263" s="5">
        <f t="shared" ref="BD263:BD293" si="108">(235/T263)*0.21</f>
        <v>0.13901408450704225</v>
      </c>
      <c r="BE263" s="5">
        <f t="shared" ref="BE263:BE293" si="109">BD263*AR263^0.5</f>
        <v>0.13901408450704225</v>
      </c>
    </row>
    <row r="264" spans="1:57" hidden="1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91"/>
        <v>5.1015866179959044</v>
      </c>
      <c r="W264" s="15">
        <v>4.6180599999999998</v>
      </c>
      <c r="X264" s="15"/>
      <c r="Y264" s="15">
        <f t="shared" si="92"/>
        <v>0.90522034531565942</v>
      </c>
      <c r="Z264" s="15"/>
      <c r="AA264" s="16"/>
      <c r="AB264" s="15">
        <v>0.60092698120307431</v>
      </c>
      <c r="AC264" s="17">
        <f t="shared" si="93"/>
        <v>0.74735080408168675</v>
      </c>
      <c r="AD264" s="15">
        <f t="shared" si="94"/>
        <v>1</v>
      </c>
      <c r="AE264" s="15" t="s">
        <v>883</v>
      </c>
      <c r="AF264" s="22" t="s">
        <v>5</v>
      </c>
      <c r="AG264" s="17">
        <f t="shared" si="95"/>
        <v>3505.1401907919358</v>
      </c>
      <c r="AH264" s="17">
        <v>2656.5247458395461</v>
      </c>
      <c r="AI264" s="94">
        <v>9.1339000000000006</v>
      </c>
      <c r="AJ264" s="17">
        <f t="shared" si="96"/>
        <v>0.74735080408168675</v>
      </c>
      <c r="AK264" s="15">
        <f t="shared" si="97"/>
        <v>0.90522034531565942</v>
      </c>
      <c r="AL264" s="5">
        <v>10.167</v>
      </c>
      <c r="AN264" s="109"/>
      <c r="AR264" s="5">
        <f t="shared" si="98"/>
        <v>1</v>
      </c>
      <c r="AS264" s="5">
        <f t="shared" si="99"/>
        <v>0.5284072065579215</v>
      </c>
      <c r="AT264" s="5">
        <f t="shared" si="89"/>
        <v>0.72691623077072742</v>
      </c>
      <c r="AU264" s="5">
        <f t="shared" si="100"/>
        <v>1.1047034074905706</v>
      </c>
      <c r="AV264" s="5">
        <f t="shared" si="101"/>
        <v>9.4575217520145888E-2</v>
      </c>
      <c r="AW264" s="5">
        <f t="shared" si="102"/>
        <v>2.1229568214057055</v>
      </c>
      <c r="AX264" s="5">
        <f t="shared" si="90"/>
        <v>36.363636363636367</v>
      </c>
      <c r="AY264" s="5">
        <f t="shared" si="103"/>
        <v>1</v>
      </c>
      <c r="AZ264" s="5">
        <f t="shared" si="104"/>
        <v>36.363636363636367</v>
      </c>
      <c r="BA264" s="5">
        <f t="shared" si="105"/>
        <v>1.2290802650243557</v>
      </c>
      <c r="BB264" s="5">
        <f t="shared" si="106"/>
        <v>3.6363636363636369E-2</v>
      </c>
      <c r="BC264" s="5">
        <f t="shared" si="107"/>
        <v>0.10548000000000002</v>
      </c>
      <c r="BD264" s="5">
        <f t="shared" si="108"/>
        <v>0.13901408450704225</v>
      </c>
      <c r="BE264" s="5">
        <f t="shared" si="109"/>
        <v>0.13901408450704225</v>
      </c>
    </row>
    <row r="265" spans="1:57" hidden="1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91"/>
        <v>6.5528412121185937</v>
      </c>
      <c r="W265" s="15">
        <v>4.8519100000000002</v>
      </c>
      <c r="X265" s="15"/>
      <c r="Y265" s="15">
        <f t="shared" si="92"/>
        <v>0.74042844057125157</v>
      </c>
      <c r="Z265" s="15"/>
      <c r="AA265" s="16"/>
      <c r="AB265" s="15">
        <v>0.60092698120307431</v>
      </c>
      <c r="AC265" s="17">
        <f t="shared" si="93"/>
        <v>0.98844818120777012</v>
      </c>
      <c r="AD265" s="15">
        <f t="shared" si="94"/>
        <v>1</v>
      </c>
      <c r="AE265" s="15" t="s">
        <v>884</v>
      </c>
      <c r="AF265" s="22" t="s">
        <v>5</v>
      </c>
      <c r="AG265" s="17">
        <f t="shared" si="95"/>
        <v>2867.0428132574534</v>
      </c>
      <c r="AH265" s="17">
        <v>2068.1854870352267</v>
      </c>
      <c r="AI265" s="94">
        <v>6.7069000000000001</v>
      </c>
      <c r="AJ265" s="17">
        <f t="shared" si="96"/>
        <v>0.98844818120777012</v>
      </c>
      <c r="AK265" s="15">
        <f t="shared" si="97"/>
        <v>0.74042844057125157</v>
      </c>
      <c r="AL265" s="5">
        <v>10.167</v>
      </c>
      <c r="AN265" s="109"/>
      <c r="AR265" s="5">
        <f t="shared" si="98"/>
        <v>1</v>
      </c>
      <c r="AS265" s="5">
        <f t="shared" si="99"/>
        <v>0.5284072065579215</v>
      </c>
      <c r="AT265" s="5">
        <f t="shared" si="89"/>
        <v>0.72691623077072742</v>
      </c>
      <c r="AU265" s="5">
        <f t="shared" si="100"/>
        <v>1.3505694071239147</v>
      </c>
      <c r="AV265" s="5">
        <f t="shared" si="101"/>
        <v>0.12297606721780152</v>
      </c>
      <c r="AW265" s="5">
        <f t="shared" si="102"/>
        <v>2.1229568214057055</v>
      </c>
      <c r="AX265" s="5">
        <f t="shared" si="90"/>
        <v>36.363636363636367</v>
      </c>
      <c r="AY265" s="5">
        <f t="shared" si="103"/>
        <v>1</v>
      </c>
      <c r="AZ265" s="5">
        <f t="shared" si="104"/>
        <v>36.363636363636367</v>
      </c>
      <c r="BA265" s="5">
        <f t="shared" si="105"/>
        <v>1.2290802650243557</v>
      </c>
      <c r="BB265" s="5">
        <f t="shared" si="106"/>
        <v>3.6363636363636369E-2</v>
      </c>
      <c r="BC265" s="5">
        <f t="shared" si="107"/>
        <v>0.10548000000000002</v>
      </c>
      <c r="BD265" s="5">
        <f t="shared" si="108"/>
        <v>0.13901408450704225</v>
      </c>
      <c r="BE265" s="5">
        <f t="shared" si="109"/>
        <v>0.13901408450704225</v>
      </c>
    </row>
    <row r="266" spans="1:57" hidden="1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91"/>
        <v>9.4001117472408637</v>
      </c>
      <c r="W266" s="15">
        <v>4.7266500000000002</v>
      </c>
      <c r="X266" s="15"/>
      <c r="Y266" s="15">
        <f t="shared" si="92"/>
        <v>0.50282912874811025</v>
      </c>
      <c r="Z266" s="15"/>
      <c r="AA266" s="16"/>
      <c r="AB266" s="15">
        <v>0.60092698120307431</v>
      </c>
      <c r="AC266" s="17">
        <f t="shared" si="93"/>
        <v>1.3086271816356729</v>
      </c>
      <c r="AD266" s="15">
        <f t="shared" si="94"/>
        <v>1</v>
      </c>
      <c r="AE266" s="15" t="s">
        <v>885</v>
      </c>
      <c r="AF266" s="22" t="s">
        <v>5</v>
      </c>
      <c r="AG266" s="17">
        <f t="shared" si="95"/>
        <v>1947.0249397248106</v>
      </c>
      <c r="AH266" s="17">
        <v>1441.7372322970468</v>
      </c>
      <c r="AI266" s="94">
        <v>5.4890999999999996</v>
      </c>
      <c r="AJ266" s="17">
        <f t="shared" si="96"/>
        <v>1.3086271816356729</v>
      </c>
      <c r="AK266" s="15">
        <f t="shared" si="97"/>
        <v>0.50282912874811025</v>
      </c>
      <c r="AL266" s="5">
        <v>10.167</v>
      </c>
      <c r="AN266" s="109"/>
      <c r="AR266" s="5">
        <f t="shared" si="98"/>
        <v>1</v>
      </c>
      <c r="AS266" s="5">
        <f t="shared" si="99"/>
        <v>0.5284072065579215</v>
      </c>
      <c r="AT266" s="5">
        <f t="shared" si="89"/>
        <v>0.72691623077072742</v>
      </c>
      <c r="AU266" s="5">
        <f t="shared" si="100"/>
        <v>1.9887471564936825</v>
      </c>
      <c r="AV266" s="5">
        <f t="shared" si="101"/>
        <v>0.12388249712977778</v>
      </c>
      <c r="AW266" s="5">
        <f t="shared" si="102"/>
        <v>2.1229568214057055</v>
      </c>
      <c r="AX266" s="5">
        <f t="shared" si="90"/>
        <v>36.363636363636367</v>
      </c>
      <c r="AY266" s="5">
        <f t="shared" si="103"/>
        <v>1</v>
      </c>
      <c r="AZ266" s="5">
        <f t="shared" si="104"/>
        <v>36.363636363636367</v>
      </c>
      <c r="BA266" s="5">
        <f t="shared" si="105"/>
        <v>1.2290802650243557</v>
      </c>
      <c r="BB266" s="5">
        <f t="shared" si="106"/>
        <v>3.6363636363636369E-2</v>
      </c>
      <c r="BC266" s="5">
        <f t="shared" si="107"/>
        <v>0.10548000000000002</v>
      </c>
      <c r="BD266" s="5">
        <f t="shared" si="108"/>
        <v>0.13901408450704225</v>
      </c>
      <c r="BE266" s="5">
        <f t="shared" si="109"/>
        <v>0.13901408450704225</v>
      </c>
    </row>
    <row r="267" spans="1:57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91"/>
        <v>13.336297082398767</v>
      </c>
      <c r="W267" s="15">
        <v>4.4880699999999996</v>
      </c>
      <c r="X267" s="15"/>
      <c r="Y267" s="15">
        <f t="shared" si="92"/>
        <v>0.33653044561547374</v>
      </c>
      <c r="Z267" s="15"/>
      <c r="AA267" s="16"/>
      <c r="AB267" s="15">
        <v>0.60092698120307431</v>
      </c>
      <c r="AC267" s="17">
        <f t="shared" si="93"/>
        <v>1.63959805440216</v>
      </c>
      <c r="AD267" s="15">
        <f t="shared" si="94"/>
        <v>1</v>
      </c>
      <c r="AE267" s="15" t="s">
        <v>886</v>
      </c>
      <c r="AF267" s="22" t="s">
        <v>5</v>
      </c>
      <c r="AG267" s="17">
        <f t="shared" si="95"/>
        <v>1303.0931048512648</v>
      </c>
      <c r="AH267" s="17">
        <v>1016.210947462813</v>
      </c>
      <c r="AI267" s="94">
        <v>4.9608999999999996</v>
      </c>
      <c r="AJ267" s="17">
        <f t="shared" si="96"/>
        <v>1.63959805440216</v>
      </c>
      <c r="AK267" s="15">
        <f t="shared" si="97"/>
        <v>0.33653044561547374</v>
      </c>
      <c r="AL267" s="5">
        <v>10.167</v>
      </c>
      <c r="AN267" s="109"/>
      <c r="AR267" s="5">
        <f t="shared" si="98"/>
        <v>1</v>
      </c>
      <c r="AS267" s="5">
        <f t="shared" si="99"/>
        <v>0.5284072065579215</v>
      </c>
      <c r="AT267" s="5">
        <f t="shared" si="89"/>
        <v>0.72691623077072742</v>
      </c>
      <c r="AU267" s="5">
        <f t="shared" si="100"/>
        <v>2.9714993488066739</v>
      </c>
      <c r="AV267" s="5">
        <f t="shared" si="101"/>
        <v>0.13052687421733097</v>
      </c>
      <c r="AW267" s="5">
        <f t="shared" si="102"/>
        <v>2.1229568214057055</v>
      </c>
      <c r="AX267" s="5">
        <f t="shared" si="90"/>
        <v>36.363636363636367</v>
      </c>
      <c r="AY267" s="5">
        <f t="shared" si="103"/>
        <v>1</v>
      </c>
      <c r="AZ267" s="5">
        <f t="shared" si="104"/>
        <v>36.363636363636367</v>
      </c>
      <c r="BA267" s="5">
        <f t="shared" si="105"/>
        <v>1.2290802650243557</v>
      </c>
      <c r="BB267" s="5">
        <f t="shared" si="106"/>
        <v>3.6363636363636369E-2</v>
      </c>
      <c r="BC267" s="5">
        <f t="shared" si="107"/>
        <v>0.10548000000000002</v>
      </c>
      <c r="BD267" s="5">
        <f t="shared" si="108"/>
        <v>0.13901408450704225</v>
      </c>
      <c r="BE267" s="5">
        <f t="shared" si="109"/>
        <v>0.13901408450704225</v>
      </c>
    </row>
    <row r="268" spans="1:57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91"/>
        <v>18.034812066435265</v>
      </c>
      <c r="W268" s="15">
        <v>4.3496800000000002</v>
      </c>
      <c r="X268" s="15"/>
      <c r="Y268" s="15">
        <f t="shared" si="92"/>
        <v>0.24118244115752252</v>
      </c>
      <c r="Z268" s="15"/>
      <c r="AA268" s="16"/>
      <c r="AB268" s="15">
        <v>0.60092698120307431</v>
      </c>
      <c r="AC268" s="17">
        <f t="shared" si="93"/>
        <v>1.9613184490922162</v>
      </c>
      <c r="AD268" s="15">
        <f t="shared" si="94"/>
        <v>1</v>
      </c>
      <c r="AE268" s="15" t="s">
        <v>887</v>
      </c>
      <c r="AF268" s="22" t="s">
        <v>5</v>
      </c>
      <c r="AG268" s="17">
        <f t="shared" si="95"/>
        <v>933.89225307320203</v>
      </c>
      <c r="AH268" s="17">
        <v>751.46283996896477</v>
      </c>
      <c r="AI268" s="94">
        <v>4.6882999999999999</v>
      </c>
      <c r="AJ268" s="17">
        <f t="shared" si="96"/>
        <v>1.9613184490922162</v>
      </c>
      <c r="AK268" s="15">
        <f t="shared" si="97"/>
        <v>0.24118244115752252</v>
      </c>
      <c r="AL268" s="5">
        <v>10.167</v>
      </c>
      <c r="AN268" s="109"/>
      <c r="AR268" s="5">
        <f t="shared" si="98"/>
        <v>1</v>
      </c>
      <c r="AS268" s="5">
        <f t="shared" si="99"/>
        <v>0.5284072065579215</v>
      </c>
      <c r="AT268" s="5">
        <f t="shared" si="89"/>
        <v>0.72691623077072742</v>
      </c>
      <c r="AU268" s="5">
        <f t="shared" si="100"/>
        <v>4.1462388190476682</v>
      </c>
      <c r="AV268" s="5">
        <f t="shared" si="101"/>
        <v>0.12901821005517938</v>
      </c>
      <c r="AW268" s="5">
        <f t="shared" si="102"/>
        <v>2.1229568214057055</v>
      </c>
      <c r="AX268" s="5">
        <f t="shared" si="90"/>
        <v>36.363636363636367</v>
      </c>
      <c r="AY268" s="5">
        <f t="shared" si="103"/>
        <v>1</v>
      </c>
      <c r="AZ268" s="5">
        <f t="shared" si="104"/>
        <v>36.363636363636367</v>
      </c>
      <c r="BA268" s="5">
        <f t="shared" si="105"/>
        <v>1.2290802650243557</v>
      </c>
      <c r="BB268" s="5">
        <f t="shared" si="106"/>
        <v>3.6363636363636369E-2</v>
      </c>
      <c r="BC268" s="5">
        <f t="shared" si="107"/>
        <v>0.10548000000000002</v>
      </c>
      <c r="BD268" s="5">
        <f t="shared" si="108"/>
        <v>0.13901408450704225</v>
      </c>
      <c r="BE268" s="5">
        <f t="shared" si="109"/>
        <v>0.13901408450704225</v>
      </c>
    </row>
    <row r="269" spans="1:57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91"/>
        <v>26.709680036983386</v>
      </c>
      <c r="W269" s="15">
        <v>4.2111999999999998</v>
      </c>
      <c r="X269" s="15"/>
      <c r="Y269" s="15">
        <f t="shared" si="92"/>
        <v>0.15766568503138148</v>
      </c>
      <c r="Z269" s="15"/>
      <c r="AA269" s="16"/>
      <c r="AB269" s="15">
        <v>0.60092698120307431</v>
      </c>
      <c r="AC269" s="17">
        <f t="shared" si="93"/>
        <v>2.4493008479744152</v>
      </c>
      <c r="AD269" s="15">
        <f t="shared" si="94"/>
        <v>1</v>
      </c>
      <c r="AE269" s="15" t="s">
        <v>888</v>
      </c>
      <c r="AF269" s="22" t="s">
        <v>5</v>
      </c>
      <c r="AG269" s="17">
        <f t="shared" si="95"/>
        <v>610.50365490794002</v>
      </c>
      <c r="AH269" s="17">
        <v>507.39997914556182</v>
      </c>
      <c r="AI269" s="94">
        <v>4.4523000000000001</v>
      </c>
      <c r="AJ269" s="17">
        <f t="shared" si="96"/>
        <v>2.4493008479744152</v>
      </c>
      <c r="AK269" s="15">
        <f t="shared" si="97"/>
        <v>0.15766568503138148</v>
      </c>
      <c r="AL269" s="5">
        <v>10.167</v>
      </c>
      <c r="AN269" s="109"/>
      <c r="AR269" s="5">
        <f t="shared" si="98"/>
        <v>1</v>
      </c>
      <c r="AS269" s="5">
        <f t="shared" si="99"/>
        <v>0.5284072065579215</v>
      </c>
      <c r="AT269" s="5">
        <f t="shared" si="89"/>
        <v>0.72691623077072742</v>
      </c>
      <c r="AU269" s="5">
        <f t="shared" si="100"/>
        <v>6.3425342033110237</v>
      </c>
      <c r="AV269" s="5">
        <f t="shared" si="101"/>
        <v>0.12862119932350971</v>
      </c>
      <c r="AW269" s="5">
        <f t="shared" si="102"/>
        <v>2.1229568214057055</v>
      </c>
      <c r="AX269" s="5">
        <f t="shared" si="90"/>
        <v>36.363636363636367</v>
      </c>
      <c r="AY269" s="5">
        <f t="shared" si="103"/>
        <v>1</v>
      </c>
      <c r="AZ269" s="5">
        <f t="shared" si="104"/>
        <v>36.363636363636367</v>
      </c>
      <c r="BA269" s="5">
        <f t="shared" si="105"/>
        <v>1.2290802650243557</v>
      </c>
      <c r="BB269" s="5">
        <f t="shared" si="106"/>
        <v>3.6363636363636369E-2</v>
      </c>
      <c r="BC269" s="5">
        <f t="shared" si="107"/>
        <v>0.10548000000000002</v>
      </c>
      <c r="BD269" s="5">
        <f t="shared" si="108"/>
        <v>0.13901408450704225</v>
      </c>
      <c r="BE269" s="5">
        <f t="shared" si="109"/>
        <v>0.13901408450704225</v>
      </c>
    </row>
    <row r="270" spans="1:57" hidden="1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91"/>
        <v>3.6960029600169744</v>
      </c>
      <c r="W270" s="15">
        <v>3.9392619999999998</v>
      </c>
      <c r="X270" s="15"/>
      <c r="Y270" s="15">
        <f t="shared" si="92"/>
        <v>1.0658167871115309</v>
      </c>
      <c r="Z270" s="15"/>
      <c r="AA270" s="16"/>
      <c r="AB270" s="15">
        <v>0.80062012685654171</v>
      </c>
      <c r="AC270" s="17">
        <f t="shared" si="93"/>
        <v>0.32343129845966351</v>
      </c>
      <c r="AD270" s="15">
        <f t="shared" si="94"/>
        <v>1</v>
      </c>
      <c r="AE270" s="15" t="s">
        <v>889</v>
      </c>
      <c r="AF270" s="22" t="s">
        <v>5</v>
      </c>
      <c r="AG270" s="17">
        <f t="shared" si="95"/>
        <v>3133.6835153276816</v>
      </c>
      <c r="AH270" s="17">
        <v>2804.879544008154</v>
      </c>
      <c r="AI270" s="94">
        <v>35.332000000000001</v>
      </c>
      <c r="AJ270" s="47">
        <f t="shared" si="96"/>
        <v>0.32343129845966351</v>
      </c>
      <c r="AK270" s="15">
        <f t="shared" si="97"/>
        <v>1.0658167871115309</v>
      </c>
      <c r="AL270" s="56">
        <v>5.66</v>
      </c>
      <c r="AN270" s="109"/>
      <c r="AR270" s="5">
        <f t="shared" si="98"/>
        <v>1</v>
      </c>
      <c r="AS270" s="5">
        <f t="shared" si="99"/>
        <v>0.45984584654026894</v>
      </c>
      <c r="AT270" s="5">
        <f t="shared" si="89"/>
        <v>0.67811934535173746</v>
      </c>
      <c r="AU270" s="5">
        <f t="shared" si="100"/>
        <v>0.93824756008028265</v>
      </c>
      <c r="AV270" s="5">
        <f t="shared" si="101"/>
        <v>-0.44451845669749296</v>
      </c>
      <c r="AW270" s="5">
        <f t="shared" si="102"/>
        <v>2.1229568214057055</v>
      </c>
      <c r="AX270" s="5">
        <f t="shared" si="90"/>
        <v>48.015364916773372</v>
      </c>
      <c r="AY270" s="5">
        <f t="shared" si="103"/>
        <v>1</v>
      </c>
      <c r="AZ270" s="5">
        <f t="shared" si="104"/>
        <v>48.015364916773372</v>
      </c>
      <c r="BA270" s="5">
        <f t="shared" si="105"/>
        <v>1.2290802650243557</v>
      </c>
      <c r="BB270" s="5">
        <f t="shared" si="106"/>
        <v>4.801536491677337E-2</v>
      </c>
      <c r="BC270" s="5">
        <f t="shared" si="107"/>
        <v>0.11499014084507043</v>
      </c>
      <c r="BD270" s="5">
        <f t="shared" si="108"/>
        <v>0.13901408450704225</v>
      </c>
      <c r="BE270" s="5">
        <f t="shared" si="109"/>
        <v>0.13901408450704225</v>
      </c>
    </row>
    <row r="271" spans="1:57" hidden="1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91"/>
        <v>4.136062550803925</v>
      </c>
      <c r="W271" s="15">
        <v>4.2317900000000002</v>
      </c>
      <c r="X271" s="15"/>
      <c r="Y271" s="15">
        <f t="shared" si="92"/>
        <v>1.0231445844979952</v>
      </c>
      <c r="Z271" s="15"/>
      <c r="AA271" s="16"/>
      <c r="AB271" s="15">
        <v>0.80062012685654171</v>
      </c>
      <c r="AC271" s="17">
        <f t="shared" si="93"/>
        <v>0.50428943100813439</v>
      </c>
      <c r="AD271" s="15">
        <f t="shared" si="94"/>
        <v>1</v>
      </c>
      <c r="AE271" s="15" t="s">
        <v>890</v>
      </c>
      <c r="AF271" s="22" t="s">
        <v>5</v>
      </c>
      <c r="AG271" s="17">
        <f t="shared" si="95"/>
        <v>3008.2199464387377</v>
      </c>
      <c r="AH271" s="17">
        <v>2525.1386907777101</v>
      </c>
      <c r="AI271" s="94">
        <v>16.263999999999999</v>
      </c>
      <c r="AJ271" s="17">
        <f t="shared" si="96"/>
        <v>0.50428943100813439</v>
      </c>
      <c r="AK271" s="15">
        <f t="shared" si="97"/>
        <v>1.0231445844979952</v>
      </c>
      <c r="AL271" s="5">
        <v>5.66</v>
      </c>
      <c r="AN271" s="109"/>
      <c r="AR271" s="5">
        <f t="shared" si="98"/>
        <v>1</v>
      </c>
      <c r="AS271" s="5">
        <f t="shared" si="99"/>
        <v>0.45984584654026894</v>
      </c>
      <c r="AT271" s="5">
        <f t="shared" si="89"/>
        <v>0.67811934535173746</v>
      </c>
      <c r="AU271" s="5">
        <f t="shared" si="100"/>
        <v>0.9773789698458395</v>
      </c>
      <c r="AV271" s="5">
        <f t="shared" si="101"/>
        <v>-5.4997575937935972E-2</v>
      </c>
      <c r="AW271" s="5">
        <f t="shared" si="102"/>
        <v>2.1229568214057055</v>
      </c>
      <c r="AX271" s="5">
        <f t="shared" si="90"/>
        <v>48.015364916773372</v>
      </c>
      <c r="AY271" s="5">
        <f t="shared" si="103"/>
        <v>1</v>
      </c>
      <c r="AZ271" s="5">
        <f t="shared" si="104"/>
        <v>48.015364916773372</v>
      </c>
      <c r="BA271" s="5">
        <f t="shared" si="105"/>
        <v>1.2290802650243557</v>
      </c>
      <c r="BB271" s="5">
        <f t="shared" si="106"/>
        <v>4.801536491677337E-2</v>
      </c>
      <c r="BC271" s="5">
        <f t="shared" si="107"/>
        <v>0.11499014084507043</v>
      </c>
      <c r="BD271" s="5">
        <f t="shared" si="108"/>
        <v>0.13901408450704225</v>
      </c>
      <c r="BE271" s="5">
        <f t="shared" si="109"/>
        <v>0.13901408450704225</v>
      </c>
    </row>
    <row r="272" spans="1:57" hidden="1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91"/>
        <v>4.9653246695959865</v>
      </c>
      <c r="W272" s="15">
        <v>4.5740999999999996</v>
      </c>
      <c r="X272" s="15"/>
      <c r="Y272" s="15">
        <f t="shared" si="92"/>
        <v>0.92120864281210846</v>
      </c>
      <c r="Z272" s="15"/>
      <c r="AA272" s="16"/>
      <c r="AB272" s="15">
        <v>0.80062012685654171</v>
      </c>
      <c r="AC272" s="17">
        <f t="shared" si="93"/>
        <v>0.7413925283148084</v>
      </c>
      <c r="AD272" s="15">
        <f t="shared" si="94"/>
        <v>1</v>
      </c>
      <c r="AE272" s="15" t="s">
        <v>891</v>
      </c>
      <c r="AF272" s="22" t="s">
        <v>5</v>
      </c>
      <c r="AG272" s="17">
        <f t="shared" si="95"/>
        <v>2708.5108557739454</v>
      </c>
      <c r="AH272" s="17">
        <v>2135.33388901322</v>
      </c>
      <c r="AI272" s="94">
        <v>9.0334000000000003</v>
      </c>
      <c r="AJ272" s="17">
        <f t="shared" si="96"/>
        <v>0.7413925283148084</v>
      </c>
      <c r="AK272" s="15">
        <f t="shared" si="97"/>
        <v>0.92120864281210846</v>
      </c>
      <c r="AL272" s="5">
        <v>5.66</v>
      </c>
      <c r="AN272" s="109"/>
      <c r="AR272" s="5">
        <f t="shared" si="98"/>
        <v>1</v>
      </c>
      <c r="AS272" s="5">
        <f t="shared" si="99"/>
        <v>0.45984584654026894</v>
      </c>
      <c r="AT272" s="5">
        <f t="shared" si="89"/>
        <v>0.67811934535173746</v>
      </c>
      <c r="AU272" s="5">
        <f t="shared" si="100"/>
        <v>1.085530414638068</v>
      </c>
      <c r="AV272" s="5">
        <f t="shared" si="101"/>
        <v>7.7987279167783627E-2</v>
      </c>
      <c r="AW272" s="5">
        <f t="shared" si="102"/>
        <v>2.1229568214057055</v>
      </c>
      <c r="AX272" s="5">
        <f t="shared" si="90"/>
        <v>48.015364916773372</v>
      </c>
      <c r="AY272" s="5">
        <f t="shared" si="103"/>
        <v>1</v>
      </c>
      <c r="AZ272" s="5">
        <f t="shared" si="104"/>
        <v>48.015364916773372</v>
      </c>
      <c r="BA272" s="5">
        <f t="shared" si="105"/>
        <v>1.2290802650243557</v>
      </c>
      <c r="BB272" s="5">
        <f t="shared" si="106"/>
        <v>4.801536491677337E-2</v>
      </c>
      <c r="BC272" s="5">
        <f t="shared" si="107"/>
        <v>0.11499014084507043</v>
      </c>
      <c r="BD272" s="5">
        <f t="shared" si="108"/>
        <v>0.13901408450704225</v>
      </c>
      <c r="BE272" s="5">
        <f t="shared" si="109"/>
        <v>0.13901408450704225</v>
      </c>
    </row>
    <row r="273" spans="1:57" hidden="1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91"/>
        <v>6.2851607685770521</v>
      </c>
      <c r="W273" s="15">
        <v>4.7373200000000004</v>
      </c>
      <c r="X273" s="15"/>
      <c r="Y273" s="15">
        <f t="shared" si="92"/>
        <v>0.75373091865596309</v>
      </c>
      <c r="Z273" s="15"/>
      <c r="AA273" s="16"/>
      <c r="AB273" s="15">
        <v>0.80062012685654171</v>
      </c>
      <c r="AC273" s="17">
        <f t="shared" si="93"/>
        <v>0.98053321445863761</v>
      </c>
      <c r="AD273" s="15">
        <f t="shared" si="94"/>
        <v>1</v>
      </c>
      <c r="AE273" s="15" t="s">
        <v>892</v>
      </c>
      <c r="AF273" s="22" t="s">
        <v>5</v>
      </c>
      <c r="AG273" s="17">
        <f t="shared" si="95"/>
        <v>2216.097722748495</v>
      </c>
      <c r="AH273" s="17">
        <v>1718.7553355681105</v>
      </c>
      <c r="AI273" s="94">
        <v>6.5372000000000003</v>
      </c>
      <c r="AJ273" s="17">
        <f t="shared" si="96"/>
        <v>0.98053321445863761</v>
      </c>
      <c r="AK273" s="15">
        <f t="shared" si="97"/>
        <v>0.75373091865596309</v>
      </c>
      <c r="AL273" s="5">
        <v>5.66</v>
      </c>
      <c r="AN273" s="109"/>
      <c r="AR273" s="5">
        <f t="shared" si="98"/>
        <v>1</v>
      </c>
      <c r="AS273" s="5">
        <f t="shared" si="99"/>
        <v>0.45984584654026894</v>
      </c>
      <c r="AT273" s="5">
        <f t="shared" si="89"/>
        <v>0.67811934535173746</v>
      </c>
      <c r="AU273" s="5">
        <f t="shared" si="100"/>
        <v>1.3267334207055996</v>
      </c>
      <c r="AV273" s="5">
        <f t="shared" si="101"/>
        <v>0.11525345417382542</v>
      </c>
      <c r="AW273" s="5">
        <f t="shared" si="102"/>
        <v>2.1229568214057055</v>
      </c>
      <c r="AX273" s="5">
        <f t="shared" si="90"/>
        <v>48.015364916773372</v>
      </c>
      <c r="AY273" s="5">
        <f t="shared" si="103"/>
        <v>1</v>
      </c>
      <c r="AZ273" s="5">
        <f t="shared" si="104"/>
        <v>48.015364916773372</v>
      </c>
      <c r="BA273" s="5">
        <f t="shared" si="105"/>
        <v>1.2290802650243557</v>
      </c>
      <c r="BB273" s="5">
        <f t="shared" si="106"/>
        <v>4.801536491677337E-2</v>
      </c>
      <c r="BC273" s="5">
        <f t="shared" si="107"/>
        <v>0.11499014084507043</v>
      </c>
      <c r="BD273" s="5">
        <f t="shared" si="108"/>
        <v>0.13901408450704225</v>
      </c>
      <c r="BE273" s="5">
        <f t="shared" si="109"/>
        <v>0.13901408450704225</v>
      </c>
    </row>
    <row r="274" spans="1:57" hidden="1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91"/>
        <v>8.893288287971636</v>
      </c>
      <c r="W274" s="15">
        <v>4.5490899999999996</v>
      </c>
      <c r="X274" s="15"/>
      <c r="Y274" s="15">
        <f t="shared" si="92"/>
        <v>0.51151945744891025</v>
      </c>
      <c r="Z274" s="15"/>
      <c r="AA274" s="16"/>
      <c r="AB274" s="15">
        <v>0.80062012685654171</v>
      </c>
      <c r="AC274" s="17">
        <f t="shared" si="93"/>
        <v>1.298138944406583</v>
      </c>
      <c r="AD274" s="15">
        <f t="shared" si="94"/>
        <v>1</v>
      </c>
      <c r="AE274" s="15" t="s">
        <v>893</v>
      </c>
      <c r="AF274" s="22" t="s">
        <v>5</v>
      </c>
      <c r="AG274" s="17">
        <f t="shared" si="95"/>
        <v>1503.9546298769942</v>
      </c>
      <c r="AH274" s="17">
        <v>1237.8619461624439</v>
      </c>
      <c r="AI274" s="94">
        <v>5.2774000000000001</v>
      </c>
      <c r="AJ274" s="17">
        <f t="shared" si="96"/>
        <v>1.298138944406583</v>
      </c>
      <c r="AK274" s="15">
        <f t="shared" si="97"/>
        <v>0.51151945744891025</v>
      </c>
      <c r="AL274" s="5">
        <v>5.66</v>
      </c>
      <c r="AN274" s="109"/>
      <c r="AR274" s="5">
        <f t="shared" si="98"/>
        <v>1</v>
      </c>
      <c r="AS274" s="5">
        <f t="shared" si="99"/>
        <v>0.45984584654026894</v>
      </c>
      <c r="AT274" s="5">
        <f t="shared" si="89"/>
        <v>0.67811934535173746</v>
      </c>
      <c r="AU274" s="5">
        <f t="shared" si="100"/>
        <v>1.9549598464685547</v>
      </c>
      <c r="AV274" s="5">
        <f t="shared" si="101"/>
        <v>0.12001183540759122</v>
      </c>
      <c r="AW274" s="5">
        <f t="shared" si="102"/>
        <v>2.1229568214057055</v>
      </c>
      <c r="AX274" s="5">
        <f t="shared" si="90"/>
        <v>48.015364916773372</v>
      </c>
      <c r="AY274" s="5">
        <f t="shared" si="103"/>
        <v>1</v>
      </c>
      <c r="AZ274" s="5">
        <f t="shared" si="104"/>
        <v>48.015364916773372</v>
      </c>
      <c r="BA274" s="5">
        <f t="shared" si="105"/>
        <v>1.2290802650243557</v>
      </c>
      <c r="BB274" s="5">
        <f t="shared" si="106"/>
        <v>4.801536491677337E-2</v>
      </c>
      <c r="BC274" s="5">
        <f t="shared" si="107"/>
        <v>0.11499014084507043</v>
      </c>
      <c r="BD274" s="5">
        <f t="shared" si="108"/>
        <v>0.13901408450704225</v>
      </c>
      <c r="BE274" s="5">
        <f t="shared" si="109"/>
        <v>0.13901408450704225</v>
      </c>
    </row>
    <row r="275" spans="1:57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91"/>
        <v>12.526026301493831</v>
      </c>
      <c r="W275" s="15">
        <v>4.2585600000000001</v>
      </c>
      <c r="X275" s="15"/>
      <c r="Y275" s="15">
        <f t="shared" si="92"/>
        <v>0.33997693262803802</v>
      </c>
      <c r="Z275" s="15"/>
      <c r="AA275" s="16"/>
      <c r="AB275" s="15">
        <v>0.80062012685654171</v>
      </c>
      <c r="AC275" s="17">
        <f t="shared" si="93"/>
        <v>1.6264035917638415</v>
      </c>
      <c r="AD275" s="15">
        <f t="shared" si="94"/>
        <v>1</v>
      </c>
      <c r="AE275" s="15" t="s">
        <v>894</v>
      </c>
      <c r="AF275" s="22" t="s">
        <v>5</v>
      </c>
      <c r="AG275" s="17">
        <f t="shared" si="95"/>
        <v>999.59028817273384</v>
      </c>
      <c r="AH275" s="17">
        <v>888.10027026159901</v>
      </c>
      <c r="AI275" s="94">
        <v>4.7354000000000003</v>
      </c>
      <c r="AJ275" s="17">
        <f t="shared" si="96"/>
        <v>1.6264035917638415</v>
      </c>
      <c r="AK275" s="15">
        <f t="shared" si="97"/>
        <v>0.33997693262803802</v>
      </c>
      <c r="AL275" s="5">
        <v>5.66</v>
      </c>
      <c r="AN275" s="109"/>
      <c r="AR275" s="5">
        <f t="shared" si="98"/>
        <v>1</v>
      </c>
      <c r="AS275" s="5">
        <f t="shared" si="99"/>
        <v>0.45984584654026894</v>
      </c>
      <c r="AT275" s="5">
        <f t="shared" si="89"/>
        <v>0.67811934535173746</v>
      </c>
      <c r="AU275" s="5">
        <f t="shared" si="100"/>
        <v>2.9413760288674644</v>
      </c>
      <c r="AV275" s="5">
        <f t="shared" si="101"/>
        <v>0.13705132815590346</v>
      </c>
      <c r="AW275" s="5">
        <f t="shared" si="102"/>
        <v>2.1229568214057055</v>
      </c>
      <c r="AX275" s="5">
        <f t="shared" si="90"/>
        <v>48.015364916773372</v>
      </c>
      <c r="AY275" s="5">
        <f t="shared" si="103"/>
        <v>1</v>
      </c>
      <c r="AZ275" s="5">
        <f t="shared" si="104"/>
        <v>48.015364916773372</v>
      </c>
      <c r="BA275" s="5">
        <f t="shared" si="105"/>
        <v>1.2290802650243557</v>
      </c>
      <c r="BB275" s="5">
        <f t="shared" si="106"/>
        <v>4.801536491677337E-2</v>
      </c>
      <c r="BC275" s="5">
        <f t="shared" si="107"/>
        <v>0.11499014084507043</v>
      </c>
      <c r="BD275" s="5">
        <f t="shared" si="108"/>
        <v>0.13901408450704225</v>
      </c>
      <c r="BE275" s="5">
        <f t="shared" si="109"/>
        <v>0.13901408450704225</v>
      </c>
    </row>
    <row r="276" spans="1:57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91"/>
        <v>16.876383915440528</v>
      </c>
      <c r="W276" s="15">
        <v>4.1157599999999999</v>
      </c>
      <c r="X276" s="15"/>
      <c r="Y276" s="15">
        <f t="shared" si="92"/>
        <v>0.24387688859308373</v>
      </c>
      <c r="Z276" s="15"/>
      <c r="AA276" s="16"/>
      <c r="AB276" s="15">
        <v>0.80062012685654171</v>
      </c>
      <c r="AC276" s="17">
        <f t="shared" si="93"/>
        <v>1.9455412459181103</v>
      </c>
      <c r="AD276" s="15">
        <f t="shared" si="94"/>
        <v>1</v>
      </c>
      <c r="AE276" s="15" t="s">
        <v>895</v>
      </c>
      <c r="AF276" s="22" t="s">
        <v>5</v>
      </c>
      <c r="AG276" s="17">
        <f t="shared" si="95"/>
        <v>717.0397340284901</v>
      </c>
      <c r="AH276" s="17">
        <v>662.73183271056735</v>
      </c>
      <c r="AI276" s="94">
        <v>4.4585999999999997</v>
      </c>
      <c r="AJ276" s="17">
        <f t="shared" si="96"/>
        <v>1.9455412459181103</v>
      </c>
      <c r="AK276" s="15">
        <f t="shared" si="97"/>
        <v>0.24387688859308373</v>
      </c>
      <c r="AL276" s="5">
        <v>5.66</v>
      </c>
      <c r="AN276" s="109"/>
      <c r="AR276" s="5">
        <f t="shared" si="98"/>
        <v>1</v>
      </c>
      <c r="AS276" s="5">
        <f t="shared" si="99"/>
        <v>0.45984584654026894</v>
      </c>
      <c r="AT276" s="5">
        <f t="shared" si="89"/>
        <v>0.67811934535173746</v>
      </c>
      <c r="AU276" s="5">
        <f t="shared" si="100"/>
        <v>4.1004295477482966</v>
      </c>
      <c r="AV276" s="5">
        <f t="shared" si="101"/>
        <v>0.13657925094650819</v>
      </c>
      <c r="AW276" s="5">
        <f t="shared" si="102"/>
        <v>2.1229568214057055</v>
      </c>
      <c r="AX276" s="5">
        <f t="shared" si="90"/>
        <v>48.015364916773372</v>
      </c>
      <c r="AY276" s="5">
        <f t="shared" si="103"/>
        <v>1</v>
      </c>
      <c r="AZ276" s="5">
        <f t="shared" si="104"/>
        <v>48.015364916773372</v>
      </c>
      <c r="BA276" s="5">
        <f t="shared" si="105"/>
        <v>1.2290802650243557</v>
      </c>
      <c r="BB276" s="5">
        <f t="shared" si="106"/>
        <v>4.801536491677337E-2</v>
      </c>
      <c r="BC276" s="5">
        <f t="shared" si="107"/>
        <v>0.11499014084507043</v>
      </c>
      <c r="BD276" s="5">
        <f t="shared" si="108"/>
        <v>0.13901408450704225</v>
      </c>
      <c r="BE276" s="5">
        <f t="shared" si="109"/>
        <v>0.13901408450704225</v>
      </c>
    </row>
    <row r="277" spans="1:57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91"/>
        <v>24.91930587678641</v>
      </c>
      <c r="W277" s="15">
        <v>3.9757400000000001</v>
      </c>
      <c r="X277" s="15"/>
      <c r="Y277" s="15">
        <f t="shared" si="92"/>
        <v>0.15954457237525232</v>
      </c>
      <c r="Z277" s="15"/>
      <c r="AA277" s="16"/>
      <c r="AB277" s="15">
        <v>0.80062012685654171</v>
      </c>
      <c r="AC277" s="17">
        <f t="shared" si="93"/>
        <v>2.4295700758478209</v>
      </c>
      <c r="AD277" s="15">
        <f t="shared" si="94"/>
        <v>1</v>
      </c>
      <c r="AE277" s="15" t="s">
        <v>896</v>
      </c>
      <c r="AF277" s="22" t="s">
        <v>5</v>
      </c>
      <c r="AG277" s="17">
        <f t="shared" si="95"/>
        <v>469.0883109162499</v>
      </c>
      <c r="AH277" s="17">
        <v>450.77963648270901</v>
      </c>
      <c r="AI277" s="94">
        <v>4.2215999999999996</v>
      </c>
      <c r="AJ277" s="17">
        <f t="shared" si="96"/>
        <v>2.4295700758478209</v>
      </c>
      <c r="AK277" s="15">
        <f t="shared" si="97"/>
        <v>0.15954457237525232</v>
      </c>
      <c r="AL277" s="5">
        <v>5.66</v>
      </c>
      <c r="AN277" s="109"/>
      <c r="AR277" s="5">
        <f t="shared" si="98"/>
        <v>1</v>
      </c>
      <c r="AS277" s="5">
        <f t="shared" si="99"/>
        <v>0.45984584654026894</v>
      </c>
      <c r="AT277" s="5">
        <f t="shared" si="89"/>
        <v>0.67811934535173746</v>
      </c>
      <c r="AU277" s="5">
        <f t="shared" si="100"/>
        <v>6.2678409244031075</v>
      </c>
      <c r="AV277" s="5">
        <f t="shared" si="101"/>
        <v>0.1376012316200956</v>
      </c>
      <c r="AW277" s="5">
        <f t="shared" si="102"/>
        <v>2.1229568214057055</v>
      </c>
      <c r="AX277" s="5">
        <f t="shared" si="90"/>
        <v>48.015364916773372</v>
      </c>
      <c r="AY277" s="5">
        <f t="shared" si="103"/>
        <v>1</v>
      </c>
      <c r="AZ277" s="5">
        <f t="shared" si="104"/>
        <v>48.015364916773372</v>
      </c>
      <c r="BA277" s="5">
        <f t="shared" si="105"/>
        <v>1.2290802650243557</v>
      </c>
      <c r="BB277" s="5">
        <f t="shared" si="106"/>
        <v>4.801536491677337E-2</v>
      </c>
      <c r="BC277" s="5">
        <f t="shared" si="107"/>
        <v>0.11499014084507043</v>
      </c>
      <c r="BD277" s="5">
        <f t="shared" si="108"/>
        <v>0.13901408450704225</v>
      </c>
      <c r="BE277" s="5">
        <f t="shared" si="109"/>
        <v>0.13901408450704225</v>
      </c>
    </row>
    <row r="278" spans="1:57" hidden="1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5991.8670999999995</v>
      </c>
      <c r="M278" s="15"/>
      <c r="N278" s="15"/>
      <c r="O278" s="15"/>
      <c r="P278" s="15">
        <v>109151698.85030693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91"/>
        <v>3.628023777010065</v>
      </c>
      <c r="W278" s="15">
        <v>3.9782799999999998</v>
      </c>
      <c r="X278" s="15"/>
      <c r="Y278" s="15">
        <f t="shared" si="92"/>
        <v>1.0965418763816892</v>
      </c>
      <c r="Z278" s="15"/>
      <c r="AA278" s="16"/>
      <c r="AB278" s="15">
        <v>1.1026699208821982</v>
      </c>
      <c r="AC278" s="17">
        <f t="shared" si="93"/>
        <v>0.31964347346004701</v>
      </c>
      <c r="AD278" s="15">
        <f t="shared" si="94"/>
        <v>1</v>
      </c>
      <c r="AE278" s="15" t="s">
        <v>897</v>
      </c>
      <c r="AF278" s="22" t="s">
        <v>5</v>
      </c>
      <c r="AG278" s="17">
        <f t="shared" si="95"/>
        <v>2332.4682834666173</v>
      </c>
      <c r="AH278" s="17">
        <v>2067.8430712119402</v>
      </c>
      <c r="AI278" s="94">
        <v>35.509</v>
      </c>
      <c r="AJ278" s="17">
        <f t="shared" si="96"/>
        <v>0.31964347346004701</v>
      </c>
      <c r="AK278" s="15">
        <f t="shared" si="97"/>
        <v>1.0965418763816892</v>
      </c>
      <c r="AL278" s="56">
        <v>2.8845000000000001</v>
      </c>
      <c r="AN278" s="109"/>
      <c r="AR278" s="5">
        <f t="shared" si="98"/>
        <v>1</v>
      </c>
      <c r="AS278" s="5">
        <f t="shared" si="99"/>
        <v>0.3906879609720299</v>
      </c>
      <c r="AT278" s="5">
        <f t="shared" si="89"/>
        <v>0.62505036674817649</v>
      </c>
      <c r="AU278" s="5">
        <f t="shared" si="100"/>
        <v>0.91195787551657126</v>
      </c>
      <c r="AV278" s="5">
        <f t="shared" si="101"/>
        <v>-0.65342680585776303</v>
      </c>
      <c r="AW278" s="5">
        <f t="shared" si="102"/>
        <v>2.1229568214057051</v>
      </c>
      <c r="AX278" s="5">
        <f t="shared" si="90"/>
        <v>66.518847006651882</v>
      </c>
      <c r="AY278" s="5">
        <f t="shared" si="103"/>
        <v>1</v>
      </c>
      <c r="AZ278" s="5">
        <f t="shared" si="104"/>
        <v>66.518847006651882</v>
      </c>
      <c r="BA278" s="5">
        <f t="shared" si="105"/>
        <v>1.2290802650243557</v>
      </c>
      <c r="BB278" s="5">
        <f t="shared" si="106"/>
        <v>6.6518847006651879E-2</v>
      </c>
      <c r="BC278" s="5">
        <f t="shared" si="107"/>
        <v>0.13009268292682927</v>
      </c>
      <c r="BD278" s="5">
        <f t="shared" si="108"/>
        <v>0.13901408450704225</v>
      </c>
      <c r="BE278" s="5">
        <f t="shared" si="109"/>
        <v>0.13901408450704225</v>
      </c>
    </row>
    <row r="279" spans="1:57" hidden="1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5991.8670999999995</v>
      </c>
      <c r="M279" s="15"/>
      <c r="N279" s="15"/>
      <c r="O279" s="15"/>
      <c r="P279" s="15">
        <v>109151698.85030693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91"/>
        <v>3.9955507023522472</v>
      </c>
      <c r="W279" s="15">
        <v>4.19564</v>
      </c>
      <c r="X279" s="15"/>
      <c r="Y279" s="15">
        <f t="shared" si="92"/>
        <v>1.050078027424344</v>
      </c>
      <c r="Z279" s="15"/>
      <c r="AA279" s="16"/>
      <c r="AB279" s="15">
        <v>1.1026699208821982</v>
      </c>
      <c r="AC279" s="17">
        <f t="shared" si="93"/>
        <v>0.49850820509605809</v>
      </c>
      <c r="AD279" s="15">
        <f t="shared" si="94"/>
        <v>1</v>
      </c>
      <c r="AE279" s="15" t="s">
        <v>898</v>
      </c>
      <c r="AF279" s="22" t="s">
        <v>5</v>
      </c>
      <c r="AG279" s="17">
        <f t="shared" si="95"/>
        <v>2233.6344346596729</v>
      </c>
      <c r="AH279" s="17">
        <v>1890.963876434048</v>
      </c>
      <c r="AI279" s="94">
        <v>16.077999999999999</v>
      </c>
      <c r="AJ279" s="17">
        <f t="shared" si="96"/>
        <v>0.49850820509605809</v>
      </c>
      <c r="AK279" s="15">
        <f t="shared" si="97"/>
        <v>1.050078027424344</v>
      </c>
      <c r="AL279" s="5">
        <v>2.8845000000000001</v>
      </c>
      <c r="AN279" s="109"/>
      <c r="AR279" s="5">
        <f t="shared" si="98"/>
        <v>1</v>
      </c>
      <c r="AS279" s="5">
        <f t="shared" si="99"/>
        <v>0.3906879609720299</v>
      </c>
      <c r="AT279" s="5">
        <f t="shared" si="89"/>
        <v>0.62505036674817649</v>
      </c>
      <c r="AU279" s="5">
        <f t="shared" si="100"/>
        <v>0.95231018446583771</v>
      </c>
      <c r="AV279" s="5">
        <f t="shared" si="101"/>
        <v>-0.11807013266719987</v>
      </c>
      <c r="AW279" s="5">
        <f t="shared" si="102"/>
        <v>2.1229568214057051</v>
      </c>
      <c r="AX279" s="5">
        <f t="shared" si="90"/>
        <v>66.518847006651882</v>
      </c>
      <c r="AY279" s="5">
        <f t="shared" si="103"/>
        <v>1</v>
      </c>
      <c r="AZ279" s="5">
        <f t="shared" si="104"/>
        <v>66.518847006651882</v>
      </c>
      <c r="BA279" s="5">
        <f t="shared" si="105"/>
        <v>1.2290802650243557</v>
      </c>
      <c r="BB279" s="5">
        <f t="shared" si="106"/>
        <v>6.6518847006651879E-2</v>
      </c>
      <c r="BC279" s="5">
        <f t="shared" si="107"/>
        <v>0.13009268292682927</v>
      </c>
      <c r="BD279" s="5">
        <f t="shared" si="108"/>
        <v>0.13901408450704225</v>
      </c>
      <c r="BE279" s="5">
        <f t="shared" si="109"/>
        <v>0.13901408450704225</v>
      </c>
    </row>
    <row r="280" spans="1:57" hidden="1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5991.8670999999995</v>
      </c>
      <c r="M280" s="15"/>
      <c r="N280" s="15"/>
      <c r="O280" s="15"/>
      <c r="P280" s="15">
        <v>109151698.85030694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91"/>
        <v>4.6442044721711664</v>
      </c>
      <c r="W280" s="15">
        <v>3.99</v>
      </c>
      <c r="X280" s="15"/>
      <c r="Y280" s="15">
        <f t="shared" si="92"/>
        <v>0.85913529947028244</v>
      </c>
      <c r="Z280" s="15"/>
      <c r="AA280" s="16"/>
      <c r="AB280" s="15">
        <v>1.1026699208821982</v>
      </c>
      <c r="AC280" s="17">
        <f t="shared" si="93"/>
        <v>0.78214297197950478</v>
      </c>
      <c r="AD280" s="15">
        <f t="shared" si="94"/>
        <v>1</v>
      </c>
      <c r="AE280" s="15" t="s">
        <v>899</v>
      </c>
      <c r="AF280" s="22" t="s">
        <v>5</v>
      </c>
      <c r="AG280" s="17">
        <f t="shared" si="95"/>
        <v>1827.4777100473448</v>
      </c>
      <c r="AH280" s="17">
        <v>1649.7885578004339</v>
      </c>
      <c r="AI280" s="94">
        <v>7.5917000000000003</v>
      </c>
      <c r="AJ280" s="17">
        <f t="shared" si="96"/>
        <v>0.78214297197950478</v>
      </c>
      <c r="AK280" s="15">
        <f t="shared" si="97"/>
        <v>0.85913529947028244</v>
      </c>
      <c r="AL280" s="5">
        <v>2.8845000000000001</v>
      </c>
      <c r="AN280" s="109"/>
      <c r="AR280" s="5">
        <f t="shared" si="98"/>
        <v>1</v>
      </c>
      <c r="AS280" s="5">
        <f t="shared" si="99"/>
        <v>0.3906879609720299</v>
      </c>
      <c r="AT280" s="5">
        <f t="shared" si="89"/>
        <v>0.62505036674817649</v>
      </c>
      <c r="AU280" s="5">
        <f t="shared" si="100"/>
        <v>1.1639610205942772</v>
      </c>
      <c r="AV280" s="5">
        <f t="shared" si="101"/>
        <v>0.13362245673924722</v>
      </c>
      <c r="AW280" s="5">
        <f t="shared" si="102"/>
        <v>2.1229568214057051</v>
      </c>
      <c r="AX280" s="5">
        <f t="shared" si="90"/>
        <v>66.518847006651882</v>
      </c>
      <c r="AY280" s="5">
        <f t="shared" si="103"/>
        <v>1</v>
      </c>
      <c r="AZ280" s="5">
        <f t="shared" si="104"/>
        <v>66.518847006651882</v>
      </c>
      <c r="BA280" s="5">
        <f t="shared" si="105"/>
        <v>1.2290802650243557</v>
      </c>
      <c r="BB280" s="5">
        <f t="shared" si="106"/>
        <v>6.6518847006651879E-2</v>
      </c>
      <c r="BC280" s="5">
        <f t="shared" si="107"/>
        <v>0.13009268292682927</v>
      </c>
      <c r="BD280" s="5">
        <f t="shared" si="108"/>
        <v>0.13901408450704225</v>
      </c>
      <c r="BE280" s="5">
        <f t="shared" si="109"/>
        <v>0.13901408450704225</v>
      </c>
    </row>
    <row r="281" spans="1:57" hidden="1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5991.8670999999995</v>
      </c>
      <c r="M281" s="15"/>
      <c r="N281" s="15"/>
      <c r="O281" s="15"/>
      <c r="P281" s="15">
        <v>109151698.85030694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91"/>
        <v>5.6408287534774448</v>
      </c>
      <c r="W281" s="15">
        <v>4.3607399999999998</v>
      </c>
      <c r="X281" s="15"/>
      <c r="Y281" s="15">
        <f t="shared" si="92"/>
        <v>0.77306725493336437</v>
      </c>
      <c r="Z281" s="15"/>
      <c r="AA281" s="16"/>
      <c r="AB281" s="15">
        <v>1.1026699208821982</v>
      </c>
      <c r="AC281" s="17">
        <f t="shared" si="93"/>
        <v>0.96918731148359494</v>
      </c>
      <c r="AD281" s="15">
        <f t="shared" si="94"/>
        <v>1</v>
      </c>
      <c r="AE281" s="15" t="s">
        <v>900</v>
      </c>
      <c r="AF281" s="22" t="s">
        <v>5</v>
      </c>
      <c r="AG281" s="17">
        <f t="shared" si="95"/>
        <v>1644.401269077501</v>
      </c>
      <c r="AH281" s="17">
        <v>1384.6930686849744</v>
      </c>
      <c r="AI281" s="94">
        <v>6.0052000000000003</v>
      </c>
      <c r="AJ281" s="17">
        <f t="shared" si="96"/>
        <v>0.96918731148359494</v>
      </c>
      <c r="AK281" s="15">
        <f t="shared" si="97"/>
        <v>0.77306725493336437</v>
      </c>
      <c r="AL281" s="5">
        <v>2.8845000000000001</v>
      </c>
      <c r="AN281" s="109"/>
      <c r="AR281" s="5">
        <f t="shared" si="98"/>
        <v>1</v>
      </c>
      <c r="AS281" s="5">
        <f t="shared" si="99"/>
        <v>0.3906879609720299</v>
      </c>
      <c r="AT281" s="5">
        <f t="shared" si="89"/>
        <v>0.62505036674817649</v>
      </c>
      <c r="AU281" s="5">
        <f t="shared" si="100"/>
        <v>1.2935485154990771</v>
      </c>
      <c r="AV281" s="5">
        <f t="shared" si="101"/>
        <v>0.1045065750810516</v>
      </c>
      <c r="AW281" s="5">
        <f t="shared" si="102"/>
        <v>2.1229568214057051</v>
      </c>
      <c r="AX281" s="5">
        <f t="shared" si="90"/>
        <v>66.518847006651882</v>
      </c>
      <c r="AY281" s="5">
        <f t="shared" si="103"/>
        <v>1</v>
      </c>
      <c r="AZ281" s="5">
        <f t="shared" si="104"/>
        <v>66.518847006651882</v>
      </c>
      <c r="BA281" s="5">
        <f t="shared" si="105"/>
        <v>1.2290802650243557</v>
      </c>
      <c r="BB281" s="5">
        <f t="shared" si="106"/>
        <v>6.6518847006651879E-2</v>
      </c>
      <c r="BC281" s="5">
        <f t="shared" si="107"/>
        <v>0.13009268292682927</v>
      </c>
      <c r="BD281" s="5">
        <f t="shared" si="108"/>
        <v>0.13901408450704225</v>
      </c>
      <c r="BE281" s="5">
        <f t="shared" si="109"/>
        <v>0.13901408450704225</v>
      </c>
    </row>
    <row r="282" spans="1:57" hidden="1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5991.8670999999995</v>
      </c>
      <c r="M282" s="15"/>
      <c r="N282" s="15"/>
      <c r="O282" s="15"/>
      <c r="P282" s="15">
        <v>109151698.85030694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91"/>
        <v>7.6374231429431205</v>
      </c>
      <c r="W282" s="15">
        <v>4.0045500000000001</v>
      </c>
      <c r="X282" s="15"/>
      <c r="Y282" s="15">
        <f t="shared" si="92"/>
        <v>0.52433260866266818</v>
      </c>
      <c r="Z282" s="15"/>
      <c r="AA282" s="16"/>
      <c r="AB282" s="15">
        <v>1.1026699208821982</v>
      </c>
      <c r="AC282" s="17">
        <f t="shared" si="93"/>
        <v>1.283046857639246</v>
      </c>
      <c r="AD282" s="15">
        <f t="shared" si="94"/>
        <v>1</v>
      </c>
      <c r="AE282" s="15" t="s">
        <v>901</v>
      </c>
      <c r="AF282" s="22" t="s">
        <v>5</v>
      </c>
      <c r="AG282" s="17">
        <f t="shared" si="95"/>
        <v>1115.3146140925705</v>
      </c>
      <c r="AH282" s="17">
        <v>1047.2396604996427</v>
      </c>
      <c r="AI282" s="94">
        <v>4.6394000000000002</v>
      </c>
      <c r="AJ282" s="17">
        <f t="shared" si="96"/>
        <v>1.283046857639246</v>
      </c>
      <c r="AK282" s="15">
        <f t="shared" si="97"/>
        <v>0.52433260866266818</v>
      </c>
      <c r="AL282" s="5">
        <v>2.8845000000000001</v>
      </c>
      <c r="AN282" s="109"/>
      <c r="AR282" s="5">
        <f t="shared" si="98"/>
        <v>1</v>
      </c>
      <c r="AS282" s="5">
        <f t="shared" si="99"/>
        <v>0.3906879609720299</v>
      </c>
      <c r="AT282" s="5">
        <f t="shared" si="89"/>
        <v>0.62505036674817649</v>
      </c>
      <c r="AU282" s="5">
        <f t="shared" si="100"/>
        <v>1.9071863612498583</v>
      </c>
      <c r="AV282" s="5">
        <f t="shared" si="101"/>
        <v>0.11461951633232885</v>
      </c>
      <c r="AW282" s="5">
        <f t="shared" si="102"/>
        <v>2.1229568214057051</v>
      </c>
      <c r="AX282" s="5">
        <f t="shared" si="90"/>
        <v>66.518847006651882</v>
      </c>
      <c r="AY282" s="5">
        <f t="shared" si="103"/>
        <v>1</v>
      </c>
      <c r="AZ282" s="5">
        <f t="shared" si="104"/>
        <v>66.518847006651882</v>
      </c>
      <c r="BA282" s="5">
        <f t="shared" si="105"/>
        <v>1.2290802650243557</v>
      </c>
      <c r="BB282" s="5">
        <f t="shared" si="106"/>
        <v>6.6518847006651879E-2</v>
      </c>
      <c r="BC282" s="5">
        <f t="shared" si="107"/>
        <v>0.13009268292682927</v>
      </c>
      <c r="BD282" s="5">
        <f t="shared" si="108"/>
        <v>0.13901408450704225</v>
      </c>
      <c r="BE282" s="5">
        <f t="shared" si="109"/>
        <v>0.13901408450704225</v>
      </c>
    </row>
    <row r="283" spans="1:57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5991.8670999999995</v>
      </c>
      <c r="M283" s="15"/>
      <c r="N283" s="15"/>
      <c r="O283" s="15"/>
      <c r="P283" s="15">
        <v>109151698.85030694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91"/>
        <v>10.487614389285806</v>
      </c>
      <c r="W283" s="15">
        <v>3.6027300000000002</v>
      </c>
      <c r="X283" s="15"/>
      <c r="Y283" s="15">
        <f t="shared" si="92"/>
        <v>0.34352235563509709</v>
      </c>
      <c r="Z283" s="15"/>
      <c r="AA283" s="16"/>
      <c r="AB283" s="15">
        <v>1.1026699208821982</v>
      </c>
      <c r="AC283" s="17">
        <f t="shared" si="93"/>
        <v>1.6074774142867421</v>
      </c>
      <c r="AD283" s="15">
        <f t="shared" si="94"/>
        <v>1</v>
      </c>
      <c r="AE283" s="15" t="s">
        <v>902</v>
      </c>
      <c r="AF283" s="22" t="s">
        <v>5</v>
      </c>
      <c r="AG283" s="17">
        <f t="shared" si="95"/>
        <v>730.71080679977536</v>
      </c>
      <c r="AH283" s="17">
        <v>774.36690657034842</v>
      </c>
      <c r="AI283" s="94">
        <v>4.0587</v>
      </c>
      <c r="AJ283" s="17">
        <f t="shared" si="96"/>
        <v>1.6074774142867421</v>
      </c>
      <c r="AK283" s="15">
        <f t="shared" si="97"/>
        <v>0.34352235563509709</v>
      </c>
      <c r="AL283" s="5">
        <v>2.8845000000000001</v>
      </c>
      <c r="AN283" s="109"/>
      <c r="AR283" s="5">
        <f t="shared" si="98"/>
        <v>1</v>
      </c>
      <c r="AS283" s="5">
        <f t="shared" si="99"/>
        <v>0.3906879609720299</v>
      </c>
      <c r="AT283" s="5">
        <f t="shared" si="89"/>
        <v>0.62505036674817649</v>
      </c>
      <c r="AU283" s="5">
        <f t="shared" si="100"/>
        <v>2.911018696734367</v>
      </c>
      <c r="AV283" s="5">
        <f t="shared" si="101"/>
        <v>0.15253616375634232</v>
      </c>
      <c r="AW283" s="5">
        <f t="shared" si="102"/>
        <v>2.1229568214057051</v>
      </c>
      <c r="AX283" s="5">
        <f t="shared" si="90"/>
        <v>66.518847006651882</v>
      </c>
      <c r="AY283" s="5">
        <f t="shared" si="103"/>
        <v>1</v>
      </c>
      <c r="AZ283" s="5">
        <f t="shared" si="104"/>
        <v>66.518847006651882</v>
      </c>
      <c r="BA283" s="5">
        <f t="shared" si="105"/>
        <v>1.2290802650243557</v>
      </c>
      <c r="BB283" s="5">
        <f t="shared" si="106"/>
        <v>6.6518847006651879E-2</v>
      </c>
      <c r="BC283" s="5">
        <f t="shared" si="107"/>
        <v>0.13009268292682927</v>
      </c>
      <c r="BD283" s="5">
        <f t="shared" si="108"/>
        <v>0.13901408450704225</v>
      </c>
      <c r="BE283" s="5">
        <f t="shared" si="109"/>
        <v>0.13901408450704225</v>
      </c>
    </row>
    <row r="284" spans="1:57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5991.8670999999995</v>
      </c>
      <c r="M284" s="15"/>
      <c r="N284" s="15"/>
      <c r="O284" s="15"/>
      <c r="P284" s="15">
        <v>109151698.85030694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91"/>
        <v>13.944269797907047</v>
      </c>
      <c r="W284" s="15">
        <v>3.4462000000000002</v>
      </c>
      <c r="X284" s="15"/>
      <c r="Y284" s="15">
        <f t="shared" si="92"/>
        <v>0.2471409439106847</v>
      </c>
      <c r="Z284" s="15"/>
      <c r="AA284" s="16"/>
      <c r="AB284" s="15">
        <v>1.1026699208821982</v>
      </c>
      <c r="AC284" s="17">
        <f t="shared" si="93"/>
        <v>1.9228807333583982</v>
      </c>
      <c r="AD284" s="15">
        <f t="shared" si="94"/>
        <v>1</v>
      </c>
      <c r="AE284" s="15" t="s">
        <v>903</v>
      </c>
      <c r="AF284" s="22" t="s">
        <v>5</v>
      </c>
      <c r="AG284" s="17">
        <f t="shared" si="95"/>
        <v>525.6966702628888</v>
      </c>
      <c r="AH284" s="17">
        <v>587.23834536877882</v>
      </c>
      <c r="AI284" s="94">
        <v>3.7713000000000001</v>
      </c>
      <c r="AJ284" s="17">
        <f t="shared" si="96"/>
        <v>1.9228807333583982</v>
      </c>
      <c r="AK284" s="15">
        <f t="shared" si="97"/>
        <v>0.2471409439106847</v>
      </c>
      <c r="AL284" s="5">
        <v>2.8845000000000001</v>
      </c>
      <c r="AN284" s="109"/>
      <c r="AR284" s="5">
        <f t="shared" si="98"/>
        <v>1</v>
      </c>
      <c r="AS284" s="5">
        <f t="shared" si="99"/>
        <v>0.3906879609720299</v>
      </c>
      <c r="AT284" s="5">
        <f t="shared" si="89"/>
        <v>0.62505036674817649</v>
      </c>
      <c r="AU284" s="5">
        <f t="shared" si="100"/>
        <v>4.0462740984002803</v>
      </c>
      <c r="AV284" s="5">
        <f t="shared" si="101"/>
        <v>0.15241919086838504</v>
      </c>
      <c r="AW284" s="5">
        <f t="shared" si="102"/>
        <v>2.1229568214057051</v>
      </c>
      <c r="AX284" s="5">
        <f t="shared" si="90"/>
        <v>66.518847006651882</v>
      </c>
      <c r="AY284" s="5">
        <f t="shared" si="103"/>
        <v>1</v>
      </c>
      <c r="AZ284" s="5">
        <f t="shared" si="104"/>
        <v>66.518847006651882</v>
      </c>
      <c r="BA284" s="5">
        <f t="shared" si="105"/>
        <v>1.2290802650243557</v>
      </c>
      <c r="BB284" s="5">
        <f t="shared" si="106"/>
        <v>6.6518847006651879E-2</v>
      </c>
      <c r="BC284" s="5">
        <f t="shared" si="107"/>
        <v>0.13009268292682927</v>
      </c>
      <c r="BD284" s="5">
        <f t="shared" si="108"/>
        <v>0.13901408450704225</v>
      </c>
      <c r="BE284" s="5">
        <f t="shared" si="109"/>
        <v>0.13901408450704225</v>
      </c>
    </row>
    <row r="285" spans="1:57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5991.8670999999995</v>
      </c>
      <c r="M285" s="15"/>
      <c r="N285" s="15"/>
      <c r="O285" s="15"/>
      <c r="P285" s="15">
        <v>109151698.85030694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91"/>
        <v>20.372260815727532</v>
      </c>
      <c r="W285" s="15">
        <v>3.3004199999999999</v>
      </c>
      <c r="X285" s="15"/>
      <c r="Y285" s="15">
        <f t="shared" si="92"/>
        <v>0.16200558346730234</v>
      </c>
      <c r="Z285" s="15"/>
      <c r="AA285" s="16"/>
      <c r="AB285" s="15">
        <v>1.1026699208821982</v>
      </c>
      <c r="AC285" s="17">
        <f t="shared" si="93"/>
        <v>2.4012056528674068</v>
      </c>
      <c r="AD285" s="15">
        <f t="shared" si="94"/>
        <v>1</v>
      </c>
      <c r="AE285" s="15" t="s">
        <v>904</v>
      </c>
      <c r="AF285" s="22" t="s">
        <v>5</v>
      </c>
      <c r="AG285" s="17">
        <f t="shared" si="95"/>
        <v>344.60415358588165</v>
      </c>
      <c r="AH285" s="17">
        <v>404.62332413956238</v>
      </c>
      <c r="AI285" s="94">
        <v>3.5333000000000001</v>
      </c>
      <c r="AJ285" s="17">
        <f t="shared" si="96"/>
        <v>2.4012056528674068</v>
      </c>
      <c r="AK285" s="15">
        <f t="shared" si="97"/>
        <v>0.16200558346730234</v>
      </c>
      <c r="AL285" s="5">
        <v>2.8845000000000001</v>
      </c>
      <c r="AN285" s="109"/>
      <c r="AR285" s="5">
        <f t="shared" si="98"/>
        <v>1</v>
      </c>
      <c r="AS285" s="5">
        <f t="shared" si="99"/>
        <v>0.3906879609720299</v>
      </c>
      <c r="AT285" s="5">
        <f t="shared" si="89"/>
        <v>0.62505036674817649</v>
      </c>
      <c r="AU285" s="5">
        <f t="shared" si="100"/>
        <v>6.1726267613599282</v>
      </c>
      <c r="AV285" s="5">
        <f t="shared" si="101"/>
        <v>0.15488244717079702</v>
      </c>
      <c r="AW285" s="5">
        <f t="shared" si="102"/>
        <v>2.1229568214057051</v>
      </c>
      <c r="AX285" s="5">
        <f t="shared" si="90"/>
        <v>66.518847006651882</v>
      </c>
      <c r="AY285" s="5">
        <f t="shared" si="103"/>
        <v>1</v>
      </c>
      <c r="AZ285" s="5">
        <f t="shared" si="104"/>
        <v>66.518847006651882</v>
      </c>
      <c r="BA285" s="5">
        <f t="shared" si="105"/>
        <v>1.2290802650243557</v>
      </c>
      <c r="BB285" s="5">
        <f t="shared" si="106"/>
        <v>6.6518847006651879E-2</v>
      </c>
      <c r="BC285" s="5">
        <f t="shared" si="107"/>
        <v>0.13009268292682927</v>
      </c>
      <c r="BD285" s="5">
        <f t="shared" si="108"/>
        <v>0.13901408450704225</v>
      </c>
      <c r="BE285" s="5">
        <f t="shared" si="109"/>
        <v>0.13901408450704225</v>
      </c>
    </row>
    <row r="286" spans="1:57" hidden="1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91"/>
        <v>3.5657880889907312</v>
      </c>
      <c r="W286" s="15">
        <v>4.0199999999999996</v>
      </c>
      <c r="X286" s="15"/>
      <c r="Y286" s="15">
        <f t="shared" si="92"/>
        <v>1.1273805115933935</v>
      </c>
      <c r="Z286" s="15"/>
      <c r="AA286" s="16"/>
      <c r="AB286" s="15">
        <v>1.5093980321271014</v>
      </c>
      <c r="AC286" s="17">
        <f t="shared" si="93"/>
        <v>0.31531773774378086</v>
      </c>
      <c r="AD286" s="15">
        <f t="shared" si="94"/>
        <v>1</v>
      </c>
      <c r="AE286" s="15" t="s">
        <v>905</v>
      </c>
      <c r="AF286" s="22" t="s">
        <v>5</v>
      </c>
      <c r="AG286" s="17">
        <f t="shared" si="95"/>
        <v>1757.4424201898469</v>
      </c>
      <c r="AH286" s="17">
        <v>1541.2741945736698</v>
      </c>
      <c r="AI286" s="94">
        <v>35.863999999999997</v>
      </c>
      <c r="AJ286" s="17">
        <f t="shared" si="96"/>
        <v>0.31531773774378086</v>
      </c>
      <c r="AK286" s="15">
        <f t="shared" si="97"/>
        <v>1.1273805115933935</v>
      </c>
      <c r="AL286" s="56">
        <v>1.5359</v>
      </c>
      <c r="AN286" s="109"/>
      <c r="AR286" s="5">
        <f t="shared" si="98"/>
        <v>1</v>
      </c>
      <c r="AS286" s="5">
        <f t="shared" si="99"/>
        <v>0.33419406095401871</v>
      </c>
      <c r="AT286" s="5">
        <f t="shared" si="89"/>
        <v>0.57809520059763397</v>
      </c>
      <c r="AU286" s="5">
        <f t="shared" si="100"/>
        <v>0.8870119624355054</v>
      </c>
      <c r="AV286" s="5">
        <f t="shared" si="101"/>
        <v>-0.86997193180159837</v>
      </c>
      <c r="AW286" s="5">
        <f t="shared" si="102"/>
        <v>2.1229568214057055</v>
      </c>
      <c r="AX286" s="5">
        <f t="shared" si="90"/>
        <v>90.909090909090921</v>
      </c>
      <c r="AY286" s="5">
        <f t="shared" si="103"/>
        <v>1</v>
      </c>
      <c r="AZ286" s="5">
        <f t="shared" si="104"/>
        <v>90.909090909090921</v>
      </c>
      <c r="BA286" s="5">
        <f t="shared" si="105"/>
        <v>1.2290802650243557</v>
      </c>
      <c r="BB286" s="5">
        <f t="shared" si="106"/>
        <v>9.0909090909090925E-2</v>
      </c>
      <c r="BC286" s="5">
        <f t="shared" si="107"/>
        <v>0.15000000000000002</v>
      </c>
      <c r="BD286" s="5">
        <f t="shared" si="108"/>
        <v>0.13901408450704225</v>
      </c>
      <c r="BE286" s="5">
        <f t="shared" si="109"/>
        <v>0.13901408450704225</v>
      </c>
    </row>
    <row r="287" spans="1:57" hidden="1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91"/>
        <v>3.8716562654366338</v>
      </c>
      <c r="W287" s="15">
        <v>4.1872699999999998</v>
      </c>
      <c r="X287" s="15"/>
      <c r="Y287" s="15">
        <f t="shared" si="92"/>
        <v>1.0815190484188741</v>
      </c>
      <c r="Z287" s="15"/>
      <c r="AA287" s="16"/>
      <c r="AB287" s="15">
        <v>1.5093980321271014</v>
      </c>
      <c r="AC287" s="17">
        <f t="shared" si="93"/>
        <v>0.49174411094970438</v>
      </c>
      <c r="AD287" s="15">
        <f t="shared" si="94"/>
        <v>1</v>
      </c>
      <c r="AE287" s="15" t="s">
        <v>906</v>
      </c>
      <c r="AF287" s="22" t="s">
        <v>5</v>
      </c>
      <c r="AG287" s="17">
        <f t="shared" si="95"/>
        <v>1685.9502487303992</v>
      </c>
      <c r="AH287" s="17">
        <v>1428.3016898637995</v>
      </c>
      <c r="AI287" s="94">
        <v>16.010999999999999</v>
      </c>
      <c r="AJ287" s="17">
        <f t="shared" si="96"/>
        <v>0.49174411094970438</v>
      </c>
      <c r="AK287" s="15">
        <f t="shared" si="97"/>
        <v>1.0815190484188741</v>
      </c>
      <c r="AL287" s="5">
        <v>1.5359</v>
      </c>
      <c r="AN287" s="109"/>
      <c r="AR287" s="5">
        <f t="shared" si="98"/>
        <v>1</v>
      </c>
      <c r="AS287" s="5">
        <f t="shared" si="99"/>
        <v>0.33419406095401871</v>
      </c>
      <c r="AT287" s="5">
        <f t="shared" si="89"/>
        <v>0.57809520059763397</v>
      </c>
      <c r="AU287" s="5">
        <f t="shared" si="100"/>
        <v>0.92462541594801229</v>
      </c>
      <c r="AV287" s="5">
        <f t="shared" si="101"/>
        <v>-0.19079143593025422</v>
      </c>
      <c r="AW287" s="5">
        <f t="shared" si="102"/>
        <v>2.1229568214057055</v>
      </c>
      <c r="AX287" s="5">
        <f t="shared" si="90"/>
        <v>90.909090909090921</v>
      </c>
      <c r="AY287" s="5">
        <f t="shared" si="103"/>
        <v>1</v>
      </c>
      <c r="AZ287" s="5">
        <f t="shared" si="104"/>
        <v>90.909090909090921</v>
      </c>
      <c r="BA287" s="5">
        <f t="shared" si="105"/>
        <v>1.2290802650243557</v>
      </c>
      <c r="BB287" s="5">
        <f t="shared" si="106"/>
        <v>9.0909090909090925E-2</v>
      </c>
      <c r="BC287" s="5">
        <f t="shared" si="107"/>
        <v>0.15000000000000002</v>
      </c>
      <c r="BD287" s="5">
        <f t="shared" si="108"/>
        <v>0.13901408450704225</v>
      </c>
      <c r="BE287" s="5">
        <f t="shared" si="109"/>
        <v>0.13901408450704225</v>
      </c>
    </row>
    <row r="288" spans="1:57" hidden="1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4391.1900000000005</v>
      </c>
      <c r="M288" s="15"/>
      <c r="N288" s="15"/>
      <c r="O288" s="15"/>
      <c r="P288" s="15">
        <v>81063444.296924978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91"/>
        <v>4.3768628762237958</v>
      </c>
      <c r="W288" s="15">
        <v>3.7254399999999999</v>
      </c>
      <c r="X288" s="15"/>
      <c r="Y288" s="15">
        <f t="shared" si="92"/>
        <v>0.85116671583144943</v>
      </c>
      <c r="Z288" s="15"/>
      <c r="AA288" s="16"/>
      <c r="AB288" s="15">
        <v>1.5093980321271014</v>
      </c>
      <c r="AC288" s="17">
        <f t="shared" si="93"/>
        <v>0.80045943441081713</v>
      </c>
      <c r="AD288" s="15">
        <f t="shared" si="94"/>
        <v>1</v>
      </c>
      <c r="AE288" s="15" t="s">
        <v>907</v>
      </c>
      <c r="AF288" s="22" t="s">
        <v>5</v>
      </c>
      <c r="AG288" s="17">
        <f t="shared" si="95"/>
        <v>1326.8603436666256</v>
      </c>
      <c r="AH288" s="17">
        <v>1278.2236339801821</v>
      </c>
      <c r="AI288" s="94">
        <v>6.8310000000000004</v>
      </c>
      <c r="AJ288" s="17">
        <f t="shared" si="96"/>
        <v>0.80045943441081713</v>
      </c>
      <c r="AK288" s="15">
        <f t="shared" si="97"/>
        <v>0.85116671583144943</v>
      </c>
      <c r="AL288" s="5">
        <v>1.5359</v>
      </c>
      <c r="AN288" s="109"/>
      <c r="AR288" s="5">
        <f t="shared" si="98"/>
        <v>1</v>
      </c>
      <c r="AS288" s="5">
        <f t="shared" si="99"/>
        <v>0.33419406095401871</v>
      </c>
      <c r="AT288" s="5">
        <f t="shared" si="89"/>
        <v>0.57809520059763397</v>
      </c>
      <c r="AU288" s="5">
        <f t="shared" si="100"/>
        <v>1.1748579701253532</v>
      </c>
      <c r="AV288" s="5">
        <f t="shared" si="101"/>
        <v>0.13239067566354712</v>
      </c>
      <c r="AW288" s="5">
        <f t="shared" si="102"/>
        <v>2.1229568214057055</v>
      </c>
      <c r="AX288" s="5">
        <f t="shared" si="90"/>
        <v>90.909090909090921</v>
      </c>
      <c r="AY288" s="5">
        <f t="shared" si="103"/>
        <v>1</v>
      </c>
      <c r="AZ288" s="5">
        <f t="shared" si="104"/>
        <v>90.909090909090921</v>
      </c>
      <c r="BA288" s="5">
        <f t="shared" si="105"/>
        <v>1.2290802650243557</v>
      </c>
      <c r="BB288" s="5">
        <f t="shared" si="106"/>
        <v>9.0909090909090925E-2</v>
      </c>
      <c r="BC288" s="5">
        <f t="shared" si="107"/>
        <v>0.15000000000000002</v>
      </c>
      <c r="BD288" s="5">
        <f t="shared" si="108"/>
        <v>0.13901408450704225</v>
      </c>
      <c r="BE288" s="5">
        <f t="shared" si="109"/>
        <v>0.13901408450704225</v>
      </c>
    </row>
    <row r="289" spans="1:57" ht="14.25" hidden="1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4391.1900000000005</v>
      </c>
      <c r="M289" s="15"/>
      <c r="N289" s="15"/>
      <c r="O289" s="15"/>
      <c r="P289" s="15">
        <v>81063444.296924978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91"/>
        <v>5.1136759361689732</v>
      </c>
      <c r="W289" s="15">
        <v>4.0734700000000004</v>
      </c>
      <c r="X289" s="15"/>
      <c r="Y289" s="15">
        <f t="shared" si="92"/>
        <v>0.79658352442484515</v>
      </c>
      <c r="Z289" s="15"/>
      <c r="AA289" s="16"/>
      <c r="AB289" s="15">
        <v>1.5093980321271014</v>
      </c>
      <c r="AC289" s="17">
        <f t="shared" si="93"/>
        <v>0.95566897932503025</v>
      </c>
      <c r="AD289" s="15">
        <f t="shared" si="94"/>
        <v>1</v>
      </c>
      <c r="AE289" s="15" t="s">
        <v>908</v>
      </c>
      <c r="AF289" s="22" t="s">
        <v>5</v>
      </c>
      <c r="AG289" s="17">
        <f t="shared" si="95"/>
        <v>1241.7721103497934</v>
      </c>
      <c r="AH289" s="17">
        <v>1112.6517344021763</v>
      </c>
      <c r="AI289" s="94">
        <v>5.5991</v>
      </c>
      <c r="AJ289" s="17">
        <f t="shared" si="96"/>
        <v>0.95566897932503025</v>
      </c>
      <c r="AK289" s="15">
        <f t="shared" si="97"/>
        <v>0.79658352442484515</v>
      </c>
      <c r="AL289" s="5">
        <v>1.5359</v>
      </c>
      <c r="AN289" s="109"/>
      <c r="AR289" s="5">
        <f t="shared" si="98"/>
        <v>1</v>
      </c>
      <c r="AS289" s="5">
        <f t="shared" si="99"/>
        <v>0.33419406095401871</v>
      </c>
      <c r="AT289" s="5">
        <f t="shared" si="89"/>
        <v>0.57809520059763397</v>
      </c>
      <c r="AU289" s="5">
        <f t="shared" si="100"/>
        <v>1.2553611383338954</v>
      </c>
      <c r="AV289" s="5">
        <f t="shared" si="101"/>
        <v>9.2077645847507938E-2</v>
      </c>
      <c r="AW289" s="5">
        <f t="shared" si="102"/>
        <v>2.1229568214057055</v>
      </c>
      <c r="AX289" s="5">
        <f t="shared" si="90"/>
        <v>90.909090909090921</v>
      </c>
      <c r="AY289" s="5">
        <f t="shared" si="103"/>
        <v>1</v>
      </c>
      <c r="AZ289" s="5">
        <f t="shared" si="104"/>
        <v>90.909090909090921</v>
      </c>
      <c r="BA289" s="5">
        <f t="shared" si="105"/>
        <v>1.2290802650243557</v>
      </c>
      <c r="BB289" s="5">
        <f t="shared" si="106"/>
        <v>9.0909090909090925E-2</v>
      </c>
      <c r="BC289" s="5">
        <f t="shared" si="107"/>
        <v>0.15000000000000002</v>
      </c>
      <c r="BD289" s="5">
        <f t="shared" si="108"/>
        <v>0.13901408450704225</v>
      </c>
      <c r="BE289" s="5">
        <f t="shared" si="109"/>
        <v>0.13901408450704225</v>
      </c>
    </row>
    <row r="290" spans="1:57" ht="15.75" hidden="1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4391.1900000000005</v>
      </c>
      <c r="M290" s="15"/>
      <c r="N290" s="15"/>
      <c r="O290" s="15"/>
      <c r="P290" s="15">
        <v>81063444.296924978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91"/>
        <v>6.5845194305034598</v>
      </c>
      <c r="W290" s="15">
        <v>3.5568300000000002</v>
      </c>
      <c r="X290" s="15"/>
      <c r="Y290" s="15">
        <f t="shared" si="92"/>
        <v>0.54018065214032496</v>
      </c>
      <c r="Z290" s="15"/>
      <c r="AA290" s="16"/>
      <c r="AB290" s="15">
        <v>1.5093980321271014</v>
      </c>
      <c r="AC290" s="17">
        <f t="shared" si="93"/>
        <v>1.2650070721850983</v>
      </c>
      <c r="AD290" s="15">
        <f t="shared" si="94"/>
        <v>1</v>
      </c>
      <c r="AE290" s="15" t="s">
        <v>909</v>
      </c>
      <c r="AF290" s="22" t="s">
        <v>5</v>
      </c>
      <c r="AG290" s="17">
        <f t="shared" si="95"/>
        <v>842.07273664458626</v>
      </c>
      <c r="AH290" s="17">
        <v>885.89345278992414</v>
      </c>
      <c r="AI290" s="94">
        <v>4.1147</v>
      </c>
      <c r="AJ290" s="17">
        <f t="shared" si="96"/>
        <v>1.2650070721850983</v>
      </c>
      <c r="AK290" s="15">
        <f t="shared" si="97"/>
        <v>0.54018065214032496</v>
      </c>
      <c r="AL290" s="5">
        <v>1.5359</v>
      </c>
      <c r="AN290" s="109"/>
      <c r="AR290" s="5">
        <f t="shared" si="98"/>
        <v>1</v>
      </c>
      <c r="AS290" s="5">
        <f t="shared" si="99"/>
        <v>0.33419406095401871</v>
      </c>
      <c r="AT290" s="5">
        <f t="shared" si="89"/>
        <v>0.57809520059763397</v>
      </c>
      <c r="AU290" s="5">
        <f t="shared" si="100"/>
        <v>1.85123253866602</v>
      </c>
      <c r="AV290" s="5">
        <f t="shared" si="101"/>
        <v>0.10836537930288902</v>
      </c>
      <c r="AW290" s="5">
        <f t="shared" si="102"/>
        <v>2.1229568214057055</v>
      </c>
      <c r="AX290" s="5">
        <f t="shared" si="90"/>
        <v>90.909090909090921</v>
      </c>
      <c r="AY290" s="5">
        <f t="shared" si="103"/>
        <v>1</v>
      </c>
      <c r="AZ290" s="5">
        <f t="shared" si="104"/>
        <v>90.909090909090921</v>
      </c>
      <c r="BA290" s="5">
        <f t="shared" si="105"/>
        <v>1.2290802650243557</v>
      </c>
      <c r="BB290" s="5">
        <f t="shared" si="106"/>
        <v>9.0909090909090925E-2</v>
      </c>
      <c r="BC290" s="5">
        <f t="shared" si="107"/>
        <v>0.15000000000000002</v>
      </c>
      <c r="BD290" s="5">
        <f t="shared" si="108"/>
        <v>0.13901408450704225</v>
      </c>
      <c r="BE290" s="5">
        <f t="shared" si="109"/>
        <v>0.13901408450704225</v>
      </c>
    </row>
    <row r="291" spans="1:57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4391.1900000000005</v>
      </c>
      <c r="M291" s="15"/>
      <c r="N291" s="15"/>
      <c r="O291" s="15"/>
      <c r="P291" s="15">
        <v>81063444.296924978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91"/>
        <v>8.7393399013548461</v>
      </c>
      <c r="W291" s="15">
        <v>3.05362</v>
      </c>
      <c r="X291" s="15"/>
      <c r="Y291" s="15">
        <f t="shared" si="92"/>
        <v>0.34941082901771586</v>
      </c>
      <c r="Z291" s="15"/>
      <c r="AA291" s="16"/>
      <c r="AB291" s="15">
        <v>1.5093980321271014</v>
      </c>
      <c r="AC291" s="17">
        <f t="shared" si="93"/>
        <v>1.5848006998468602</v>
      </c>
      <c r="AD291" s="15">
        <f t="shared" si="94"/>
        <v>1</v>
      </c>
      <c r="AE291" s="15" t="s">
        <v>910</v>
      </c>
      <c r="AF291" s="22" t="s">
        <v>5</v>
      </c>
      <c r="AG291" s="17">
        <f t="shared" si="95"/>
        <v>544.68691508737788</v>
      </c>
      <c r="AH291" s="17">
        <v>680.61378951775089</v>
      </c>
      <c r="AI291" s="94">
        <v>3.4796</v>
      </c>
      <c r="AJ291" s="17">
        <f t="shared" si="96"/>
        <v>1.5848006998468602</v>
      </c>
      <c r="AK291" s="15">
        <f t="shared" si="97"/>
        <v>0.34941082901771586</v>
      </c>
      <c r="AL291" s="5">
        <v>1.5359</v>
      </c>
      <c r="AN291" s="109"/>
      <c r="AR291" s="5">
        <f t="shared" si="98"/>
        <v>1</v>
      </c>
      <c r="AS291" s="5">
        <f t="shared" si="99"/>
        <v>0.33419406095401871</v>
      </c>
      <c r="AT291" s="5">
        <f t="shared" si="89"/>
        <v>0.57809520059763397</v>
      </c>
      <c r="AU291" s="5">
        <f t="shared" si="100"/>
        <v>2.8619605259838639</v>
      </c>
      <c r="AV291" s="5">
        <f t="shared" si="101"/>
        <v>0.16460502243333996</v>
      </c>
      <c r="AW291" s="5">
        <f t="shared" si="102"/>
        <v>2.1229568214057055</v>
      </c>
      <c r="AX291" s="5">
        <f t="shared" si="90"/>
        <v>90.909090909090921</v>
      </c>
      <c r="AY291" s="5">
        <f t="shared" si="103"/>
        <v>1</v>
      </c>
      <c r="AZ291" s="5">
        <f t="shared" si="104"/>
        <v>90.909090909090921</v>
      </c>
      <c r="BA291" s="5">
        <f t="shared" si="105"/>
        <v>1.2290802650243557</v>
      </c>
      <c r="BB291" s="5">
        <f t="shared" si="106"/>
        <v>9.0909090909090925E-2</v>
      </c>
      <c r="BC291" s="5">
        <f t="shared" si="107"/>
        <v>0.15000000000000002</v>
      </c>
      <c r="BD291" s="5">
        <f t="shared" si="108"/>
        <v>0.13901408450704225</v>
      </c>
      <c r="BE291" s="5">
        <f t="shared" si="109"/>
        <v>0.13901408450704225</v>
      </c>
    </row>
    <row r="292" spans="1:57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4391.1900000000005</v>
      </c>
      <c r="M292" s="15"/>
      <c r="N292" s="15"/>
      <c r="O292" s="15"/>
      <c r="P292" s="15">
        <v>81063444.296924978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91"/>
        <v>11.403070327032831</v>
      </c>
      <c r="W292" s="15">
        <v>2.8756400000000002</v>
      </c>
      <c r="X292" s="15"/>
      <c r="Y292" s="15">
        <f t="shared" si="92"/>
        <v>0.25218120361696167</v>
      </c>
      <c r="Z292" s="15"/>
      <c r="AA292" s="16"/>
      <c r="AB292" s="15">
        <v>1.5093980321271014</v>
      </c>
      <c r="AC292" s="17">
        <f t="shared" si="93"/>
        <v>1.8956675617176002</v>
      </c>
      <c r="AD292" s="15">
        <f t="shared" si="94"/>
        <v>1</v>
      </c>
      <c r="AE292" s="15" t="s">
        <v>911</v>
      </c>
      <c r="AF292" s="22" t="s">
        <v>5</v>
      </c>
      <c r="AG292" s="17">
        <f t="shared" si="95"/>
        <v>393.11833072632197</v>
      </c>
      <c r="AH292" s="17">
        <v>527.71404147143915</v>
      </c>
      <c r="AI292" s="94">
        <v>3.1732</v>
      </c>
      <c r="AJ292" s="17">
        <f t="shared" si="96"/>
        <v>1.8956675617176002</v>
      </c>
      <c r="AK292" s="15">
        <f t="shared" si="97"/>
        <v>0.25218120361696167</v>
      </c>
      <c r="AL292" s="5">
        <v>1.5359</v>
      </c>
      <c r="AN292" s="109"/>
      <c r="AR292" s="5">
        <f t="shared" si="98"/>
        <v>1</v>
      </c>
      <c r="AS292" s="5">
        <f t="shared" si="99"/>
        <v>0.33419406095401871</v>
      </c>
      <c r="AT292" s="5">
        <f t="shared" si="89"/>
        <v>0.57809520059763397</v>
      </c>
      <c r="AU292" s="5">
        <f t="shared" si="100"/>
        <v>3.9654025980417682</v>
      </c>
      <c r="AV292" s="5">
        <f t="shared" si="101"/>
        <v>0.16399101579386646</v>
      </c>
      <c r="AW292" s="5">
        <f t="shared" si="102"/>
        <v>2.1229568214057055</v>
      </c>
      <c r="AX292" s="5">
        <f t="shared" si="90"/>
        <v>90.909090909090921</v>
      </c>
      <c r="AY292" s="5">
        <f t="shared" si="103"/>
        <v>1</v>
      </c>
      <c r="AZ292" s="5">
        <f t="shared" si="104"/>
        <v>90.909090909090921</v>
      </c>
      <c r="BA292" s="5">
        <f t="shared" si="105"/>
        <v>1.2290802650243557</v>
      </c>
      <c r="BB292" s="5">
        <f t="shared" si="106"/>
        <v>9.0909090909090925E-2</v>
      </c>
      <c r="BC292" s="5">
        <f t="shared" si="107"/>
        <v>0.15000000000000002</v>
      </c>
      <c r="BD292" s="5">
        <f t="shared" si="108"/>
        <v>0.13901408450704225</v>
      </c>
      <c r="BE292" s="5">
        <f t="shared" si="109"/>
        <v>0.13901408450704225</v>
      </c>
    </row>
    <row r="293" spans="1:57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4391.1900000000005</v>
      </c>
      <c r="M293" s="15"/>
      <c r="N293" s="15"/>
      <c r="O293" s="15"/>
      <c r="P293" s="15">
        <v>81063444.296924978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91"/>
        <v>16.408579644885236</v>
      </c>
      <c r="W293" s="15">
        <v>2.7171599999999998</v>
      </c>
      <c r="X293" s="15"/>
      <c r="Y293" s="15">
        <f t="shared" si="92"/>
        <v>0.16559385753092731</v>
      </c>
      <c r="Z293" s="15"/>
      <c r="AA293" s="16"/>
      <c r="AB293" s="42">
        <v>1.5093980321271014</v>
      </c>
      <c r="AC293" s="17">
        <f t="shared" si="93"/>
        <v>2.3672413723712595</v>
      </c>
      <c r="AD293" s="15">
        <f t="shared" si="94"/>
        <v>1</v>
      </c>
      <c r="AE293" s="15" t="s">
        <v>912</v>
      </c>
      <c r="AF293" s="22" t="s">
        <v>5</v>
      </c>
      <c r="AG293" s="17">
        <f t="shared" si="95"/>
        <v>258.13970239418762</v>
      </c>
      <c r="AH293" s="17">
        <v>370.25188473625445</v>
      </c>
      <c r="AI293" s="94">
        <v>2.9281000000000001</v>
      </c>
      <c r="AJ293" s="17">
        <f t="shared" si="96"/>
        <v>2.3672413723712595</v>
      </c>
      <c r="AK293" s="15">
        <f t="shared" si="97"/>
        <v>0.16559385753092731</v>
      </c>
      <c r="AL293" s="5">
        <v>1.5359</v>
      </c>
      <c r="AN293" s="109"/>
      <c r="AR293" s="5">
        <f t="shared" si="98"/>
        <v>1</v>
      </c>
      <c r="AS293" s="5">
        <f t="shared" si="99"/>
        <v>0.33419406095401871</v>
      </c>
      <c r="AT293" s="5">
        <f t="shared" si="89"/>
        <v>0.57809520059763397</v>
      </c>
      <c r="AU293" s="5">
        <f t="shared" si="100"/>
        <v>6.0388713380460617</v>
      </c>
      <c r="AV293" s="5">
        <f t="shared" si="101"/>
        <v>0.16749391104262859</v>
      </c>
      <c r="AW293" s="5">
        <f t="shared" si="102"/>
        <v>2.1229568214057055</v>
      </c>
      <c r="AX293" s="5">
        <f t="shared" si="90"/>
        <v>90.909090909090921</v>
      </c>
      <c r="AY293" s="5">
        <f t="shared" si="103"/>
        <v>1</v>
      </c>
      <c r="AZ293" s="5">
        <f t="shared" si="104"/>
        <v>90.909090909090921</v>
      </c>
      <c r="BA293" s="5">
        <f t="shared" si="105"/>
        <v>1.2290802650243557</v>
      </c>
      <c r="BB293" s="5">
        <f t="shared" si="106"/>
        <v>9.0909090909090925E-2</v>
      </c>
      <c r="BC293" s="5">
        <f t="shared" si="107"/>
        <v>0.15000000000000002</v>
      </c>
      <c r="BD293" s="5">
        <f t="shared" si="108"/>
        <v>0.13901408450704225</v>
      </c>
      <c r="BE293" s="5">
        <f t="shared" si="109"/>
        <v>0.13901408450704225</v>
      </c>
    </row>
    <row r="294" spans="1:57">
      <c r="AF294" s="10"/>
      <c r="AG294" s="6"/>
      <c r="AH294" s="6"/>
      <c r="AJ294" s="19"/>
      <c r="AV294" s="5">
        <f>MAX(AV6:AV293)</f>
        <v>0.16749391104262859</v>
      </c>
    </row>
    <row r="295" spans="1:57">
      <c r="AF295" s="11"/>
      <c r="AG295" s="6"/>
      <c r="AH295" s="6"/>
      <c r="AJ295" s="19"/>
    </row>
    <row r="296" spans="1:57">
      <c r="AF296" s="18"/>
      <c r="AG296" s="6"/>
      <c r="AH296" s="6"/>
      <c r="AJ296" s="19"/>
    </row>
    <row r="297" spans="1:57">
      <c r="AF297" s="11"/>
      <c r="AG297" s="6"/>
      <c r="AH297" s="6"/>
      <c r="AJ297" s="19"/>
    </row>
  </sheetData>
  <autoFilter ref="A1:AL293" xr:uid="{7138F8DE-E1B3-43BC-B9AE-467AAC2E1693}">
    <filterColumn colId="19">
      <filters blank="1">
        <filter val="355"/>
        <filter val="Fy"/>
        <filter val="Other parameters"/>
      </filters>
    </filterColumn>
    <filterColumn colId="28">
      <filters blank="1">
        <filter val="1.58"/>
        <filter val="1.61"/>
        <filter val="1.63"/>
        <filter val="1.64"/>
        <filter val="1.65"/>
        <filter val="1.66"/>
        <filter val="1.90"/>
        <filter val="1.92"/>
        <filter val="1.95"/>
        <filter val="1.96"/>
        <filter val="1.97"/>
        <filter val="1.99"/>
        <filter val="2.37"/>
        <filter val="2.40"/>
        <filter val="2.43"/>
        <filter val="2.45"/>
        <filter val="2.46"/>
        <filter val="2.48"/>
        <filter val="λG"/>
      </filters>
    </filterColumn>
    <filterColumn colId="29">
      <filters blank="1">
        <filter val="1"/>
        <filter val="h/b"/>
      </filters>
    </filterColumn>
  </autoFilter>
  <mergeCells count="32">
    <mergeCell ref="AY4:AY5"/>
    <mergeCell ref="AZ4:AZ5"/>
    <mergeCell ref="BA4:BA5"/>
    <mergeCell ref="BB4:BB5"/>
    <mergeCell ref="BC4:BC5"/>
    <mergeCell ref="AS4:AS5"/>
    <mergeCell ref="AT4:AT5"/>
    <mergeCell ref="AW4:AW5"/>
    <mergeCell ref="AV4:AV5"/>
    <mergeCell ref="AU4:AU5"/>
    <mergeCell ref="AP4:AP5"/>
    <mergeCell ref="AQ4:AQ5"/>
    <mergeCell ref="AR4:AR5"/>
    <mergeCell ref="AM4:AM5"/>
    <mergeCell ref="AN4:AN5"/>
    <mergeCell ref="AO4:AO5"/>
    <mergeCell ref="BD4:BD5"/>
    <mergeCell ref="BE4:BE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  <mergeCell ref="AX4:AX5"/>
    <mergeCell ref="AL4:AL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S297"/>
  <sheetViews>
    <sheetView topLeftCell="I273" zoomScaleNormal="100" workbookViewId="0">
      <selection activeCell="AA302" sqref="AA302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37" width="10.42578125" style="5" bestFit="1" customWidth="1"/>
    <col min="38" max="38" width="9.140625" style="5"/>
    <col min="39" max="39" width="13.28515625" style="5" bestFit="1" customWidth="1"/>
    <col min="40" max="40" width="13.28515625" style="5" customWidth="1"/>
    <col min="41" max="41" width="11.42578125" style="5" bestFit="1" customWidth="1"/>
    <col min="42" max="42" width="19.140625" style="5" customWidth="1"/>
    <col min="43" max="43" width="9.140625" style="5"/>
    <col min="44" max="44" width="31" style="5" bestFit="1" customWidth="1"/>
    <col min="45" max="45" width="12.140625" style="5" bestFit="1" customWidth="1"/>
    <col min="46" max="16384" width="9.140625" style="5"/>
  </cols>
  <sheetData>
    <row r="1" spans="1:45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5" s="1" customFormat="1" ht="14.65" customHeight="1">
      <c r="I2" s="119" t="s">
        <v>0</v>
      </c>
      <c r="J2" s="120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5" s="1" customFormat="1" ht="15.4" customHeight="1">
      <c r="I3" s="121" t="s">
        <v>1</v>
      </c>
      <c r="J3" s="122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5" ht="29.25" customHeight="1">
      <c r="A4" s="25"/>
      <c r="B4" s="118" t="s">
        <v>26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26" t="s">
        <v>27</v>
      </c>
      <c r="T4" s="123" t="s">
        <v>30</v>
      </c>
      <c r="U4" s="123"/>
      <c r="V4" s="123" t="s">
        <v>515</v>
      </c>
      <c r="W4" s="123"/>
      <c r="X4" s="123"/>
      <c r="Y4" s="123"/>
      <c r="Z4" s="123"/>
      <c r="AA4" s="123"/>
      <c r="AB4" s="123"/>
      <c r="AC4" s="123"/>
      <c r="AD4" s="123"/>
      <c r="AE4" s="118" t="s">
        <v>3</v>
      </c>
      <c r="AF4" s="118" t="s">
        <v>4</v>
      </c>
      <c r="AG4" s="118" t="s">
        <v>224</v>
      </c>
      <c r="AH4" s="118" t="s">
        <v>225</v>
      </c>
      <c r="AI4" s="118" t="s">
        <v>223</v>
      </c>
      <c r="AJ4" s="118" t="s">
        <v>525</v>
      </c>
      <c r="AK4" s="118" t="s">
        <v>921</v>
      </c>
      <c r="AL4" s="118" t="s">
        <v>914</v>
      </c>
      <c r="AM4" s="118" t="s">
        <v>923</v>
      </c>
      <c r="AN4" s="66"/>
    </row>
    <row r="5" spans="1:45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920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8"/>
      <c r="AF5" s="118"/>
      <c r="AG5" s="118"/>
      <c r="AH5" s="118"/>
      <c r="AI5" s="118"/>
      <c r="AJ5" s="118"/>
      <c r="AK5" s="118"/>
      <c r="AL5" s="118"/>
      <c r="AM5" s="118"/>
      <c r="AN5" s="29" t="s">
        <v>924</v>
      </c>
      <c r="AO5" s="5" t="s">
        <v>915</v>
      </c>
      <c r="AQ5" s="5" t="s">
        <v>953</v>
      </c>
      <c r="AS5" s="15" t="s">
        <v>954</v>
      </c>
    </row>
    <row r="6" spans="1:45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1.0296490350613596</v>
      </c>
      <c r="Z6" s="15">
        <f>X6*Y6</f>
        <v>1.1854753479023694</v>
      </c>
      <c r="AA6" s="16">
        <v>1.0067908962997172</v>
      </c>
      <c r="AB6" s="15">
        <v>0.35247653168269599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('Global Only'!V6/AM6)^0.5</f>
        <v>0.39165191741511901</v>
      </c>
      <c r="AO6" s="5">
        <f>AA6/Z6</f>
        <v>0.84927189593708208</v>
      </c>
      <c r="AP6" t="str">
        <f>IF(AND(AK6&gt;=1.03,AK6&lt;=1.16),"Classe 1",IF(AND(AK6&gt;=0.88,AK6&lt;=1.01),"Classe 2",IF(AND(AK6&gt;=0.8179,AK6&lt;=0.819),"Classe 3","Hors classe")))</f>
        <v>Classe 1</v>
      </c>
      <c r="AQ6" s="5">
        <f>W6*S6/'Global Only'!S6</f>
        <v>4.2455847208116957</v>
      </c>
      <c r="AR6" s="15"/>
      <c r="AS6" s="5">
        <f>AQ6/'Global Only'!V6</f>
        <v>1.1217535100308225</v>
      </c>
    </row>
    <row r="7" spans="1:45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0.97835754454206947</v>
      </c>
      <c r="Z7" s="15">
        <f t="shared" ref="Z7:Z70" si="4">X7*Y7</f>
        <v>1.1264214416709484</v>
      </c>
      <c r="AA7" s="16"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>('Global Only'!V7/AM7)^0.5</f>
        <v>0.41558101724417135</v>
      </c>
      <c r="AO7" s="5">
        <f t="shared" ref="AO7:AO70" si="8">AA7/Z7</f>
        <v>0.85682856258302553</v>
      </c>
      <c r="AP7" t="str">
        <f t="shared" ref="AP7:AP29" si="9">IF(AND(AK7&gt;=1.03,AK7&lt;=1.16),"Classe 1",IF(AND(AK7&gt;=0.88,AK7&lt;=1.01),"Classe 2",IF(AND(AK7&gt;=0.8179,AK7&lt;=0.819),"Classe 3","Hors classe")))</f>
        <v>Classe 1</v>
      </c>
      <c r="AQ7" s="5">
        <f>W7*S7/'Global Only'!S7</f>
        <v>4.7802256853542371</v>
      </c>
      <c r="AR7" s="15"/>
      <c r="AS7" s="5">
        <f>AQ7/'Global Only'!V7</f>
        <v>1.1217535100308222</v>
      </c>
    </row>
    <row r="8" spans="1:45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0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0.79508813146734081</v>
      </c>
      <c r="Z8" s="15">
        <f t="shared" si="4"/>
        <v>0.91541617305368628</v>
      </c>
      <c r="AA8" s="16"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>('Global Only'!V8/AM8)^0.5</f>
        <v>0.45817630864109399</v>
      </c>
      <c r="AO8" s="5">
        <f t="shared" si="8"/>
        <v>0.9781459741720685</v>
      </c>
      <c r="AP8" t="str">
        <f t="shared" si="9"/>
        <v>Classe 1</v>
      </c>
      <c r="AQ8" s="5">
        <f>W8*S8/'Global Only'!S8</f>
        <v>5.8103494852883451</v>
      </c>
      <c r="AR8" s="15"/>
      <c r="AS8" s="5">
        <f>AQ8/'Global Only'!V8</f>
        <v>1.1217535100308222</v>
      </c>
    </row>
    <row r="9" spans="1:45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0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0.66196927869743583</v>
      </c>
      <c r="Z9" s="15">
        <f t="shared" si="4"/>
        <v>0.7621512129302952</v>
      </c>
      <c r="AA9" s="16"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>('Global Only'!V9/AM9)^0.5</f>
        <v>0.51927189640750004</v>
      </c>
      <c r="AO9" s="5">
        <f t="shared" si="8"/>
        <v>0.99482295561351375</v>
      </c>
      <c r="AP9" t="str">
        <f t="shared" si="9"/>
        <v>Classe 1</v>
      </c>
      <c r="AQ9" s="5">
        <f>W9*S9/'Global Only'!S9</f>
        <v>7.4632267204288985</v>
      </c>
      <c r="AR9" s="15"/>
      <c r="AS9" s="5">
        <f>AQ9/'Global Only'!V9</f>
        <v>1.1217535100308222</v>
      </c>
    </row>
    <row r="10" spans="1:45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0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0.48669605182174736</v>
      </c>
      <c r="Z10" s="15">
        <f t="shared" si="4"/>
        <v>0.56035226733516297</v>
      </c>
      <c r="AA10" s="16"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>('Global Only'!V10/AM10)^0.5</f>
        <v>0.62193715804324612</v>
      </c>
      <c r="AO10" s="5">
        <f t="shared" si="8"/>
        <v>0.92952422728636974</v>
      </c>
      <c r="AP10" t="str">
        <f t="shared" si="9"/>
        <v>Classe 1</v>
      </c>
      <c r="AQ10" s="5">
        <f>W10*S10/'Global Only'!S10</f>
        <v>10.706068237588777</v>
      </c>
      <c r="AR10" s="15"/>
      <c r="AS10" s="5">
        <f>AQ10/'Global Only'!V10</f>
        <v>1.1217535100308222</v>
      </c>
    </row>
    <row r="11" spans="1:45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0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0.32796860090803287</v>
      </c>
      <c r="Z11" s="15">
        <f t="shared" si="4"/>
        <v>0.3776031230285512</v>
      </c>
      <c r="AA11" s="16"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>('Global Only'!V11/AM11)^0.5</f>
        <v>0.74079429184386014</v>
      </c>
      <c r="AO11" s="5">
        <f t="shared" si="8"/>
        <v>0.92223298575657964</v>
      </c>
      <c r="AP11" t="str">
        <f t="shared" si="9"/>
        <v>Classe 1</v>
      </c>
      <c r="AQ11" s="5">
        <f>W11*S11/'Global Only'!S11</f>
        <v>15.189107368093373</v>
      </c>
      <c r="AR11" s="15"/>
      <c r="AS11" s="5">
        <f>AQ11/'Global Only'!V11</f>
        <v>1.1217535100308222</v>
      </c>
    </row>
    <row r="12" spans="1:45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0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0.22377359939328265</v>
      </c>
      <c r="Z12" s="15">
        <f t="shared" si="4"/>
        <v>0.25763932811951651</v>
      </c>
      <c r="AA12" s="16"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>('Global Only'!V12/AM12)^0.5</f>
        <v>0.86146136938175977</v>
      </c>
      <c r="AO12" s="5">
        <f t="shared" si="8"/>
        <v>0.96212114526947756</v>
      </c>
      <c r="AP12" t="str">
        <f t="shared" si="9"/>
        <v>Classe 1</v>
      </c>
      <c r="AQ12" s="5">
        <f>W12*S12/'Global Only'!S12</f>
        <v>20.540386521683537</v>
      </c>
      <c r="AR12" s="15"/>
      <c r="AS12" s="5">
        <f>AQ12/'Global Only'!V12</f>
        <v>1.1217535100308222</v>
      </c>
    </row>
    <row r="13" spans="1:45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0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0.13914588287513538</v>
      </c>
      <c r="Z13" s="15">
        <f t="shared" si="4"/>
        <v>0.16020411644512772</v>
      </c>
      <c r="AA13" s="16"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1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2">W13/V13</f>
        <v>1.1513392501083863</v>
      </c>
      <c r="AL13" s="5">
        <v>26.521000000000001</v>
      </c>
      <c r="AM13" s="5">
        <v>24.673999999999999</v>
      </c>
      <c r="AN13" s="5">
        <f>('Global Only'!V13/AM13)^0.5</f>
        <v>1.0483694075553891</v>
      </c>
      <c r="AO13" s="5">
        <f t="shared" si="8"/>
        <v>1.0004982936403386</v>
      </c>
      <c r="AP13" t="str">
        <f t="shared" si="9"/>
        <v>Classe 1</v>
      </c>
      <c r="AQ13" s="5">
        <f>W13*S13/'Global Only'!S13</f>
        <v>30.420452944513237</v>
      </c>
      <c r="AR13" s="15"/>
      <c r="AS13" s="5">
        <f>AQ13/'Global Only'!V13</f>
        <v>1.1217535100308222</v>
      </c>
    </row>
    <row r="14" spans="1:45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0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1.0363777253736985</v>
      </c>
      <c r="Z14" s="15">
        <f t="shared" si="4"/>
        <v>1.070182249373921</v>
      </c>
      <c r="AA14" s="16"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1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2"/>
        <v>1.0326179569210958</v>
      </c>
      <c r="AL14" s="56">
        <v>15.672000000000001</v>
      </c>
      <c r="AM14" s="56">
        <v>14.519</v>
      </c>
      <c r="AN14" s="56">
        <f>('Global Only'!V14/AM14)^0.5</f>
        <v>0.50983979568924931</v>
      </c>
      <c r="AO14" s="5">
        <f t="shared" si="8"/>
        <v>0.93587519766848859</v>
      </c>
      <c r="AP14" t="str">
        <f t="shared" si="9"/>
        <v>Classe 1</v>
      </c>
      <c r="AQ14" s="5">
        <f>W14*S14/'Global Only'!S14</f>
        <v>3.8077977624121475</v>
      </c>
      <c r="AR14" s="15"/>
      <c r="AS14" s="5">
        <f>AQ14/'Global Only'!V14</f>
        <v>1.0089501429678958</v>
      </c>
    </row>
    <row r="15" spans="1:45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0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0.97597305543362856</v>
      </c>
      <c r="Z15" s="15">
        <f t="shared" si="4"/>
        <v>1.007807302511913</v>
      </c>
      <c r="AA15" s="16"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1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2"/>
        <v>1.0326179569210958</v>
      </c>
      <c r="AL15" s="5">
        <v>15.672000000000001</v>
      </c>
      <c r="AM15" s="5">
        <v>14.519</v>
      </c>
      <c r="AN15" s="5">
        <f>('Global Only'!V15/AM15)^0.5</f>
        <v>0.5409899237120892</v>
      </c>
      <c r="AO15" s="5">
        <f t="shared" si="8"/>
        <v>0.94910069470451319</v>
      </c>
      <c r="AP15" t="str">
        <f t="shared" si="9"/>
        <v>Classe 1</v>
      </c>
      <c r="AQ15" s="5">
        <f>W15*S15/'Global Only'!S15</f>
        <v>4.2873087844156705</v>
      </c>
      <c r="AR15" s="15"/>
      <c r="AS15" s="5">
        <f>AQ15/'Global Only'!V15</f>
        <v>1.0089501429678958</v>
      </c>
    </row>
    <row r="16" spans="1:45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0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0.78488735695008094</v>
      </c>
      <c r="Z16" s="15">
        <f t="shared" si="4"/>
        <v>0.81048877894699145</v>
      </c>
      <c r="AA16" s="16"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1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2"/>
        <v>1.0326179569210958</v>
      </c>
      <c r="AL16" s="5">
        <v>15.672000000000001</v>
      </c>
      <c r="AM16" s="5">
        <v>14.519</v>
      </c>
      <c r="AN16" s="5">
        <f>('Global Only'!V16/AM16)^0.5</f>
        <v>0.59643909604465595</v>
      </c>
      <c r="AO16" s="5">
        <f t="shared" si="8"/>
        <v>1.0895373234249381</v>
      </c>
      <c r="AP16" t="str">
        <f t="shared" si="9"/>
        <v>Classe 1</v>
      </c>
      <c r="AQ16" s="5">
        <f>W16*S16/'Global Only'!S16</f>
        <v>5.2112105219475211</v>
      </c>
      <c r="AR16" s="15"/>
      <c r="AS16" s="5">
        <f>AQ16/'Global Only'!V16</f>
        <v>1.0089501429678958</v>
      </c>
    </row>
    <row r="17" spans="1:45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0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0.66013570399028987</v>
      </c>
      <c r="Z17" s="15">
        <f t="shared" si="4"/>
        <v>0.68166798194512235</v>
      </c>
      <c r="AA17" s="16"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1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2"/>
        <v>1.0326179569210958</v>
      </c>
      <c r="AL17" s="5">
        <v>15.672000000000001</v>
      </c>
      <c r="AM17" s="5">
        <v>14.519</v>
      </c>
      <c r="AN17" s="5">
        <f>('Global Only'!V17/AM17)^0.5</f>
        <v>0.67597135568459454</v>
      </c>
      <c r="AO17" s="5">
        <f t="shared" si="8"/>
        <v>1.1032703917848796</v>
      </c>
      <c r="AP17" t="str">
        <f t="shared" si="9"/>
        <v>Classe 1</v>
      </c>
      <c r="AQ17" s="5">
        <f>W17*S17/'Global Only'!S17</f>
        <v>6.6936499623049546</v>
      </c>
      <c r="AR17" s="15"/>
      <c r="AS17" s="5">
        <f>AQ17/'Global Only'!V17</f>
        <v>1.0089501429678955</v>
      </c>
    </row>
    <row r="18" spans="1:45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0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0.48629466145708544</v>
      </c>
      <c r="Z18" s="15">
        <f t="shared" si="4"/>
        <v>0.50215659977545157</v>
      </c>
      <c r="AA18" s="16"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1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2"/>
        <v>1.0326179569210958</v>
      </c>
      <c r="AL18" s="5">
        <v>15.672000000000001</v>
      </c>
      <c r="AM18" s="5">
        <v>14.519</v>
      </c>
      <c r="AN18" s="5">
        <f>('Global Only'!V18/AM18)^0.5</f>
        <v>0.80961767193963008</v>
      </c>
      <c r="AO18" s="5">
        <f t="shared" si="8"/>
        <v>1.0306628024545299</v>
      </c>
      <c r="AP18" t="str">
        <f t="shared" si="9"/>
        <v>Classe 1</v>
      </c>
      <c r="AQ18" s="5">
        <f>W18*S18/'Global Only'!S18</f>
        <v>9.6021032107747697</v>
      </c>
      <c r="AR18" s="15"/>
      <c r="AS18" s="5">
        <f>AQ18/'Global Only'!V18</f>
        <v>1.0089501429678955</v>
      </c>
    </row>
    <row r="19" spans="1:45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0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0.32801524162530843</v>
      </c>
      <c r="Z19" s="15">
        <f t="shared" si="4"/>
        <v>0.33871442864610557</v>
      </c>
      <c r="AA19" s="16"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1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2"/>
        <v>1.0326179569210958</v>
      </c>
      <c r="AL19" s="5">
        <v>15.672000000000001</v>
      </c>
      <c r="AM19" s="5">
        <v>14.519</v>
      </c>
      <c r="AN19" s="5">
        <f>('Global Only'!V19/AM19)^0.5</f>
        <v>0.96434204355271691</v>
      </c>
      <c r="AO19" s="5">
        <f t="shared" si="8"/>
        <v>1.0209423277208352</v>
      </c>
      <c r="AP19" t="str">
        <f t="shared" si="9"/>
        <v>Classe 1</v>
      </c>
      <c r="AQ19" s="5">
        <f>W19*S19/'Global Only'!S19</f>
        <v>13.622870076234442</v>
      </c>
      <c r="AR19" s="15"/>
      <c r="AS19" s="5">
        <f>AQ19/'Global Only'!V19</f>
        <v>1.0089501429678958</v>
      </c>
    </row>
    <row r="20" spans="1:45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0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0.22416760033323899</v>
      </c>
      <c r="Z20" s="15">
        <f t="shared" si="4"/>
        <v>0.231479489464014</v>
      </c>
      <c r="AA20" s="16"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1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2"/>
        <v>1.0326179569210958</v>
      </c>
      <c r="AL20" s="5">
        <v>15.672000000000001</v>
      </c>
      <c r="AM20" s="5">
        <v>14.519</v>
      </c>
      <c r="AN20" s="5">
        <f>('Global Only'!V20/AM20)^0.5</f>
        <v>1.1214225413691856</v>
      </c>
      <c r="AO20" s="5">
        <f t="shared" si="8"/>
        <v>1.0629820420271443</v>
      </c>
      <c r="AP20" t="str">
        <f t="shared" si="9"/>
        <v>Classe 1</v>
      </c>
      <c r="AQ20" s="5">
        <f>W20*S20/'Global Only'!S20</f>
        <v>18.422347681097229</v>
      </c>
      <c r="AR20" s="15"/>
      <c r="AS20" s="5">
        <f>AQ20/'Global Only'!V20</f>
        <v>1.0089501429678958</v>
      </c>
    </row>
    <row r="21" spans="1:45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0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0.13977170177150097</v>
      </c>
      <c r="Z21" s="15">
        <f>X21*Y21</f>
        <v>0.14433076911867204</v>
      </c>
      <c r="AA21" s="16"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1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2"/>
        <v>1.0326179569210958</v>
      </c>
      <c r="AL21" s="5">
        <v>15.672000000000001</v>
      </c>
      <c r="AM21" s="5">
        <v>14.519</v>
      </c>
      <c r="AN21" s="5">
        <f>('Global Only'!V21/AM21)^0.5</f>
        <v>1.3647333787679943</v>
      </c>
      <c r="AO21" s="5">
        <f t="shared" si="8"/>
        <v>1.1014432365299813</v>
      </c>
      <c r="AP21" t="str">
        <f t="shared" si="9"/>
        <v>Classe 1</v>
      </c>
      <c r="AQ21" s="5">
        <f>W21*S21/'Global Only'!S21</f>
        <v>27.283622933223555</v>
      </c>
      <c r="AR21" s="15"/>
      <c r="AS21" s="5">
        <f>AQ21/'Global Only'!V21</f>
        <v>1.0089501429678958</v>
      </c>
    </row>
    <row r="22" spans="1:45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0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1.0398300255991915</v>
      </c>
      <c r="Z22" s="15">
        <f t="shared" si="4"/>
        <v>1.0520521201284052</v>
      </c>
      <c r="AA22" s="16"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1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2"/>
        <v>1.011753934997377</v>
      </c>
      <c r="AL22" s="56">
        <v>10.936</v>
      </c>
      <c r="AM22" s="56">
        <v>10.108000000000001</v>
      </c>
      <c r="AN22" s="56">
        <f>('Global Only'!V22/AM22)^0.5</f>
        <v>0.61048682636180751</v>
      </c>
      <c r="AO22" s="5">
        <f t="shared" si="8"/>
        <v>0.94612871079342808</v>
      </c>
      <c r="AP22" t="str">
        <f t="shared" si="9"/>
        <v>Hors classe</v>
      </c>
      <c r="AQ22" s="5">
        <f>W22*S22/'Global Only'!S22</f>
        <v>3.7308612967390782</v>
      </c>
      <c r="AR22" s="15"/>
      <c r="AS22" s="5">
        <f>AQ22/'Global Only'!V22</f>
        <v>0.99035586221299399</v>
      </c>
    </row>
    <row r="23" spans="1:45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0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0.97076325568075172</v>
      </c>
      <c r="Z23" s="15">
        <f t="shared" si="4"/>
        <v>0.98217354388586531</v>
      </c>
      <c r="AA23" s="16"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1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2"/>
        <v>1.011753934997377</v>
      </c>
      <c r="AL23" s="5">
        <v>10.936</v>
      </c>
      <c r="AM23" s="5">
        <v>10.108000000000001</v>
      </c>
      <c r="AN23" s="5">
        <f>('Global Only'!V23/AM23)^0.5</f>
        <v>0.64778627406717726</v>
      </c>
      <c r="AO23" s="5">
        <f t="shared" si="8"/>
        <v>0.96665428076432469</v>
      </c>
      <c r="AP23" t="str">
        <f t="shared" si="9"/>
        <v>Hors classe</v>
      </c>
      <c r="AQ23" s="5">
        <f>W23*S23/'Global Only'!S23</f>
        <v>4.200683809639413</v>
      </c>
      <c r="AR23" s="15"/>
      <c r="AS23" s="5">
        <f>AQ23/'Global Only'!V23</f>
        <v>0.99035586221299388</v>
      </c>
    </row>
    <row r="24" spans="1:45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0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0.77864826259412312</v>
      </c>
      <c r="Z24" s="15">
        <f t="shared" si="4"/>
        <v>0.78780044365847501</v>
      </c>
      <c r="AA24" s="16"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1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2"/>
        <v>1.011753934997377</v>
      </c>
      <c r="AL24" s="5">
        <v>10.936</v>
      </c>
      <c r="AM24" s="5">
        <v>10.108000000000001</v>
      </c>
      <c r="AN24" s="5">
        <f>('Global Only'!V24/AM24)^0.5</f>
        <v>0.71418161928720791</v>
      </c>
      <c r="AO24" s="5">
        <f t="shared" si="8"/>
        <v>1.1099716138611937</v>
      </c>
      <c r="AP24" t="str">
        <f t="shared" si="9"/>
        <v>Hors classe</v>
      </c>
      <c r="AQ24" s="5">
        <f>W24*S24/'Global Only'!S24</f>
        <v>5.1059181339444963</v>
      </c>
      <c r="AR24" s="15"/>
      <c r="AS24" s="5">
        <f>AQ24/'Global Only'!V24</f>
        <v>0.99035586221299399</v>
      </c>
    </row>
    <row r="25" spans="1:45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0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0.65954715397106711</v>
      </c>
      <c r="Z25" s="15">
        <f t="shared" si="4"/>
        <v>0.66729942834654798</v>
      </c>
      <c r="AA25" s="16"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1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2"/>
        <v>1.011753934997377</v>
      </c>
      <c r="AL25" s="5">
        <v>10.936</v>
      </c>
      <c r="AM25" s="5">
        <v>10.108000000000001</v>
      </c>
      <c r="AN25" s="5">
        <f>('Global Only'!V25/AM25)^0.5</f>
        <v>0.80941427313552194</v>
      </c>
      <c r="AO25" s="5">
        <f t="shared" si="8"/>
        <v>1.1214063844580107</v>
      </c>
      <c r="AP25" t="str">
        <f t="shared" si="9"/>
        <v>Hors classe</v>
      </c>
      <c r="AQ25" s="5">
        <f>W25*S25/'Global Only'!S25</f>
        <v>6.5584049197147278</v>
      </c>
      <c r="AR25" s="15"/>
      <c r="AS25" s="5">
        <f>AQ25/'Global Only'!V25</f>
        <v>0.99035586221299399</v>
      </c>
    </row>
    <row r="26" spans="1:45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0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0.48667699018041832</v>
      </c>
      <c r="Z26" s="15">
        <f t="shared" si="4"/>
        <v>0.49239735988771804</v>
      </c>
      <c r="AA26" s="16"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1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2"/>
        <v>1.011753934997377</v>
      </c>
      <c r="AL26" s="5">
        <v>10.936</v>
      </c>
      <c r="AM26" s="5">
        <v>10.108000000000001</v>
      </c>
      <c r="AN26" s="5">
        <f>('Global Only'!V26/AM26)^0.5</f>
        <v>0.96944359245372647</v>
      </c>
      <c r="AO26" s="5">
        <f t="shared" si="8"/>
        <v>1.0471438475555803</v>
      </c>
      <c r="AP26" t="str">
        <f t="shared" si="9"/>
        <v>Hors classe</v>
      </c>
      <c r="AQ26" s="5">
        <f>W26*S26/'Global Only'!S26</f>
        <v>9.4080929376038931</v>
      </c>
      <c r="AR26" s="15"/>
      <c r="AS26" s="5">
        <f>AQ26/'Global Only'!V26</f>
        <v>0.99035586221299399</v>
      </c>
    </row>
    <row r="27" spans="1:45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0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0.32811405264483007</v>
      </c>
      <c r="Z27" s="15">
        <f t="shared" si="4"/>
        <v>0.33197068389134332</v>
      </c>
      <c r="AA27" s="16"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1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2"/>
        <v>1.011753934997377</v>
      </c>
      <c r="AL27" s="5">
        <v>10.936</v>
      </c>
      <c r="AM27" s="5">
        <v>10.108000000000001</v>
      </c>
      <c r="AN27" s="5">
        <f>('Global Only'!V27/AM27)^0.5</f>
        <v>1.1547119677071773</v>
      </c>
      <c r="AO27" s="5">
        <f t="shared" si="8"/>
        <v>1.0375857150271204</v>
      </c>
      <c r="AP27" t="str">
        <f t="shared" si="9"/>
        <v>Hors classe</v>
      </c>
      <c r="AQ27" s="5">
        <f>W27*S27/'Global Only'!S27</f>
        <v>13.347620301591753</v>
      </c>
      <c r="AR27" s="15"/>
      <c r="AS27" s="5">
        <f>AQ27/'Global Only'!V27</f>
        <v>0.99035586221299399</v>
      </c>
    </row>
    <row r="28" spans="1:45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0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0.2244531424820263</v>
      </c>
      <c r="Z28" s="15">
        <f t="shared" si="4"/>
        <v>0.22709135012871703</v>
      </c>
      <c r="AA28" s="16"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1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2"/>
        <v>1.011753934997377</v>
      </c>
      <c r="AL28" s="5">
        <v>10.936</v>
      </c>
      <c r="AM28" s="5">
        <v>10.108000000000001</v>
      </c>
      <c r="AN28" s="5">
        <f>('Global Only'!V28/AM28)^0.5</f>
        <v>1.3428015899887575</v>
      </c>
      <c r="AO28" s="5">
        <f t="shared" si="8"/>
        <v>1.0789683196717124</v>
      </c>
      <c r="AP28" t="str">
        <f t="shared" si="9"/>
        <v>Hors classe</v>
      </c>
      <c r="AQ28" s="5">
        <f>W28*S28/'Global Only'!S28</f>
        <v>18.050124572513287</v>
      </c>
      <c r="AR28" s="15"/>
      <c r="AS28" s="5">
        <f>AQ28/'Global Only'!V28</f>
        <v>0.99035586221299399</v>
      </c>
    </row>
    <row r="29" spans="1:45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0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0.14018097236120208</v>
      </c>
      <c r="Z29" s="15">
        <f t="shared" si="4"/>
        <v>0.14182865039820475</v>
      </c>
      <c r="AA29" s="16"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1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2"/>
        <v>1.011753934997377</v>
      </c>
      <c r="AL29" s="5">
        <v>10.936</v>
      </c>
      <c r="AM29" s="5">
        <v>10.108000000000001</v>
      </c>
      <c r="AN29" s="5">
        <f>('Global Only'!V29/AM29)^0.5</f>
        <v>1.6341442081973354</v>
      </c>
      <c r="AO29" s="5">
        <f t="shared" si="8"/>
        <v>1.1159352577591448</v>
      </c>
      <c r="AP29" t="str">
        <f t="shared" si="9"/>
        <v>Hors classe</v>
      </c>
      <c r="AQ29" s="5">
        <f>W29*S29/'Global Only'!S29</f>
        <v>26.732357963229674</v>
      </c>
      <c r="AR29" s="15"/>
      <c r="AS29" s="5">
        <f>AQ29/'Global Only'!V29</f>
        <v>0.99035586221299399</v>
      </c>
    </row>
    <row r="30" spans="1:45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0"/>
        <v>3.3948148837239973</v>
      </c>
      <c r="W30" s="63">
        <v>3.00576</v>
      </c>
      <c r="X30" s="15">
        <f t="shared" si="3"/>
        <v>0.88539732001610139</v>
      </c>
      <c r="Y30" s="15">
        <f>'Global Only'!Y30</f>
        <v>1.0459051510634347</v>
      </c>
      <c r="Z30" s="15">
        <f t="shared" si="4"/>
        <v>0.92604161774260074</v>
      </c>
      <c r="AA30" s="16"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1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2"/>
        <v>0.88539732001610139</v>
      </c>
      <c r="AL30" s="56">
        <v>6.1308999999999996</v>
      </c>
      <c r="AM30" s="56">
        <v>5.6441999999999997</v>
      </c>
      <c r="AN30" s="56">
        <f>('Global Only'!V30/AM30)^0.5</f>
        <v>0.8155601663327543</v>
      </c>
      <c r="AO30" s="5">
        <f t="shared" si="8"/>
        <v>1.007852433245275</v>
      </c>
      <c r="AP30" t="str">
        <f t="shared" ref="AP30:AP70" si="13">IF(AND(AK30&gt;=1.03,AK30&lt;=1.15),"Classe 1",IF(AND(AK30&gt;=0.88,AK30&lt;=1.01),"Classe 2",IF(AND(AK30&gt;=0.8179,AK30&lt;=0.819),"Classe 3","Hors classe")))</f>
        <v>Classe 2</v>
      </c>
      <c r="AQ30" s="5">
        <f>W30*S30/'Global Only'!S30</f>
        <v>3.264918948393456</v>
      </c>
      <c r="AR30" s="15"/>
      <c r="AS30" s="5">
        <f>AQ30/'Global Only'!V30</f>
        <v>0.86967702767325894</v>
      </c>
    </row>
    <row r="31" spans="1:45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0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0.95448180444782171</v>
      </c>
      <c r="Z31" s="15">
        <f t="shared" si="4"/>
        <v>0.84509563166223389</v>
      </c>
      <c r="AA31" s="16"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1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2"/>
        <v>0.88539732001610139</v>
      </c>
      <c r="AL31" s="5">
        <v>6.1308999999999996</v>
      </c>
      <c r="AM31" s="5">
        <v>5.6441999999999997</v>
      </c>
      <c r="AN31" s="5">
        <f>('Global Only'!V31/AM31)^0.5</f>
        <v>0.86538915929563054</v>
      </c>
      <c r="AO31" s="5">
        <f t="shared" si="8"/>
        <v>1.0756887339883314</v>
      </c>
      <c r="AP31" t="str">
        <f t="shared" si="13"/>
        <v>Classe 2</v>
      </c>
      <c r="AQ31" s="5">
        <f>W31*S31/'Global Only'!S31</f>
        <v>3.6760659471014616</v>
      </c>
      <c r="AR31" s="15"/>
      <c r="AS31" s="5">
        <f>AQ31/'Global Only'!V31</f>
        <v>0.86967702767325894</v>
      </c>
    </row>
    <row r="32" spans="1:45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0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0.76732886646746301</v>
      </c>
      <c r="Z32" s="15">
        <f t="shared" si="4"/>
        <v>0.6793909219412847</v>
      </c>
      <c r="AA32" s="16"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1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2"/>
        <v>0.88539732001610139</v>
      </c>
      <c r="AL32" s="5">
        <v>6.1308999999999996</v>
      </c>
      <c r="AM32" s="5">
        <v>5.6441999999999997</v>
      </c>
      <c r="AN32" s="5">
        <f>('Global Only'!V32/AM32)^0.5</f>
        <v>0.95408787719274202</v>
      </c>
      <c r="AO32" s="5">
        <f t="shared" si="8"/>
        <v>1.2494433925847417</v>
      </c>
      <c r="AP32" t="str">
        <f t="shared" si="13"/>
        <v>Classe 2</v>
      </c>
      <c r="AQ32" s="5">
        <f>W32*S32/'Global Only'!S32</f>
        <v>4.4682467501624208</v>
      </c>
      <c r="AR32" s="15"/>
      <c r="AS32" s="5">
        <f>AQ32/'Global Only'!V32</f>
        <v>0.86967702767325883</v>
      </c>
    </row>
    <row r="33" spans="1:45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0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0.65932952227379604</v>
      </c>
      <c r="Z33" s="15">
        <f t="shared" si="4"/>
        <v>0.58376859202871545</v>
      </c>
      <c r="AA33" s="16"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1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2"/>
        <v>0.88539732001610139</v>
      </c>
      <c r="AL33" s="5">
        <v>6.1308999999999996</v>
      </c>
      <c r="AM33" s="5">
        <v>5.6441999999999997</v>
      </c>
      <c r="AN33" s="5">
        <f>('Global Only'!V33/AM33)^0.5</f>
        <v>1.0813108665497808</v>
      </c>
      <c r="AO33" s="5">
        <f t="shared" si="8"/>
        <v>1.2644470488224955</v>
      </c>
      <c r="AP33" t="str">
        <f t="shared" si="13"/>
        <v>Classe 2</v>
      </c>
      <c r="AQ33" s="5">
        <f>W33*S33/'Global Only'!S33</f>
        <v>5.7393343763084932</v>
      </c>
      <c r="AR33" s="15"/>
      <c r="AS33" s="5">
        <f>AQ33/'Global Only'!V33</f>
        <v>0.86967702767325894</v>
      </c>
    </row>
    <row r="34" spans="1:45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0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0.48775728525821682</v>
      </c>
      <c r="Z34" s="15">
        <f t="shared" si="4"/>
        <v>0.43185899318595428</v>
      </c>
      <c r="AA34" s="16"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1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2"/>
        <v>0.88539732001610139</v>
      </c>
      <c r="AL34" s="5">
        <v>6.1308999999999996</v>
      </c>
      <c r="AM34" s="5">
        <v>5.6441999999999997</v>
      </c>
      <c r="AN34" s="5">
        <f>('Global Only'!V34/AM34)^0.5</f>
        <v>1.2950968692045259</v>
      </c>
      <c r="AO34" s="5">
        <f t="shared" si="8"/>
        <v>1.1845902084707212</v>
      </c>
      <c r="AP34" t="str">
        <f t="shared" si="13"/>
        <v>Classe 2</v>
      </c>
      <c r="AQ34" s="5">
        <f>W34*S34/'Global Only'!S34</f>
        <v>8.2331286148528733</v>
      </c>
      <c r="AR34" s="15"/>
      <c r="AS34" s="5">
        <f>AQ34/'Global Only'!V34</f>
        <v>0.86967702767325905</v>
      </c>
    </row>
    <row r="35" spans="1:45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0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0.3284231928196561</v>
      </c>
      <c r="Z35" s="15">
        <f t="shared" si="4"/>
        <v>0.29078501475365481</v>
      </c>
      <c r="AA35" s="16"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1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2"/>
        <v>0.88539732001610139</v>
      </c>
      <c r="AL35" s="5">
        <v>6.1308999999999996</v>
      </c>
      <c r="AM35" s="5">
        <v>5.6441999999999997</v>
      </c>
      <c r="AN35" s="5">
        <f>('Global Only'!V35/AM35)^0.5</f>
        <v>1.5426001738022155</v>
      </c>
      <c r="AO35" s="5">
        <f t="shared" si="8"/>
        <v>1.1757241230620015</v>
      </c>
      <c r="AP35" t="str">
        <f t="shared" si="13"/>
        <v>Classe 2</v>
      </c>
      <c r="AQ35" s="5">
        <f>W35*S35/'Global Only'!S35</f>
        <v>11.680653600474985</v>
      </c>
      <c r="AR35" s="15"/>
      <c r="AS35" s="5">
        <f>AQ35/'Global Only'!V35</f>
        <v>0.86967702767325905</v>
      </c>
    </row>
    <row r="36" spans="1:45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0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0.22502832935443803</v>
      </c>
      <c r="Z36" s="15">
        <f t="shared" si="4"/>
        <v>0.19923947973812003</v>
      </c>
      <c r="AA36" s="16"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1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2"/>
        <v>0.88539732001610139</v>
      </c>
      <c r="AL36" s="5">
        <v>6.1308999999999996</v>
      </c>
      <c r="AM36" s="5">
        <v>5.6441999999999997</v>
      </c>
      <c r="AN36" s="5">
        <f>('Global Only'!V36/AM36)^0.5</f>
        <v>1.7938724322842003</v>
      </c>
      <c r="AO36" s="5">
        <f t="shared" si="8"/>
        <v>1.2207422143670981</v>
      </c>
      <c r="AP36" t="str">
        <f t="shared" si="13"/>
        <v>Classe 2</v>
      </c>
      <c r="AQ36" s="5">
        <f>W36*S36/'Global Only'!S36</f>
        <v>15.795868313080961</v>
      </c>
      <c r="AR36" s="15"/>
      <c r="AS36" s="5">
        <f>AQ36/'Global Only'!V36</f>
        <v>0.86967702767325894</v>
      </c>
    </row>
    <row r="37" spans="1:45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0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0.14095668293657621</v>
      </c>
      <c r="Z37" s="15">
        <f t="shared" si="4"/>
        <v>0.1248026693104039</v>
      </c>
      <c r="AA37" s="16"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1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2"/>
        <v>0.88539732001610139</v>
      </c>
      <c r="AL37" s="5">
        <v>6.1308999999999996</v>
      </c>
      <c r="AM37" s="5">
        <v>5.6441999999999997</v>
      </c>
      <c r="AN37" s="5">
        <f>('Global Only'!V37/AM37)^0.5</f>
        <v>2.1830821971894121</v>
      </c>
      <c r="AO37" s="5">
        <f t="shared" si="8"/>
        <v>1.2594075117415862</v>
      </c>
      <c r="AP37" t="str">
        <f t="shared" si="13"/>
        <v>Classe 2</v>
      </c>
      <c r="AQ37" s="5">
        <f>W37*S37/'Global Only'!S37</f>
        <v>23.393789022837858</v>
      </c>
      <c r="AR37" s="15"/>
      <c r="AS37" s="5">
        <f>AQ37/'Global Only'!V37</f>
        <v>0.86967702767325894</v>
      </c>
    </row>
    <row r="38" spans="1:45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0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1.0483100097212765</v>
      </c>
      <c r="Z38" s="15">
        <f t="shared" si="4"/>
        <v>0.85941179766246056</v>
      </c>
      <c r="AA38" s="16"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1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2"/>
        <v>0.81980691750807566</v>
      </c>
      <c r="AL38" s="56">
        <v>3.2757000000000001</v>
      </c>
      <c r="AM38" s="56">
        <v>3.0047999999999999</v>
      </c>
      <c r="AN38" s="56">
        <f>('Global Only'!V38/AM38)^0.5</f>
        <v>1.1156814990932495</v>
      </c>
      <c r="AO38" s="5">
        <f t="shared" si="8"/>
        <v>0.98898208006451549</v>
      </c>
      <c r="AP38" t="str">
        <f t="shared" si="13"/>
        <v>Hors classe</v>
      </c>
      <c r="AQ38" s="5">
        <f>W38*S38/'Global Only'!S38</f>
        <v>3.0230531293538045</v>
      </c>
      <c r="AR38" s="15"/>
      <c r="AS38" s="5">
        <f>AQ38/'Global Only'!V38</f>
        <v>0.80825750603708912</v>
      </c>
    </row>
    <row r="39" spans="1:45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0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0.93234243441923026</v>
      </c>
      <c r="Z39" s="15">
        <f t="shared" si="4"/>
        <v>0.76434077722320437</v>
      </c>
      <c r="AA39" s="16"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1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2"/>
        <v>0.81980691750807566</v>
      </c>
      <c r="AL39" s="5">
        <v>3.2757000000000001</v>
      </c>
      <c r="AM39" s="5">
        <v>3.0047999999999999</v>
      </c>
      <c r="AN39" s="5">
        <f>('Global Only'!V39/AM39)^0.5</f>
        <v>1.1838472676803904</v>
      </c>
      <c r="AO39" s="5">
        <f t="shared" si="8"/>
        <v>1.0748007326532547</v>
      </c>
      <c r="AP39" t="str">
        <f t="shared" si="13"/>
        <v>Hors classe</v>
      </c>
      <c r="AQ39" s="5">
        <f>W39*S39/'Global Only'!S39</f>
        <v>3.403742279900789</v>
      </c>
      <c r="AR39" s="15"/>
      <c r="AS39" s="5">
        <f>AQ39/'Global Only'!V39</f>
        <v>0.80825750603708912</v>
      </c>
    </row>
    <row r="40" spans="1:45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0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0.75537542815804315</v>
      </c>
      <c r="Z40" s="15">
        <f t="shared" si="4"/>
        <v>0.6192620013195882</v>
      </c>
      <c r="AA40" s="16"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1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2"/>
        <v>0.81980691750807566</v>
      </c>
      <c r="AL40" s="5">
        <v>3.2757000000000001</v>
      </c>
      <c r="AM40" s="5">
        <v>3.0047999999999999</v>
      </c>
      <c r="AN40" s="5">
        <f>('Global Only'!V40/AM40)^0.5</f>
        <v>1.3051865908060889</v>
      </c>
      <c r="AO40" s="5">
        <f t="shared" si="8"/>
        <v>1.2486336494941401</v>
      </c>
      <c r="AP40" t="str">
        <f t="shared" si="13"/>
        <v>Hors classe</v>
      </c>
      <c r="AQ40" s="5">
        <f>W40*S40/'Global Only'!S40</f>
        <v>4.1372381778267817</v>
      </c>
      <c r="AR40" s="15"/>
      <c r="AS40" s="5">
        <f>AQ40/'Global Only'!V40</f>
        <v>0.80825750603708924</v>
      </c>
    </row>
    <row r="41" spans="1:45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0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0.65959176483637283</v>
      </c>
      <c r="Z41" s="15">
        <f t="shared" si="4"/>
        <v>0.54073789154421836</v>
      </c>
      <c r="AA41" s="16"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1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2"/>
        <v>0.81980691750807566</v>
      </c>
      <c r="AL41" s="5">
        <v>3.2757000000000001</v>
      </c>
      <c r="AM41" s="5">
        <v>3.0047999999999999</v>
      </c>
      <c r="AN41" s="5">
        <f>('Global Only'!V41/AM41)^0.5</f>
        <v>1.4792268901542465</v>
      </c>
      <c r="AO41" s="5">
        <f t="shared" si="8"/>
        <v>1.2917602106546908</v>
      </c>
      <c r="AP41" t="str">
        <f t="shared" si="13"/>
        <v>Hors classe</v>
      </c>
      <c r="AQ41" s="5">
        <f>W41*S41/'Global Only'!S41</f>
        <v>5.3141633899502159</v>
      </c>
      <c r="AR41" s="15"/>
      <c r="AS41" s="5">
        <f>AQ41/'Global Only'!V41</f>
        <v>0.80825750603708912</v>
      </c>
    </row>
    <row r="42" spans="1:45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0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0.48880216586938174</v>
      </c>
      <c r="Z42" s="15">
        <f t="shared" si="4"/>
        <v>0.40072339687264896</v>
      </c>
      <c r="AA42" s="16"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1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2"/>
        <v>0.81980691750807566</v>
      </c>
      <c r="AL42" s="5">
        <v>3.2757000000000001</v>
      </c>
      <c r="AM42" s="5">
        <v>3.0047999999999999</v>
      </c>
      <c r="AN42" s="5">
        <f>('Global Only'!V42/AM42)^0.5</f>
        <v>1.7716848813279871</v>
      </c>
      <c r="AO42" s="5">
        <f t="shared" si="8"/>
        <v>1.2594341223957972</v>
      </c>
      <c r="AP42" t="str">
        <f t="shared" si="13"/>
        <v>Hors classe</v>
      </c>
      <c r="AQ42" s="5">
        <f>W42*S42/'Global Only'!S42</f>
        <v>7.6232168751847142</v>
      </c>
      <c r="AR42" s="15"/>
      <c r="AS42" s="5">
        <f>AQ42/'Global Only'!V42</f>
        <v>0.80825750603708912</v>
      </c>
    </row>
    <row r="43" spans="1:45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0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0.32868901345577306</v>
      </c>
      <c r="Z43" s="15">
        <f t="shared" si="4"/>
        <v>0.26946152693994774</v>
      </c>
      <c r="AA43" s="16"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1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2"/>
        <v>0.81980691750807566</v>
      </c>
      <c r="AL43" s="5">
        <v>3.2757000000000001</v>
      </c>
      <c r="AM43" s="5">
        <v>3.0047999999999999</v>
      </c>
      <c r="AN43" s="5">
        <f>('Global Only'!V43/AM43)^0.5</f>
        <v>2.1102679427663</v>
      </c>
      <c r="AO43" s="5">
        <f t="shared" si="8"/>
        <v>1.2581190201237153</v>
      </c>
      <c r="AP43" t="str">
        <f t="shared" si="13"/>
        <v>Hors classe</v>
      </c>
      <c r="AQ43" s="5">
        <f>W43*S43/'Global Only'!S43</f>
        <v>10.81534855166589</v>
      </c>
      <c r="AR43" s="15"/>
      <c r="AS43" s="5">
        <f>AQ43/'Global Only'!V43</f>
        <v>0.80825750603708912</v>
      </c>
    </row>
    <row r="44" spans="1:45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0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0.22562639734180204</v>
      </c>
      <c r="Z44" s="15">
        <f t="shared" si="4"/>
        <v>0.184970081313235</v>
      </c>
      <c r="AA44" s="16"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1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2"/>
        <v>0.81980691750807566</v>
      </c>
      <c r="AL44" s="5">
        <v>3.2757000000000001</v>
      </c>
      <c r="AM44" s="5">
        <v>3.0047999999999999</v>
      </c>
      <c r="AN44" s="5">
        <f>('Global Only'!V44/AM44)^0.5</f>
        <v>2.4540069108970055</v>
      </c>
      <c r="AO44" s="5">
        <f t="shared" si="8"/>
        <v>1.3050093667268112</v>
      </c>
      <c r="AP44" t="str">
        <f t="shared" si="13"/>
        <v>Hors classe</v>
      </c>
      <c r="AQ44" s="5">
        <f>W44*S44/'Global Only'!S44</f>
        <v>14.625707372679759</v>
      </c>
      <c r="AR44" s="15"/>
      <c r="AS44" s="5">
        <f>AQ44/'Global Only'!V44</f>
        <v>0.80825750603708912</v>
      </c>
    </row>
    <row r="45" spans="1:45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0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0.14173741335760354</v>
      </c>
      <c r="Z45" s="15">
        <f t="shared" si="4"/>
        <v>0.11619731194026491</v>
      </c>
      <c r="AA45" s="16"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1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2"/>
        <v>0.81980691750807566</v>
      </c>
      <c r="AL45" s="5">
        <v>3.2757000000000001</v>
      </c>
      <c r="AM45" s="5">
        <v>3.0047999999999999</v>
      </c>
      <c r="AN45" s="5">
        <f>('Global Only'!V45/AM45)^0.5</f>
        <v>2.9864435745508393</v>
      </c>
      <c r="AO45" s="5">
        <f t="shared" si="8"/>
        <v>1.3441886887522287</v>
      </c>
      <c r="AP45" t="str">
        <f t="shared" si="13"/>
        <v>Hors classe</v>
      </c>
      <c r="AQ45" s="5">
        <f>W45*S45/'Global Only'!S45</f>
        <v>21.66077266565274</v>
      </c>
      <c r="AR45" s="15"/>
      <c r="AS45" s="5">
        <f>AQ45/'Global Only'!V45</f>
        <v>0.80825750603708912</v>
      </c>
    </row>
    <row r="46" spans="1:45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0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1.0472331092525569</v>
      </c>
      <c r="Z46" s="15">
        <f t="shared" si="4"/>
        <v>0.85658011568781689</v>
      </c>
      <c r="AA46" s="16"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1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2"/>
        <v>0.81794598367806093</v>
      </c>
      <c r="AL46" s="56">
        <v>1.7927999999999999</v>
      </c>
      <c r="AM46" s="56">
        <v>1.6408</v>
      </c>
      <c r="AN46" s="56">
        <f>('Global Only'!V46/AM46)^0.5</f>
        <v>1.5077560068716007</v>
      </c>
      <c r="AO46" s="5">
        <f t="shared" si="8"/>
        <v>0.97801121792671863</v>
      </c>
      <c r="AP46" t="str">
        <f t="shared" si="13"/>
        <v>Classe 3</v>
      </c>
      <c r="AQ46" s="5">
        <f>W46*S46/'Global Only'!S46</f>
        <v>3.0161909015313713</v>
      </c>
      <c r="AR46" s="15"/>
      <c r="AS46" s="5">
        <f>AQ46/'Global Only'!V46</f>
        <v>0.80861360378212677</v>
      </c>
    </row>
    <row r="47" spans="1:45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0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0.9194150782694489</v>
      </c>
      <c r="Z47" s="15">
        <f t="shared" si="4"/>
        <v>0.75203187060354582</v>
      </c>
      <c r="AA47" s="16"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1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2"/>
        <v>0.81794598367806093</v>
      </c>
      <c r="AL47" s="5">
        <v>1.7927999999999999</v>
      </c>
      <c r="AM47" s="5">
        <v>1.6408</v>
      </c>
      <c r="AN47" s="5">
        <f>('Global Only'!V47/AM47)^0.5</f>
        <v>1.5998766946609133</v>
      </c>
      <c r="AO47" s="5">
        <f t="shared" si="8"/>
        <v>1.0578064206448521</v>
      </c>
      <c r="AP47" t="str">
        <f t="shared" si="13"/>
        <v>Classe 3</v>
      </c>
      <c r="AQ47" s="5">
        <f>W47*S47/'Global Only'!S47</f>
        <v>3.3960159006497177</v>
      </c>
      <c r="AR47" s="15"/>
      <c r="AS47" s="5">
        <f>AQ47/'Global Only'!V47</f>
        <v>0.80861360378212677</v>
      </c>
    </row>
    <row r="48" spans="1:45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0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0.74593259917376176</v>
      </c>
      <c r="Z48" s="15">
        <f t="shared" si="4"/>
        <v>0.61013257358871531</v>
      </c>
      <c r="AA48" s="16"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1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2"/>
        <v>0.81794598367806093</v>
      </c>
      <c r="AL48" s="5">
        <v>1.7927999999999999</v>
      </c>
      <c r="AM48" s="5">
        <v>1.6408</v>
      </c>
      <c r="AN48" s="5">
        <f>('Global Only'!V48/AM48)^0.5</f>
        <v>1.7638572692793824</v>
      </c>
      <c r="AO48" s="5">
        <f t="shared" si="8"/>
        <v>1.2063640182595219</v>
      </c>
      <c r="AP48" t="str">
        <f t="shared" si="13"/>
        <v>Classe 3</v>
      </c>
      <c r="AQ48" s="5">
        <f>W48*S48/'Global Only'!S48</f>
        <v>4.1278467878256455</v>
      </c>
      <c r="AR48" s="15"/>
      <c r="AS48" s="5">
        <f>AQ48/'Global Only'!V48</f>
        <v>0.80861360378212688</v>
      </c>
    </row>
    <row r="49" spans="1:45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0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0.65991655415807093</v>
      </c>
      <c r="Z49" s="15">
        <f t="shared" si="4"/>
        <v>0.53977609503625967</v>
      </c>
      <c r="AA49" s="16"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1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2"/>
        <v>0.81794598367806093</v>
      </c>
      <c r="AL49" s="5">
        <v>1.7927999999999999</v>
      </c>
      <c r="AM49" s="5">
        <v>1.6408</v>
      </c>
      <c r="AN49" s="5">
        <f>('Global Only'!V49/AM49)^0.5</f>
        <v>1.9990590782124742</v>
      </c>
      <c r="AO49" s="5">
        <f t="shared" si="8"/>
        <v>1.231102926616314</v>
      </c>
      <c r="AP49" t="str">
        <f t="shared" si="13"/>
        <v>Classe 3</v>
      </c>
      <c r="AQ49" s="5">
        <f>W49*S49/'Global Only'!S49</f>
        <v>5.3021004197320005</v>
      </c>
      <c r="AR49" s="15"/>
      <c r="AS49" s="5">
        <f>AQ49/'Global Only'!V49</f>
        <v>0.80861360378212688</v>
      </c>
    </row>
    <row r="50" spans="1:45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0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0.48922111519865197</v>
      </c>
      <c r="Z50" s="15">
        <f t="shared" si="4"/>
        <v>0.40015644630723934</v>
      </c>
      <c r="AA50" s="16"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1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2"/>
        <v>0.81794598367806093</v>
      </c>
      <c r="AL50" s="5">
        <v>1.7927999999999999</v>
      </c>
      <c r="AM50" s="5">
        <v>1.6408</v>
      </c>
      <c r="AN50" s="5">
        <f>('Global Only'!V50/AM50)^0.5</f>
        <v>2.3942931063004083</v>
      </c>
      <c r="AO50" s="5">
        <f t="shared" si="8"/>
        <v>1.2307614289665751</v>
      </c>
      <c r="AP50" t="str">
        <f t="shared" si="13"/>
        <v>Classe 3</v>
      </c>
      <c r="AQ50" s="5">
        <f>W50*S50/'Global Only'!S50</f>
        <v>7.6059124320608484</v>
      </c>
      <c r="AR50" s="15"/>
      <c r="AS50" s="5">
        <f>AQ50/'Global Only'!V50</f>
        <v>0.80861360378212677</v>
      </c>
    </row>
    <row r="51" spans="1:45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0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0.32871945800637981</v>
      </c>
      <c r="Z51" s="15">
        <f t="shared" si="4"/>
        <v>0.2688747604331474</v>
      </c>
      <c r="AA51" s="16"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1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2"/>
        <v>0.81794598367806093</v>
      </c>
      <c r="AL51" s="5">
        <v>1.7927999999999999</v>
      </c>
      <c r="AM51" s="5">
        <v>1.6408</v>
      </c>
      <c r="AN51" s="5">
        <f>('Global Only'!V51/AM51)^0.5</f>
        <v>2.8518615477628617</v>
      </c>
      <c r="AO51" s="5">
        <f t="shared" si="8"/>
        <v>1.2475525052076901</v>
      </c>
      <c r="AP51" t="str">
        <f t="shared" si="13"/>
        <v>Classe 3</v>
      </c>
      <c r="AQ51" s="5">
        <f>W51*S51/'Global Only'!S51</f>
        <v>10.790798078166132</v>
      </c>
      <c r="AR51" s="15"/>
      <c r="AS51" s="5">
        <f>AQ51/'Global Only'!V51</f>
        <v>0.80861360378212688</v>
      </c>
    </row>
    <row r="52" spans="1:45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0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0.22596561838142323</v>
      </c>
      <c r="Z52" s="15">
        <f t="shared" si="4"/>
        <v>0.18482767000441455</v>
      </c>
      <c r="AA52" s="16"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1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2"/>
        <v>0.81794598367806093</v>
      </c>
      <c r="AL52" s="5">
        <v>1.7927999999999999</v>
      </c>
      <c r="AM52" s="5">
        <v>1.6408</v>
      </c>
      <c r="AN52" s="5">
        <f>('Global Only'!V52/AM52)^0.5</f>
        <v>3.3163977925747861</v>
      </c>
      <c r="AO52" s="5">
        <f t="shared" si="8"/>
        <v>1.2969987067147348</v>
      </c>
      <c r="AP52" t="str">
        <f t="shared" si="13"/>
        <v>Classe 3</v>
      </c>
      <c r="AQ52" s="5">
        <f>W52*S52/'Global Only'!S52</f>
        <v>14.592507514205208</v>
      </c>
      <c r="AR52" s="15"/>
      <c r="AS52" s="5">
        <f>AQ52/'Global Only'!V52</f>
        <v>0.80861360378212666</v>
      </c>
    </row>
    <row r="53" spans="1:45" s="56" customFormat="1" ht="1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0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0.14223359712001191</v>
      </c>
      <c r="Z53" s="57">
        <f t="shared" si="4"/>
        <v>0.11633939950839715</v>
      </c>
      <c r="AA53" s="59"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1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2"/>
        <v>0.81794598367806093</v>
      </c>
      <c r="AL53" s="56">
        <v>1.7927999999999999</v>
      </c>
      <c r="AM53" s="56">
        <v>1.6408</v>
      </c>
      <c r="AN53" s="56">
        <f>('Global Only'!V53/AM53)^0.5</f>
        <v>4.0359441671944172</v>
      </c>
      <c r="AO53" s="56">
        <f t="shared" si="8"/>
        <v>1.3358649313889053</v>
      </c>
      <c r="AP53" t="str">
        <f t="shared" si="13"/>
        <v>Classe 3</v>
      </c>
      <c r="AQ53" s="5">
        <f>W53*S53/'Global Only'!S53</f>
        <v>21.611603448149303</v>
      </c>
      <c r="AR53" s="57"/>
      <c r="AS53" s="5">
        <f>AQ53/'Global Only'!V53</f>
        <v>0.80861360378212677</v>
      </c>
    </row>
    <row r="54" spans="1:45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0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1.0278894833101735</v>
      </c>
      <c r="Z54" s="15">
        <f t="shared" si="4"/>
        <v>1.1239297399583188</v>
      </c>
      <c r="AA54" s="16"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1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2"/>
        <v>1.093434418979423</v>
      </c>
      <c r="AL54" s="56">
        <v>29.24</v>
      </c>
      <c r="AM54" s="56">
        <v>26.817</v>
      </c>
      <c r="AN54" s="56">
        <f>('Global Only'!V54/AM54)^0.5</f>
        <v>0.37572892500525323</v>
      </c>
      <c r="AO54" s="5">
        <f t="shared" si="8"/>
        <v>0.88703575077133123</v>
      </c>
      <c r="AP54" t="str">
        <f t="shared" si="13"/>
        <v>Classe 1</v>
      </c>
      <c r="AQ54" s="5">
        <f>W54*S54/'Global Only'!S54</f>
        <v>4.0320595879899264</v>
      </c>
      <c r="AR54" s="15"/>
      <c r="AS54" s="5">
        <f>AQ54/'Global Only'!V54</f>
        <v>1.0650438522317922</v>
      </c>
    </row>
    <row r="55" spans="1:45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0"/>
        <v>3.3820135307717911</v>
      </c>
      <c r="W55" s="63">
        <v>3.69801</v>
      </c>
      <c r="X55" s="15">
        <f t="shared" si="3"/>
        <v>1.093434418979423</v>
      </c>
      <c r="Y55" s="15">
        <f>'Global Only'!Y55</f>
        <v>0.89065055558058437</v>
      </c>
      <c r="Z55" s="15">
        <f t="shared" si="4"/>
        <v>0.97386797275495651</v>
      </c>
      <c r="AA55" s="16"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1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2"/>
        <v>1.093434418979423</v>
      </c>
      <c r="AL55" s="5">
        <v>29.24</v>
      </c>
      <c r="AM55" s="5">
        <v>26.817</v>
      </c>
      <c r="AN55" s="5">
        <f>('Global Only'!V55/AM55)^0.5</f>
        <v>0.39868516383705155</v>
      </c>
      <c r="AO55" s="5">
        <f t="shared" si="8"/>
        <v>0.95625306500682039</v>
      </c>
      <c r="AP55" t="str">
        <f t="shared" si="13"/>
        <v>Classe 1</v>
      </c>
      <c r="AQ55" s="5">
        <f>W55*S55/'Global Only'!S55</f>
        <v>4.5398116101433779</v>
      </c>
      <c r="AR55" s="15"/>
      <c r="AS55" s="5">
        <f>AQ55/'Global Only'!V55</f>
        <v>1.065043852231792</v>
      </c>
    </row>
    <row r="56" spans="1:45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0"/>
        <v>3.3820135307717911</v>
      </c>
      <c r="W56" s="63">
        <v>3.69801</v>
      </c>
      <c r="X56" s="15">
        <f t="shared" si="3"/>
        <v>1.093434418979423</v>
      </c>
      <c r="Y56" s="15">
        <f>'Global Only'!Y56</f>
        <v>0.72603708910954712</v>
      </c>
      <c r="Z56" s="15">
        <f t="shared" si="4"/>
        <v>0.79387394268800915</v>
      </c>
      <c r="AA56" s="16"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1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2"/>
        <v>1.093434418979423</v>
      </c>
      <c r="AL56" s="5">
        <v>29.24</v>
      </c>
      <c r="AM56" s="5">
        <v>26.817</v>
      </c>
      <c r="AN56" s="5">
        <f>('Global Only'!V56/AM56)^0.5</f>
        <v>0.43954870193097595</v>
      </c>
      <c r="AO56" s="5">
        <f t="shared" si="8"/>
        <v>1.0648730717049657</v>
      </c>
      <c r="AP56" t="str">
        <f t="shared" si="13"/>
        <v>Classe 1</v>
      </c>
      <c r="AQ56" s="5">
        <f>W56*S56/'Global Only'!S56</f>
        <v>5.5181269229860455</v>
      </c>
      <c r="AR56" s="15"/>
      <c r="AS56" s="5">
        <f>AQ56/'Global Only'!V56</f>
        <v>1.0650438522317922</v>
      </c>
    </row>
    <row r="57" spans="1:45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0"/>
        <v>3.3820135307717911</v>
      </c>
      <c r="W57" s="63">
        <v>3.69801</v>
      </c>
      <c r="X57" s="15">
        <f t="shared" si="3"/>
        <v>1.093434418979423</v>
      </c>
      <c r="Y57" s="15">
        <f>'Global Only'!Y57</f>
        <v>0.6547850982378528</v>
      </c>
      <c r="Z57" s="15">
        <f t="shared" si="4"/>
        <v>0.71596456344809101</v>
      </c>
      <c r="AA57" s="16"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1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2"/>
        <v>1.093434418979423</v>
      </c>
      <c r="AL57" s="5">
        <v>29.24</v>
      </c>
      <c r="AM57" s="5">
        <v>26.817</v>
      </c>
      <c r="AN57" s="5">
        <f>('Global Only'!V57/AM57)^0.5</f>
        <v>0.49816038872046009</v>
      </c>
      <c r="AO57" s="5">
        <f t="shared" si="8"/>
        <v>1.0284516076565446</v>
      </c>
      <c r="AP57" t="str">
        <f t="shared" si="13"/>
        <v>Classe 1</v>
      </c>
      <c r="AQ57" s="5">
        <f>W57*S57/'Global Only'!S57</f>
        <v>7.0878752478868821</v>
      </c>
      <c r="AR57" s="15"/>
      <c r="AS57" s="5">
        <f>AQ57/'Global Only'!V57</f>
        <v>1.0650438522317922</v>
      </c>
    </row>
    <row r="58" spans="1:45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0"/>
        <v>3.3820135307717911</v>
      </c>
      <c r="W58" s="63">
        <v>3.69801</v>
      </c>
      <c r="X58" s="15">
        <f t="shared" si="3"/>
        <v>1.093434418979423</v>
      </c>
      <c r="Y58" s="15">
        <f>'Global Only'!Y58</f>
        <v>0.48409022290919557</v>
      </c>
      <c r="Z58" s="15">
        <f t="shared" si="4"/>
        <v>0.52932091162033557</v>
      </c>
      <c r="AA58" s="16"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1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2"/>
        <v>1.093434418979423</v>
      </c>
      <c r="AL58" s="5">
        <v>29.24</v>
      </c>
      <c r="AM58" s="5">
        <v>26.817</v>
      </c>
      <c r="AN58" s="5">
        <f>('Global Only'!V58/AM58)^0.5</f>
        <v>0.59665169356168291</v>
      </c>
      <c r="AO58" s="5">
        <f t="shared" si="8"/>
        <v>0.96165276066776995</v>
      </c>
      <c r="AP58" t="str">
        <f t="shared" si="13"/>
        <v>Classe 1</v>
      </c>
      <c r="AQ58" s="5">
        <f>W58*S58/'Global Only'!S58</f>
        <v>10.167623054473218</v>
      </c>
      <c r="AR58" s="15"/>
      <c r="AS58" s="5">
        <f>AQ58/'Global Only'!V58</f>
        <v>1.0650438522317922</v>
      </c>
    </row>
    <row r="59" spans="1:45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0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0.3261936116224482</v>
      </c>
      <c r="Z59" s="15">
        <f t="shared" si="4"/>
        <v>0.35667132219919118</v>
      </c>
      <c r="AA59" s="16"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1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2"/>
        <v>1.093434418979423</v>
      </c>
      <c r="AL59" s="5">
        <v>29.24</v>
      </c>
      <c r="AM59" s="5">
        <v>26.817</v>
      </c>
      <c r="AN59" s="5">
        <f>('Global Only'!V59/AM59)^0.5</f>
        <v>0.71067657414148722</v>
      </c>
      <c r="AO59" s="5">
        <f t="shared" si="8"/>
        <v>0.95440854086313187</v>
      </c>
      <c r="AP59" t="str">
        <f t="shared" si="13"/>
        <v>Classe 1</v>
      </c>
      <c r="AQ59" s="5">
        <f>W59*S59/'Global Only'!S59</f>
        <v>14.425194649000071</v>
      </c>
      <c r="AR59" s="15"/>
      <c r="AS59" s="5">
        <f>AQ59/'Global Only'!V59</f>
        <v>1.065043852231792</v>
      </c>
    </row>
    <row r="60" spans="1:45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0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0.22503553104819315</v>
      </c>
      <c r="Z60" s="15">
        <f t="shared" si="4"/>
        <v>0.24606159514140696</v>
      </c>
      <c r="AA60" s="16"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1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2"/>
        <v>1.093434418979423</v>
      </c>
      <c r="AL60" s="5">
        <v>29.24</v>
      </c>
      <c r="AM60" s="5">
        <v>26.817</v>
      </c>
      <c r="AN60" s="5">
        <f>('Global Only'!V60/AM60)^0.5</f>
        <v>0.82643781342270806</v>
      </c>
      <c r="AO60" s="5">
        <f t="shared" si="8"/>
        <v>0.98561577796979549</v>
      </c>
      <c r="AP60" t="str">
        <f t="shared" si="13"/>
        <v>Classe 1</v>
      </c>
      <c r="AQ60" s="5">
        <f>W60*S60/'Global Only'!S60</f>
        <v>19.507339474299588</v>
      </c>
      <c r="AR60" s="15"/>
      <c r="AS60" s="5">
        <f>AQ60/'Global Only'!V60</f>
        <v>1.0650438522317922</v>
      </c>
    </row>
    <row r="61" spans="1:45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0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0.14203581463654655</v>
      </c>
      <c r="Z61" s="15">
        <f t="shared" si="4"/>
        <v>0.15530684845138129</v>
      </c>
      <c r="AA61" s="16"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1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2"/>
        <v>1.093434418979423</v>
      </c>
      <c r="AL61" s="5">
        <v>29.24</v>
      </c>
      <c r="AM61" s="5">
        <v>26.817</v>
      </c>
      <c r="AN61" s="5">
        <f>('Global Only'!V61/AM61)^0.5</f>
        <v>1.0057469221877342</v>
      </c>
      <c r="AO61" s="5">
        <f t="shared" si="8"/>
        <v>1.0115520902946975</v>
      </c>
      <c r="AP61" t="str">
        <f t="shared" si="13"/>
        <v>Classe 1</v>
      </c>
      <c r="AQ61" s="5">
        <f>W61*S61/'Global Only'!S61</f>
        <v>28.890503200810162</v>
      </c>
      <c r="AR61" s="15"/>
      <c r="AS61" s="5">
        <f>AQ61/'Global Only'!V61</f>
        <v>1.0650438522317922</v>
      </c>
    </row>
    <row r="62" spans="1:45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0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1.0403415266075338</v>
      </c>
      <c r="Z62" s="15">
        <f t="shared" si="4"/>
        <v>1.0576341418819255</v>
      </c>
      <c r="AA62" s="16"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1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2"/>
        <v>1.0166220561537915</v>
      </c>
      <c r="AL62" s="56">
        <v>14.43</v>
      </c>
      <c r="AM62" s="56">
        <v>13.205</v>
      </c>
      <c r="AN62" s="56">
        <f>('Global Only'!V62/AM62)^0.5</f>
        <v>0.5332892979246443</v>
      </c>
      <c r="AO62" s="5">
        <f t="shared" si="8"/>
        <v>0.92768150713188535</v>
      </c>
      <c r="AP62" t="str">
        <f t="shared" si="13"/>
        <v>Hors classe</v>
      </c>
      <c r="AQ62" s="5">
        <f>W62*S62/'Global Only'!S62</f>
        <v>3.7488125832940944</v>
      </c>
      <c r="AR62" s="15"/>
      <c r="AS62" s="5">
        <f>AQ62/'Global Only'!V62</f>
        <v>0.99822763058577624</v>
      </c>
    </row>
    <row r="63" spans="1:45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0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0.90089609695379913</v>
      </c>
      <c r="Z63" s="15">
        <f t="shared" si="4"/>
        <v>0.91587084246609685</v>
      </c>
      <c r="AA63" s="16"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1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2"/>
        <v>1.0166220561537915</v>
      </c>
      <c r="AL63" s="5">
        <v>14.43</v>
      </c>
      <c r="AM63" s="5">
        <v>13.205</v>
      </c>
      <c r="AN63" s="5">
        <f>('Global Only'!V63/AM63)^0.5</f>
        <v>0.56587214070000158</v>
      </c>
      <c r="AO63" s="5">
        <f t="shared" si="8"/>
        <v>1.0055571508789471</v>
      </c>
      <c r="AP63" t="str">
        <f t="shared" si="13"/>
        <v>Hors classe</v>
      </c>
      <c r="AQ63" s="5">
        <f>W63*S63/'Global Only'!S63</f>
        <v>4.2208956783732532</v>
      </c>
      <c r="AR63" s="15"/>
      <c r="AS63" s="5">
        <f>AQ63/'Global Only'!V63</f>
        <v>0.99822763058577646</v>
      </c>
    </row>
    <row r="64" spans="1:45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0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0.73172499070801866</v>
      </c>
      <c r="Z64" s="15">
        <f t="shared" si="4"/>
        <v>0.7438877645926999</v>
      </c>
      <c r="AA64" s="16"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1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2"/>
        <v>1.0166220561537915</v>
      </c>
      <c r="AL64" s="5">
        <v>14.43</v>
      </c>
      <c r="AM64" s="5">
        <v>13.205</v>
      </c>
      <c r="AN64" s="5">
        <f>('Global Only'!V64/AM64)^0.5</f>
        <v>0.62387163472490603</v>
      </c>
      <c r="AO64" s="5">
        <f t="shared" si="8"/>
        <v>1.1212474161376653</v>
      </c>
      <c r="AP64" t="str">
        <f t="shared" si="13"/>
        <v>Hors classe</v>
      </c>
      <c r="AQ64" s="5">
        <f>W64*S64/'Global Only'!S64</f>
        <v>5.1304855976636672</v>
      </c>
      <c r="AR64" s="15"/>
      <c r="AS64" s="5">
        <f>AQ64/'Global Only'!V64</f>
        <v>0.99822763058577646</v>
      </c>
    </row>
    <row r="65" spans="1:45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0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0.65873869269629448</v>
      </c>
      <c r="Z65" s="15">
        <f t="shared" si="4"/>
        <v>0.66968828423696747</v>
      </c>
      <c r="AA65" s="16"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1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2"/>
        <v>1.0166220561537915</v>
      </c>
      <c r="AL65" s="5">
        <v>14.43</v>
      </c>
      <c r="AM65" s="5">
        <v>13.205</v>
      </c>
      <c r="AN65" s="5">
        <f>('Global Only'!V65/AM65)^0.5</f>
        <v>0.7070618903000021</v>
      </c>
      <c r="AO65" s="5">
        <f t="shared" si="8"/>
        <v>1.0822558158005879</v>
      </c>
      <c r="AP65" t="str">
        <f t="shared" si="13"/>
        <v>Hors classe</v>
      </c>
      <c r="AQ65" s="5">
        <f>W65*S65/'Global Only'!S65</f>
        <v>6.5899611199306225</v>
      </c>
      <c r="AR65" s="15"/>
      <c r="AS65" s="5">
        <f>AQ65/'Global Only'!V65</f>
        <v>0.99822763058577635</v>
      </c>
    </row>
    <row r="66" spans="1:45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0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0.48751417261851282</v>
      </c>
      <c r="Z66" s="15">
        <f t="shared" si="4"/>
        <v>0.49561766057154694</v>
      </c>
      <c r="AA66" s="16"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1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2"/>
        <v>1.0166220561537915</v>
      </c>
      <c r="AL66" s="5">
        <v>14.43</v>
      </c>
      <c r="AM66" s="5">
        <v>13.205</v>
      </c>
      <c r="AN66" s="5">
        <f>('Global Only'!V66/AM66)^0.5</f>
        <v>0.84685511705177108</v>
      </c>
      <c r="AO66" s="5">
        <f t="shared" si="8"/>
        <v>1.016578124507715</v>
      </c>
      <c r="AP66" t="str">
        <f t="shared" si="13"/>
        <v>Hors classe</v>
      </c>
      <c r="AQ66" s="5">
        <f>W66*S66/'Global Only'!S66</f>
        <v>9.4533606007053788</v>
      </c>
      <c r="AR66" s="15"/>
      <c r="AS66" s="5">
        <f>AQ66/'Global Only'!V66</f>
        <v>0.99822763058577635</v>
      </c>
    </row>
    <row r="67" spans="1:45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0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0.32790880711723164</v>
      </c>
      <c r="Z67" s="15">
        <f t="shared" si="4"/>
        <v>0.33335932572245708</v>
      </c>
      <c r="AA67" s="16"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1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2"/>
        <v>1.0166220561537915</v>
      </c>
      <c r="AL67" s="5">
        <v>14.43</v>
      </c>
      <c r="AM67" s="5">
        <v>13.205</v>
      </c>
      <c r="AN67" s="5">
        <f>('Global Only'!V67/AM67)^0.5</f>
        <v>1.0086958603735559</v>
      </c>
      <c r="AO67" s="5">
        <f t="shared" si="8"/>
        <v>1.012508005184207</v>
      </c>
      <c r="AP67" t="str">
        <f t="shared" si="13"/>
        <v>Hors classe</v>
      </c>
      <c r="AQ67" s="5">
        <f>W67*S67/'Global Only'!S67</f>
        <v>13.411843261869279</v>
      </c>
      <c r="AR67" s="15"/>
      <c r="AS67" s="5">
        <f>AQ67/'Global Only'!V67</f>
        <v>0.99822763058577624</v>
      </c>
    </row>
    <row r="68" spans="1:45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0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0.22613132820563397</v>
      </c>
      <c r="Z68" s="15">
        <f t="shared" si="4"/>
        <v>0.22989009584119949</v>
      </c>
      <c r="AA68" s="16"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1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2"/>
        <v>1.0166220561537915</v>
      </c>
      <c r="AL68" s="5">
        <v>14.43</v>
      </c>
      <c r="AM68" s="5">
        <v>13.205</v>
      </c>
      <c r="AN68" s="5">
        <f>('Global Only'!V68/AM68)^0.5</f>
        <v>1.1730010972469369</v>
      </c>
      <c r="AO68" s="5">
        <f t="shared" si="8"/>
        <v>1.046334145606038</v>
      </c>
      <c r="AP68" t="str">
        <f t="shared" si="13"/>
        <v>Hors classe</v>
      </c>
      <c r="AQ68" s="5">
        <f>W68*S68/'Global Only'!S68</f>
        <v>18.136973943954175</v>
      </c>
      <c r="AR68" s="15"/>
      <c r="AS68" s="5">
        <f>AQ68/'Global Only'!V68</f>
        <v>0.99822763058577646</v>
      </c>
    </row>
    <row r="69" spans="1:45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0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0.14273092446100183</v>
      </c>
      <c r="Z69" s="15">
        <f t="shared" si="4"/>
        <v>0.14510340590227519</v>
      </c>
      <c r="AA69" s="16"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1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2"/>
        <v>1.0166220561537915</v>
      </c>
      <c r="AL69" s="5">
        <v>14.43</v>
      </c>
      <c r="AM69" s="5">
        <v>13.205</v>
      </c>
      <c r="AN69" s="5">
        <f>('Global Only'!V69/AM69)^0.5</f>
        <v>1.4275027402158871</v>
      </c>
      <c r="AO69" s="5">
        <f t="shared" si="8"/>
        <v>1.0741875554525906</v>
      </c>
      <c r="AP69" t="str">
        <f t="shared" si="13"/>
        <v>Hors classe</v>
      </c>
      <c r="AQ69" s="5">
        <f>W69*S69/'Global Only'!S69</f>
        <v>26.860982476424166</v>
      </c>
      <c r="AR69" s="15"/>
      <c r="AS69" s="5">
        <f>AQ69/'Global Only'!V69</f>
        <v>0.99822763058577646</v>
      </c>
    </row>
    <row r="70" spans="1:45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0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1.0473091814178783</v>
      </c>
      <c r="Z70" s="15">
        <f t="shared" si="4"/>
        <v>1.0168804518788703</v>
      </c>
      <c r="AA70" s="16"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1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2"/>
        <v>0.97094580084000337</v>
      </c>
      <c r="AL70" s="56">
        <v>10.167</v>
      </c>
      <c r="AM70" s="56">
        <v>9.2965999999999998</v>
      </c>
      <c r="AN70" s="56">
        <f>('Global Only'!V70/AM70)^0.5</f>
        <v>0.6346306519645426</v>
      </c>
      <c r="AO70" s="5">
        <f t="shared" si="8"/>
        <v>0.95262492388455866</v>
      </c>
      <c r="AP70" t="str">
        <f t="shared" si="13"/>
        <v>Classe 2</v>
      </c>
      <c r="AQ70" s="5">
        <f>W70*S70/'Global Only'!S70</f>
        <v>3.5803805493424545</v>
      </c>
      <c r="AR70" s="15"/>
      <c r="AS70" s="5">
        <f>AQ70/'Global Only'!V70</f>
        <v>0.95623130063149364</v>
      </c>
    </row>
    <row r="71" spans="1:45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4">2*C71*F71+(E71-2*F71)*H71</f>
        <v>14974.155000000001</v>
      </c>
      <c r="M71" s="15"/>
      <c r="N71" s="15"/>
      <c r="O71" s="15"/>
      <c r="P71" s="15">
        <f t="shared" ref="P71:P134" si="15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6">L71*T71/(S71*1000)</f>
        <v>3.3719492861162292</v>
      </c>
      <c r="W71" s="63">
        <v>3.2739799999999999</v>
      </c>
      <c r="X71" s="15">
        <f t="shared" ref="X71:X134" si="17">AK71</f>
        <v>0.97094580084000337</v>
      </c>
      <c r="Y71" s="15">
        <f>'Global Only'!Y71</f>
        <v>0.90735218346465496</v>
      </c>
      <c r="Z71" s="15">
        <f t="shared" ref="Z71:Z134" si="18">X71*Y71</f>
        <v>0.88098979241801512</v>
      </c>
      <c r="AA71" s="16"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19">W71*S71</f>
        <v>10031.974113680366</v>
      </c>
      <c r="AH71" s="17">
        <v>8709.9240620145374</v>
      </c>
      <c r="AI71" s="15">
        <f t="shared" ref="AI71:AI134" si="20">(PI()^2*U71*P71/K71^2)/(S71*1000)</f>
        <v>13.487797144464915</v>
      </c>
      <c r="AJ71" s="17">
        <f t="shared" ref="AJ71:AJ134" si="21">(V71/AI71)^0.5</f>
        <v>0.5</v>
      </c>
      <c r="AK71" s="15">
        <f t="shared" ref="AK71:AK134" si="22">W71/V71</f>
        <v>0.97094580084000337</v>
      </c>
      <c r="AL71" s="5">
        <v>10.167</v>
      </c>
      <c r="AM71" s="5">
        <v>9.2965999999999998</v>
      </c>
      <c r="AN71" s="5">
        <f>('Global Only'!V71/AM71)^0.5</f>
        <v>0.67340523610462233</v>
      </c>
      <c r="AO71" s="5">
        <f t="shared" ref="AO71:AO134" si="23">AA71/Z71</f>
        <v>1.0319685781065986</v>
      </c>
      <c r="AP71" t="str">
        <f t="shared" ref="AP71:AP134" si="24">IF(AND(AK71&gt;=1.03,AK71&lt;=1.15),"Classe 1",IF(AND(AK71&gt;=0.88,AK71&lt;=1.01),"Classe 2",IF(AND(AK71&gt;=0.8179,AK71&lt;=0.819),"Classe 3","Hors classe")))</f>
        <v>Classe 2</v>
      </c>
      <c r="AQ71" s="5">
        <f>W71*S71/'Global Only'!S71</f>
        <v>4.0312532173512627</v>
      </c>
      <c r="AR71" s="15"/>
      <c r="AS71" s="5">
        <f>AQ71/'Global Only'!V71</f>
        <v>0.95623130063149375</v>
      </c>
    </row>
    <row r="72" spans="1:45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4"/>
        <v>14974.155000000001</v>
      </c>
      <c r="M72" s="15"/>
      <c r="N72" s="15"/>
      <c r="O72" s="15"/>
      <c r="P72" s="15">
        <f t="shared" si="15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6"/>
        <v>3.3719492861162292</v>
      </c>
      <c r="W72" s="63">
        <v>3.2739799999999999</v>
      </c>
      <c r="X72" s="15">
        <f t="shared" si="17"/>
        <v>0.97094580084000337</v>
      </c>
      <c r="Y72" s="15">
        <f>'Global Only'!Y72</f>
        <v>0.7351952400061903</v>
      </c>
      <c r="Z72" s="15">
        <f t="shared" si="18"/>
        <v>0.71383473108156892</v>
      </c>
      <c r="AA72" s="16"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19"/>
        <v>10031.974113680366</v>
      </c>
      <c r="AH72" s="17">
        <v>7165.7312222176215</v>
      </c>
      <c r="AI72" s="15">
        <f t="shared" si="20"/>
        <v>5.9945765086510727</v>
      </c>
      <c r="AJ72" s="17">
        <f t="shared" si="21"/>
        <v>0.75000000000000011</v>
      </c>
      <c r="AK72" s="15">
        <f t="shared" si="22"/>
        <v>0.97094580084000337</v>
      </c>
      <c r="AL72" s="5">
        <v>10.167</v>
      </c>
      <c r="AM72" s="5">
        <v>9.2965999999999998</v>
      </c>
      <c r="AN72" s="5">
        <f>('Global Only'!V72/AM72)^0.5</f>
        <v>0.74242641625933803</v>
      </c>
      <c r="AO72" s="5">
        <f t="shared" si="23"/>
        <v>1.1549397935630914</v>
      </c>
      <c r="AP72" t="str">
        <f t="shared" si="24"/>
        <v>Classe 2</v>
      </c>
      <c r="AQ72" s="5">
        <f>W72*S72/'Global Only'!S72</f>
        <v>4.8999757748400432</v>
      </c>
      <c r="AR72" s="15"/>
      <c r="AS72" s="5">
        <f>AQ72/'Global Only'!V72</f>
        <v>0.95623130063149342</v>
      </c>
    </row>
    <row r="73" spans="1:45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4"/>
        <v>14974.155000000001</v>
      </c>
      <c r="M73" s="15"/>
      <c r="N73" s="15"/>
      <c r="O73" s="15"/>
      <c r="P73" s="15">
        <f t="shared" si="15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6"/>
        <v>3.3719492861162292</v>
      </c>
      <c r="W73" s="63">
        <v>3.2739799999999999</v>
      </c>
      <c r="X73" s="15">
        <f t="shared" si="17"/>
        <v>0.97094580084000337</v>
      </c>
      <c r="Y73" s="15">
        <f>'Global Only'!Y73</f>
        <v>0.66095491545087448</v>
      </c>
      <c r="Z73" s="15">
        <f t="shared" si="18"/>
        <v>0.64175139970158601</v>
      </c>
      <c r="AA73" s="16"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19"/>
        <v>10031.974113680366</v>
      </c>
      <c r="AH73" s="17">
        <v>5578.7401720973157</v>
      </c>
      <c r="AI73" s="15">
        <f t="shared" si="20"/>
        <v>3.3719492861162288</v>
      </c>
      <c r="AJ73" s="17">
        <f t="shared" si="21"/>
        <v>1</v>
      </c>
      <c r="AK73" s="15">
        <f t="shared" si="22"/>
        <v>0.97094580084000337</v>
      </c>
      <c r="AL73" s="5">
        <v>10.167</v>
      </c>
      <c r="AM73" s="5">
        <v>9.2965999999999998</v>
      </c>
      <c r="AN73" s="5">
        <f>('Global Only'!V73/AM73)^0.5</f>
        <v>0.8414253767450971</v>
      </c>
      <c r="AO73" s="5">
        <f t="shared" si="23"/>
        <v>1.1148591285137146</v>
      </c>
      <c r="AP73" t="str">
        <f t="shared" si="24"/>
        <v>Classe 2</v>
      </c>
      <c r="AQ73" s="5">
        <f>W73*S73/'Global Only'!S73</f>
        <v>6.2938778854583273</v>
      </c>
      <c r="AR73" s="15"/>
      <c r="AS73" s="5">
        <f>AQ73/'Global Only'!V73</f>
        <v>0.95623130063149353</v>
      </c>
    </row>
    <row r="74" spans="1:45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4"/>
        <v>14974.155000000001</v>
      </c>
      <c r="M74" s="15"/>
      <c r="N74" s="15"/>
      <c r="O74" s="15"/>
      <c r="P74" s="15">
        <f t="shared" si="15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6"/>
        <v>3.3719492861162292</v>
      </c>
      <c r="W74" s="63">
        <v>3.2739799999999999</v>
      </c>
      <c r="X74" s="15">
        <f t="shared" si="17"/>
        <v>0.97094580084000337</v>
      </c>
      <c r="Y74" s="15">
        <f>'Global Only'!Y74</f>
        <v>0.48907180715813708</v>
      </c>
      <c r="Z74" s="15">
        <f t="shared" si="18"/>
        <v>0.47486221746942509</v>
      </c>
      <c r="AA74" s="16"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19"/>
        <v>10031.974113680366</v>
      </c>
      <c r="AH74" s="17">
        <v>3888.9536097430987</v>
      </c>
      <c r="AI74" s="15">
        <f t="shared" si="20"/>
        <v>1.9062407632518676</v>
      </c>
      <c r="AJ74" s="17">
        <f t="shared" si="21"/>
        <v>1.33</v>
      </c>
      <c r="AK74" s="15">
        <f t="shared" si="22"/>
        <v>0.97094580084000337</v>
      </c>
      <c r="AL74" s="5">
        <v>10.167</v>
      </c>
      <c r="AM74" s="5">
        <v>9.2965999999999998</v>
      </c>
      <c r="AN74" s="5">
        <f>('Global Only'!V74/AM74)^0.5</f>
        <v>1.0077836122824591</v>
      </c>
      <c r="AO74" s="5">
        <f t="shared" si="23"/>
        <v>1.0529443063913058</v>
      </c>
      <c r="AP74" t="str">
        <f t="shared" si="24"/>
        <v>Classe 2</v>
      </c>
      <c r="AQ74" s="5">
        <f>W74*S74/'Global Only'!S74</f>
        <v>9.0286264433482781</v>
      </c>
      <c r="AR74" s="15"/>
      <c r="AS74" s="5">
        <f>AQ74/'Global Only'!V74</f>
        <v>0.95623130063149364</v>
      </c>
    </row>
    <row r="75" spans="1:45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4"/>
        <v>14974.155000000001</v>
      </c>
      <c r="M75" s="15"/>
      <c r="N75" s="15"/>
      <c r="O75" s="15"/>
      <c r="P75" s="15">
        <f t="shared" si="15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6"/>
        <v>3.3719492861162292</v>
      </c>
      <c r="W75" s="63">
        <v>3.2739799999999999</v>
      </c>
      <c r="X75" s="15">
        <f t="shared" si="17"/>
        <v>0.97094580084000337</v>
      </c>
      <c r="Y75" s="15">
        <f>'Global Only'!Y75</f>
        <v>0.32872974221222012</v>
      </c>
      <c r="Z75" s="15">
        <f t="shared" si="18"/>
        <v>0.31917876281217195</v>
      </c>
      <c r="AA75" s="16"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19"/>
        <v>10031.974113680366</v>
      </c>
      <c r="AH75" s="17">
        <v>2741.1355855043321</v>
      </c>
      <c r="AI75" s="15">
        <f t="shared" si="20"/>
        <v>1.209060664102775</v>
      </c>
      <c r="AJ75" s="17">
        <f t="shared" si="21"/>
        <v>1.67</v>
      </c>
      <c r="AK75" s="15">
        <f t="shared" si="22"/>
        <v>0.97094580084000337</v>
      </c>
      <c r="AL75" s="5">
        <v>10.167</v>
      </c>
      <c r="AM75" s="5">
        <v>9.2965999999999998</v>
      </c>
      <c r="AN75" s="5">
        <f>('Global Only'!V75/AM75)^0.5</f>
        <v>1.2003790700357542</v>
      </c>
      <c r="AO75" s="5">
        <f t="shared" si="23"/>
        <v>1.0516356005809</v>
      </c>
      <c r="AP75" t="str">
        <f t="shared" si="24"/>
        <v>Classe 2</v>
      </c>
      <c r="AQ75" s="5">
        <f>W75*S75/'Global Only'!S75</f>
        <v>12.809256712276472</v>
      </c>
      <c r="AR75" s="15"/>
      <c r="AS75" s="5">
        <f>AQ75/'Global Only'!V75</f>
        <v>0.95623130063149353</v>
      </c>
    </row>
    <row r="76" spans="1:45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4"/>
        <v>14974.155000000001</v>
      </c>
      <c r="M76" s="15"/>
      <c r="N76" s="15"/>
      <c r="O76" s="15"/>
      <c r="P76" s="15">
        <f t="shared" si="15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6"/>
        <v>3.3719492861162292</v>
      </c>
      <c r="W76" s="63">
        <v>3.2739799999999999</v>
      </c>
      <c r="X76" s="15">
        <f t="shared" si="17"/>
        <v>0.97094580084000337</v>
      </c>
      <c r="Y76" s="15">
        <f>'Global Only'!Y76</f>
        <v>0.22667675954210617</v>
      </c>
      <c r="Z76" s="15">
        <f t="shared" si="18"/>
        <v>0.22009084782542715</v>
      </c>
      <c r="AA76" s="16"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19"/>
        <v>10031.974113680366</v>
      </c>
      <c r="AH76" s="17">
        <v>2027.001910347414</v>
      </c>
      <c r="AI76" s="15">
        <f t="shared" si="20"/>
        <v>0.8429873215290572</v>
      </c>
      <c r="AJ76" s="17">
        <f t="shared" si="21"/>
        <v>2</v>
      </c>
      <c r="AK76" s="15">
        <f t="shared" si="22"/>
        <v>0.97094580084000337</v>
      </c>
      <c r="AL76" s="5">
        <v>10.167</v>
      </c>
      <c r="AM76" s="5">
        <v>9.2965999999999998</v>
      </c>
      <c r="AN76" s="5">
        <f>('Global Only'!V76/AM76)^0.5</f>
        <v>1.3959073508468136</v>
      </c>
      <c r="AO76" s="5">
        <f t="shared" si="23"/>
        <v>1.0875877884547211</v>
      </c>
      <c r="AP76" t="str">
        <f t="shared" si="24"/>
        <v>Classe 2</v>
      </c>
      <c r="AQ76" s="5">
        <f>W76*S76/'Global Only'!S76</f>
        <v>17.322089939157159</v>
      </c>
      <c r="AR76" s="15"/>
      <c r="AS76" s="5">
        <f>AQ76/'Global Only'!V76</f>
        <v>0.95623130063149364</v>
      </c>
    </row>
    <row r="77" spans="1:45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4"/>
        <v>14974.155000000001</v>
      </c>
      <c r="M77" s="15"/>
      <c r="N77" s="15"/>
      <c r="O77" s="15"/>
      <c r="P77" s="15">
        <f t="shared" si="15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6"/>
        <v>3.3719492861162292</v>
      </c>
      <c r="W77" s="63">
        <v>3.2739799999999999</v>
      </c>
      <c r="X77" s="15">
        <f t="shared" si="17"/>
        <v>0.97094580084000337</v>
      </c>
      <c r="Y77" s="15">
        <f>'Global Only'!Y77</f>
        <v>0.14309139986966118</v>
      </c>
      <c r="Z77" s="15">
        <f t="shared" si="18"/>
        <v>0.13893399383976535</v>
      </c>
      <c r="AA77" s="16"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19"/>
        <v>10031.974113680366</v>
      </c>
      <c r="AH77" s="17">
        <v>1368.6647859803263</v>
      </c>
      <c r="AI77" s="15">
        <f t="shared" si="20"/>
        <v>0.53951188577859666</v>
      </c>
      <c r="AJ77" s="17">
        <f t="shared" si="21"/>
        <v>2.5</v>
      </c>
      <c r="AK77" s="15">
        <f t="shared" si="22"/>
        <v>0.97094580084000337</v>
      </c>
      <c r="AL77" s="5">
        <v>10.167</v>
      </c>
      <c r="AM77" s="5">
        <v>9.2965999999999998</v>
      </c>
      <c r="AN77" s="5">
        <f>('Global Only'!V77/AM77)^0.5</f>
        <v>1.6987721265548286</v>
      </c>
      <c r="AO77" s="5">
        <f t="shared" si="23"/>
        <v>1.1174904666532057</v>
      </c>
      <c r="AP77" t="str">
        <f t="shared" si="24"/>
        <v>Classe 2</v>
      </c>
      <c r="AQ77" s="5">
        <f>W77*S77/'Global Only'!S77</f>
        <v>25.654133691130117</v>
      </c>
      <c r="AR77" s="15"/>
      <c r="AS77" s="5">
        <f>AQ77/'Global Only'!V77</f>
        <v>0.95623130063149353</v>
      </c>
    </row>
    <row r="78" spans="1:45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4"/>
        <v>11352.126200000002</v>
      </c>
      <c r="M78" s="15"/>
      <c r="N78" s="15"/>
      <c r="O78" s="15"/>
      <c r="P78" s="15">
        <f t="shared" si="15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6"/>
        <v>3.3512746697418829</v>
      </c>
      <c r="W78" s="63">
        <v>2.7307100000000002</v>
      </c>
      <c r="X78" s="15">
        <f t="shared" si="17"/>
        <v>0.81482727293442681</v>
      </c>
      <c r="Y78" s="15">
        <f>'Global Only'!Y78</f>
        <v>1.0593449672599984</v>
      </c>
      <c r="Z78" s="15">
        <f t="shared" si="18"/>
        <v>0.86318317076927409</v>
      </c>
      <c r="AA78" s="16"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9"/>
        <v>6382.5152031518865</v>
      </c>
      <c r="AH78" s="17">
        <v>7531.6636412264916</v>
      </c>
      <c r="AI78" s="15">
        <f t="shared" si="20"/>
        <v>37.236385219354268</v>
      </c>
      <c r="AJ78" s="17">
        <f t="shared" si="21"/>
        <v>0.29999999999999993</v>
      </c>
      <c r="AK78" s="15">
        <f t="shared" si="22"/>
        <v>0.81482727293442681</v>
      </c>
      <c r="AL78" s="56">
        <v>5.66</v>
      </c>
      <c r="AM78" s="56">
        <v>5.2115</v>
      </c>
      <c r="AN78" s="56">
        <f>('Global Only'!V78/AM78)^0.5</f>
        <v>0.84052601269949256</v>
      </c>
      <c r="AO78" s="5">
        <f t="shared" si="23"/>
        <v>1.0060879856977585</v>
      </c>
      <c r="AP78" t="str">
        <f t="shared" si="24"/>
        <v>Hors classe</v>
      </c>
      <c r="AQ78" s="5">
        <f>W78*S78/'Global Only'!S78</f>
        <v>2.9659852424575148</v>
      </c>
      <c r="AR78" s="15"/>
      <c r="AS78" s="5">
        <f>AQ78/'Global Only'!V78</f>
        <v>0.80557119111790121</v>
      </c>
    </row>
    <row r="79" spans="1:45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4"/>
        <v>11352.126200000002</v>
      </c>
      <c r="M79" s="15"/>
      <c r="N79" s="15"/>
      <c r="O79" s="15"/>
      <c r="P79" s="15">
        <f t="shared" si="15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6"/>
        <v>3.3512746697418829</v>
      </c>
      <c r="W79" s="63">
        <v>2.7307100000000002</v>
      </c>
      <c r="X79" s="15">
        <f t="shared" si="17"/>
        <v>0.81482727293442681</v>
      </c>
      <c r="Y79" s="15">
        <f>'Global Only'!Y79</f>
        <v>0.91748816842597047</v>
      </c>
      <c r="Z79" s="15">
        <f t="shared" si="18"/>
        <v>0.74759438222813557</v>
      </c>
      <c r="AA79" s="16"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19"/>
        <v>6382.5152031518865</v>
      </c>
      <c r="AH79" s="17">
        <v>6778.5409943898112</v>
      </c>
      <c r="AI79" s="15">
        <f t="shared" si="20"/>
        <v>13.405098678967535</v>
      </c>
      <c r="AJ79" s="17">
        <f t="shared" si="21"/>
        <v>0.49999999999999994</v>
      </c>
      <c r="AK79" s="15">
        <f t="shared" si="22"/>
        <v>0.81482727293442681</v>
      </c>
      <c r="AL79" s="5">
        <v>5.66</v>
      </c>
      <c r="AM79" s="5">
        <v>5.2115</v>
      </c>
      <c r="AN79" s="5">
        <f>('Global Only'!V79/AM79)^0.5</f>
        <v>0.8859893538684247</v>
      </c>
      <c r="AO79" s="5">
        <f t="shared" si="23"/>
        <v>1.1168744105341466</v>
      </c>
      <c r="AP79" t="str">
        <f t="shared" si="24"/>
        <v>Hors classe</v>
      </c>
      <c r="AQ79" s="5">
        <f>W79*S79/'Global Only'!S79</f>
        <v>3.2955179041507723</v>
      </c>
      <c r="AR79" s="15"/>
      <c r="AS79" s="5">
        <f>AQ79/'Global Only'!V79</f>
        <v>0.8055711911179011</v>
      </c>
    </row>
    <row r="80" spans="1:45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4"/>
        <v>11352.126200000002</v>
      </c>
      <c r="M80" s="15"/>
      <c r="N80" s="15"/>
      <c r="O80" s="15"/>
      <c r="P80" s="15">
        <f t="shared" si="15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6"/>
        <v>3.3512746697418829</v>
      </c>
      <c r="W80" s="63">
        <v>2.7307100000000002</v>
      </c>
      <c r="X80" s="15">
        <f t="shared" si="17"/>
        <v>0.81482727293442681</v>
      </c>
      <c r="Y80" s="15">
        <f>'Global Only'!Y80</f>
        <v>0.74189922230676852</v>
      </c>
      <c r="Z80" s="15">
        <f t="shared" si="18"/>
        <v>0.60451972010439625</v>
      </c>
      <c r="AA80" s="16"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19"/>
        <v>6382.5152031518865</v>
      </c>
      <c r="AH80" s="17">
        <v>5728.7848014329038</v>
      </c>
      <c r="AI80" s="15">
        <f t="shared" si="20"/>
        <v>5.9578216350966811</v>
      </c>
      <c r="AJ80" s="17">
        <f t="shared" si="21"/>
        <v>0.75</v>
      </c>
      <c r="AK80" s="15">
        <f t="shared" si="22"/>
        <v>0.81482727293442681</v>
      </c>
      <c r="AL80" s="5">
        <v>5.66</v>
      </c>
      <c r="AM80" s="5">
        <v>5.2115</v>
      </c>
      <c r="AN80" s="5">
        <f>('Global Only'!V80/AM80)^0.5</f>
        <v>0.96375215588306262</v>
      </c>
      <c r="AO80" s="5">
        <f t="shared" si="23"/>
        <v>1.281507873504721</v>
      </c>
      <c r="AP80" t="str">
        <f t="shared" si="24"/>
        <v>Hors classe</v>
      </c>
      <c r="AQ80" s="5">
        <f>W80*S80/'Global Only'!S80</f>
        <v>3.8993964663228651</v>
      </c>
      <c r="AR80" s="15"/>
      <c r="AS80" s="5">
        <f>AQ80/'Global Only'!V80</f>
        <v>0.80557119111790099</v>
      </c>
    </row>
    <row r="81" spans="1:45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4"/>
        <v>11352.126200000002</v>
      </c>
      <c r="M81" s="15"/>
      <c r="N81" s="15"/>
      <c r="O81" s="15"/>
      <c r="P81" s="15">
        <f t="shared" si="15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6"/>
        <v>3.3512746697418829</v>
      </c>
      <c r="W81" s="63">
        <v>2.7307100000000002</v>
      </c>
      <c r="X81" s="15">
        <f t="shared" si="17"/>
        <v>0.81482727293442681</v>
      </c>
      <c r="Y81" s="15">
        <f>'Global Only'!Y81</f>
        <v>0.66489945579590004</v>
      </c>
      <c r="Z81" s="15">
        <f t="shared" si="18"/>
        <v>0.54177821034175766</v>
      </c>
      <c r="AA81" s="16"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19"/>
        <v>6382.5152031518865</v>
      </c>
      <c r="AH81" s="17">
        <v>4607.7293489828817</v>
      </c>
      <c r="AI81" s="15">
        <f t="shared" si="20"/>
        <v>3.3512746697418838</v>
      </c>
      <c r="AJ81" s="17">
        <f t="shared" si="21"/>
        <v>0.99999999999999989</v>
      </c>
      <c r="AK81" s="15">
        <f t="shared" si="22"/>
        <v>0.81482727293442681</v>
      </c>
      <c r="AL81" s="5">
        <v>5.66</v>
      </c>
      <c r="AM81" s="5">
        <v>5.2115</v>
      </c>
      <c r="AN81" s="5">
        <f>('Global Only'!V81/AM81)^0.5</f>
        <v>1.0746155883492847</v>
      </c>
      <c r="AO81" s="5">
        <f t="shared" si="23"/>
        <v>1.2553120552513888</v>
      </c>
      <c r="AP81" t="str">
        <f t="shared" si="24"/>
        <v>Hors classe</v>
      </c>
      <c r="AQ81" s="5">
        <f>W81*S81/'Global Only'!S81</f>
        <v>4.8481153121466889</v>
      </c>
      <c r="AR81" s="15"/>
      <c r="AS81" s="5">
        <f>AQ81/'Global Only'!V81</f>
        <v>0.8055711911179011</v>
      </c>
    </row>
    <row r="82" spans="1:45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4"/>
        <v>11352.126200000002</v>
      </c>
      <c r="M82" s="15"/>
      <c r="N82" s="15"/>
      <c r="O82" s="15"/>
      <c r="P82" s="15">
        <f t="shared" si="15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6"/>
        <v>3.3512746697418829</v>
      </c>
      <c r="W82" s="63">
        <v>2.7307100000000002</v>
      </c>
      <c r="X82" s="15">
        <f t="shared" si="17"/>
        <v>0.81482727293442681</v>
      </c>
      <c r="Y82" s="15">
        <f>'Global Only'!Y82</f>
        <v>0.49161859571386435</v>
      </c>
      <c r="Z82" s="15">
        <f t="shared" si="18"/>
        <v>0.40058423966938056</v>
      </c>
      <c r="AA82" s="16"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19"/>
        <v>6382.5152031518865</v>
      </c>
      <c r="AH82" s="17">
        <v>3315.9200679586502</v>
      </c>
      <c r="AI82" s="15">
        <f t="shared" si="20"/>
        <v>1.8945529254010307</v>
      </c>
      <c r="AJ82" s="17">
        <f t="shared" si="21"/>
        <v>1.33</v>
      </c>
      <c r="AK82" s="15">
        <f t="shared" si="22"/>
        <v>0.81482727293442681</v>
      </c>
      <c r="AL82" s="5">
        <v>5.66</v>
      </c>
      <c r="AM82" s="5">
        <v>5.2115</v>
      </c>
      <c r="AN82" s="5">
        <f>('Global Only'!V82/AM82)^0.5</f>
        <v>1.2667607260337093</v>
      </c>
      <c r="AO82" s="5">
        <f t="shared" si="23"/>
        <v>1.2150444553689239</v>
      </c>
      <c r="AP82" t="str">
        <f t="shared" si="24"/>
        <v>Hors classe</v>
      </c>
      <c r="AQ82" s="5">
        <f>W82*S82/'Global Only'!S82</f>
        <v>6.7368340470232857</v>
      </c>
      <c r="AR82" s="15"/>
      <c r="AS82" s="5">
        <f>AQ82/'Global Only'!V82</f>
        <v>0.80557119111790099</v>
      </c>
    </row>
    <row r="83" spans="1:45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4"/>
        <v>11352.126200000002</v>
      </c>
      <c r="M83" s="15"/>
      <c r="N83" s="15"/>
      <c r="O83" s="15"/>
      <c r="P83" s="15">
        <f t="shared" si="15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6"/>
        <v>3.3512746697418829</v>
      </c>
      <c r="W83" s="63">
        <v>2.7307100000000002</v>
      </c>
      <c r="X83" s="15">
        <f t="shared" si="17"/>
        <v>0.81482727293442681</v>
      </c>
      <c r="Y83" s="15">
        <f>'Global Only'!Y83</f>
        <v>0.33016388209191339</v>
      </c>
      <c r="Z83" s="15">
        <f t="shared" si="18"/>
        <v>0.26902653566639739</v>
      </c>
      <c r="AA83" s="16"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19"/>
        <v>6382.5152031518865</v>
      </c>
      <c r="AH83" s="17">
        <v>2377.9350730215865</v>
      </c>
      <c r="AI83" s="15">
        <f t="shared" si="20"/>
        <v>1.2016474845788248</v>
      </c>
      <c r="AJ83" s="17">
        <f t="shared" si="21"/>
        <v>1.6699999999999995</v>
      </c>
      <c r="AK83" s="15">
        <f t="shared" si="22"/>
        <v>0.81482727293442681</v>
      </c>
      <c r="AL83" s="5">
        <v>5.66</v>
      </c>
      <c r="AM83" s="5">
        <v>5.2115</v>
      </c>
      <c r="AN83" s="5">
        <f>('Global Only'!V83/AM83)^0.5</f>
        <v>1.4958795346748379</v>
      </c>
      <c r="AO83" s="5">
        <f t="shared" si="23"/>
        <v>1.2269788871507514</v>
      </c>
      <c r="AP83" t="str">
        <f t="shared" si="24"/>
        <v>Hors classe</v>
      </c>
      <c r="AQ83" s="5">
        <f>W83*S83/'Global Only'!S83</f>
        <v>9.3942023331386437</v>
      </c>
      <c r="AR83" s="15"/>
      <c r="AS83" s="5">
        <f>AQ83/'Global Only'!V83</f>
        <v>0.80557119111790099</v>
      </c>
    </row>
    <row r="84" spans="1:45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4"/>
        <v>11352.126200000002</v>
      </c>
      <c r="M84" s="15"/>
      <c r="N84" s="15"/>
      <c r="O84" s="15"/>
      <c r="P84" s="15">
        <f t="shared" si="15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6"/>
        <v>3.3512746697418829</v>
      </c>
      <c r="W84" s="63">
        <v>2.7307100000000002</v>
      </c>
      <c r="X84" s="15">
        <f t="shared" si="17"/>
        <v>0.81482727293442681</v>
      </c>
      <c r="Y84" s="15">
        <f>'Global Only'!Y84</f>
        <v>0.2276776323272281</v>
      </c>
      <c r="Z84" s="15">
        <f t="shared" si="18"/>
        <v>0.18551794425736237</v>
      </c>
      <c r="AA84" s="16"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19"/>
        <v>6382.5152031518865</v>
      </c>
      <c r="AH84" s="17">
        <v>1774.0881742814197</v>
      </c>
      <c r="AI84" s="15">
        <f t="shared" si="20"/>
        <v>0.83781866743547095</v>
      </c>
      <c r="AJ84" s="17">
        <f t="shared" si="21"/>
        <v>1.9999999999999998</v>
      </c>
      <c r="AK84" s="15">
        <f t="shared" si="22"/>
        <v>0.81482727293442681</v>
      </c>
      <c r="AL84" s="5">
        <v>5.66</v>
      </c>
      <c r="AM84" s="5">
        <v>5.2115</v>
      </c>
      <c r="AN84" s="5">
        <f>('Global Only'!V84/AM84)^0.5</f>
        <v>1.7318449850071753</v>
      </c>
      <c r="AO84" s="5">
        <f t="shared" si="23"/>
        <v>1.2732229382936731</v>
      </c>
      <c r="AP84" t="str">
        <f t="shared" si="24"/>
        <v>Hors classe</v>
      </c>
      <c r="AQ84" s="5">
        <f>W84*S84/'Global Only'!S84</f>
        <v>12.591709665208583</v>
      </c>
      <c r="AR84" s="15"/>
      <c r="AS84" s="5">
        <f>AQ84/'Global Only'!V84</f>
        <v>0.8055711911179011</v>
      </c>
    </row>
    <row r="85" spans="1:45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4"/>
        <v>11352.126200000002</v>
      </c>
      <c r="M85" s="15"/>
      <c r="N85" s="15"/>
      <c r="O85" s="15"/>
      <c r="P85" s="15">
        <f t="shared" si="15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6"/>
        <v>3.3512746697418829</v>
      </c>
      <c r="W85" s="63">
        <v>2.7307100000000002</v>
      </c>
      <c r="X85" s="15">
        <f t="shared" si="17"/>
        <v>0.81482727293442681</v>
      </c>
      <c r="Y85" s="15">
        <f>'Global Only'!Y85</f>
        <v>0.14387608427074416</v>
      </c>
      <c r="Z85" s="15">
        <f t="shared" si="18"/>
        <v>0.11723415738681425</v>
      </c>
      <c r="AA85" s="16"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19"/>
        <v>6382.5152031518865</v>
      </c>
      <c r="AH85" s="17">
        <v>1206.4821381136119</v>
      </c>
      <c r="AI85" s="15">
        <f t="shared" si="20"/>
        <v>0.53620394715870145</v>
      </c>
      <c r="AJ85" s="17">
        <f t="shared" si="21"/>
        <v>2.4999999999999996</v>
      </c>
      <c r="AK85" s="15">
        <f t="shared" si="22"/>
        <v>0.81482727293442681</v>
      </c>
      <c r="AL85" s="5">
        <v>5.66</v>
      </c>
      <c r="AM85" s="5">
        <v>5.2115</v>
      </c>
      <c r="AN85" s="5">
        <f>('Global Only'!V85/AM85)^0.5</f>
        <v>2.1000815936305681</v>
      </c>
      <c r="AO85" s="5">
        <f t="shared" si="23"/>
        <v>1.314122839294033</v>
      </c>
      <c r="AP85" t="str">
        <f t="shared" si="24"/>
        <v>Hors classe</v>
      </c>
      <c r="AQ85" s="5">
        <f>W85*S85/'Global Only'!S85</f>
        <v>18.515651832159993</v>
      </c>
      <c r="AR85" s="15"/>
      <c r="AS85" s="5">
        <f>AQ85/'Global Only'!V85</f>
        <v>0.80557119111790121</v>
      </c>
    </row>
    <row r="86" spans="1:45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4"/>
        <v>8243.1917999999987</v>
      </c>
      <c r="M86" s="15"/>
      <c r="N86" s="15"/>
      <c r="O86" s="15"/>
      <c r="P86" s="15">
        <f t="shared" si="15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6"/>
        <v>3.3264724421581495</v>
      </c>
      <c r="W86" s="63">
        <v>2.2241599999999999</v>
      </c>
      <c r="X86" s="15">
        <f t="shared" si="17"/>
        <v>0.66862420737717243</v>
      </c>
      <c r="Y86" s="15">
        <f>'Global Only'!Y86</f>
        <v>1.074466440360961</v>
      </c>
      <c r="Z86" s="15">
        <f t="shared" si="18"/>
        <v>0.71841427203971941</v>
      </c>
      <c r="AA86" s="16"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9"/>
        <v>3803.0023326377745</v>
      </c>
      <c r="AH86" s="17">
        <v>5561.0540943776496</v>
      </c>
      <c r="AI86" s="15">
        <f t="shared" si="20"/>
        <v>36.960804912868333</v>
      </c>
      <c r="AJ86" s="17">
        <f t="shared" si="21"/>
        <v>0.3</v>
      </c>
      <c r="AK86" s="15">
        <f t="shared" si="22"/>
        <v>0.66862420737717243</v>
      </c>
      <c r="AL86" s="56">
        <v>2.8845000000000001</v>
      </c>
      <c r="AM86" s="56">
        <v>2.6804999999999999</v>
      </c>
      <c r="AN86" s="56">
        <f>('Global Only'!V86/AM86)^0.5</f>
        <v>1.1603827090689431</v>
      </c>
      <c r="AO86" s="5">
        <f t="shared" si="23"/>
        <v>0.97112886725592551</v>
      </c>
      <c r="AP86" t="str">
        <f t="shared" si="24"/>
        <v>Hors classe</v>
      </c>
      <c r="AQ86" s="5">
        <f>W86*S86/'Global Only'!S86</f>
        <v>2.3935225118003136</v>
      </c>
      <c r="AR86" s="15"/>
      <c r="AS86" s="5">
        <f>AQ86/'Global Only'!V86</f>
        <v>0.66316135078323513</v>
      </c>
    </row>
    <row r="87" spans="1:45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4"/>
        <v>8243.1917999999987</v>
      </c>
      <c r="M87" s="15"/>
      <c r="N87" s="15"/>
      <c r="O87" s="15"/>
      <c r="P87" s="15">
        <f t="shared" si="15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6"/>
        <v>3.3264724421581495</v>
      </c>
      <c r="W87" s="63">
        <v>2.2241599999999999</v>
      </c>
      <c r="X87" s="15">
        <f t="shared" si="17"/>
        <v>0.66862420737717243</v>
      </c>
      <c r="Y87" s="15">
        <f>'Global Only'!Y87</f>
        <v>0.93068389266671314</v>
      </c>
      <c r="Z87" s="15">
        <f t="shared" si="18"/>
        <v>0.62227778005298251</v>
      </c>
      <c r="AA87" s="16"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19"/>
        <v>3803.0023326377745</v>
      </c>
      <c r="AH87" s="17">
        <v>5084.6484845868827</v>
      </c>
      <c r="AI87" s="15">
        <f t="shared" si="20"/>
        <v>13.3058897686326</v>
      </c>
      <c r="AJ87" s="17">
        <f t="shared" si="21"/>
        <v>0.5</v>
      </c>
      <c r="AK87" s="15">
        <f t="shared" si="22"/>
        <v>0.66862420737717243</v>
      </c>
      <c r="AL87" s="5">
        <v>2.8845000000000001</v>
      </c>
      <c r="AM87" s="5">
        <v>2.6804999999999999</v>
      </c>
      <c r="AN87" s="5">
        <f>('Global Only'!V87/AM87)^0.5</f>
        <v>1.2135267146930822</v>
      </c>
      <c r="AO87" s="5">
        <f t="shared" si="23"/>
        <v>1.0751011923020228</v>
      </c>
      <c r="AP87" t="str">
        <f t="shared" si="24"/>
        <v>Hors classe</v>
      </c>
      <c r="AQ87" s="5">
        <f>W87*S87/'Global Only'!S87</f>
        <v>2.6177833540667388</v>
      </c>
      <c r="AR87" s="15"/>
      <c r="AS87" s="5">
        <f>AQ87/'Global Only'!V87</f>
        <v>0.66316135078323513</v>
      </c>
    </row>
    <row r="88" spans="1:45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4"/>
        <v>8243.1917999999987</v>
      </c>
      <c r="M88" s="15"/>
      <c r="N88" s="15"/>
      <c r="O88" s="15"/>
      <c r="P88" s="15">
        <f t="shared" si="15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6"/>
        <v>3.3264724421581495</v>
      </c>
      <c r="W88" s="63">
        <v>2.2241599999999999</v>
      </c>
      <c r="X88" s="15">
        <f t="shared" si="17"/>
        <v>0.66862420737717243</v>
      </c>
      <c r="Y88" s="15">
        <f>'Global Only'!Y88</f>
        <v>0.7507792491355576</v>
      </c>
      <c r="Z88" s="15">
        <f t="shared" si="18"/>
        <v>0.50198918036849083</v>
      </c>
      <c r="AA88" s="16"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19"/>
        <v>3803.0023326377745</v>
      </c>
      <c r="AH88" s="17">
        <v>4434.9095276407661</v>
      </c>
      <c r="AI88" s="15">
        <f t="shared" si="20"/>
        <v>5.9137287860589316</v>
      </c>
      <c r="AJ88" s="17">
        <f t="shared" si="21"/>
        <v>0.75000000000000011</v>
      </c>
      <c r="AK88" s="15">
        <f t="shared" si="22"/>
        <v>0.66862420737717243</v>
      </c>
      <c r="AL88" s="5">
        <v>2.8845000000000001</v>
      </c>
      <c r="AM88" s="5">
        <v>2.6804999999999999</v>
      </c>
      <c r="AN88" s="5">
        <f>('Global Only'!V88/AM88)^0.5</f>
        <v>1.2993837351193835</v>
      </c>
      <c r="AO88" s="5">
        <f t="shared" si="23"/>
        <v>1.2319798012246381</v>
      </c>
      <c r="AP88" t="str">
        <f t="shared" si="24"/>
        <v>Hors classe</v>
      </c>
      <c r="AQ88" s="5">
        <f>W88*S88/'Global Only'!S88</f>
        <v>3.0013032016265253</v>
      </c>
      <c r="AR88" s="15"/>
      <c r="AS88" s="5">
        <f>AQ88/'Global Only'!V88</f>
        <v>0.66316135078323513</v>
      </c>
    </row>
    <row r="89" spans="1:45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4"/>
        <v>8243.1917999999987</v>
      </c>
      <c r="M89" s="15"/>
      <c r="N89" s="15"/>
      <c r="O89" s="15"/>
      <c r="P89" s="15">
        <f t="shared" si="15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6"/>
        <v>3.3264724421581495</v>
      </c>
      <c r="W89" s="63">
        <v>2.2241599999999999</v>
      </c>
      <c r="X89" s="15">
        <f t="shared" si="17"/>
        <v>0.66862420737717243</v>
      </c>
      <c r="Y89" s="15">
        <f>'Global Only'!Y89</f>
        <v>0.67020198560808453</v>
      </c>
      <c r="Z89" s="15">
        <f t="shared" si="18"/>
        <v>0.44811327140981266</v>
      </c>
      <c r="AA89" s="16"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19"/>
        <v>3803.0023326377745</v>
      </c>
      <c r="AH89" s="17">
        <v>3720.8349124805318</v>
      </c>
      <c r="AI89" s="15">
        <f t="shared" si="20"/>
        <v>3.32647244215815</v>
      </c>
      <c r="AJ89" s="17">
        <f t="shared" si="21"/>
        <v>1</v>
      </c>
      <c r="AK89" s="15">
        <f t="shared" si="22"/>
        <v>0.66862420737717243</v>
      </c>
      <c r="AL89" s="5">
        <v>2.8845000000000001</v>
      </c>
      <c r="AM89" s="5">
        <v>2.6804999999999999</v>
      </c>
      <c r="AN89" s="5">
        <f>('Global Only'!V89/AM89)^0.5</f>
        <v>1.418598864223003</v>
      </c>
      <c r="AO89" s="5">
        <f t="shared" si="23"/>
        <v>1.2336020644413834</v>
      </c>
      <c r="AP89" t="str">
        <f t="shared" si="24"/>
        <v>Hors classe</v>
      </c>
      <c r="AQ89" s="5">
        <f>W89*S89/'Global Only'!S89</f>
        <v>3.5772907095624484</v>
      </c>
      <c r="AR89" s="15"/>
      <c r="AS89" s="5">
        <f>AQ89/'Global Only'!V89</f>
        <v>0.66316135078323513</v>
      </c>
    </row>
    <row r="90" spans="1:45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4"/>
        <v>8243.1917999999987</v>
      </c>
      <c r="M90" s="15"/>
      <c r="N90" s="15"/>
      <c r="O90" s="15"/>
      <c r="P90" s="15">
        <f t="shared" si="15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6"/>
        <v>3.3264724421581495</v>
      </c>
      <c r="W90" s="63">
        <v>2.2241599999999999</v>
      </c>
      <c r="X90" s="15">
        <f t="shared" si="17"/>
        <v>0.66862420737717243</v>
      </c>
      <c r="Y90" s="15">
        <f>'Global Only'!Y90</f>
        <v>0.49490450382919027</v>
      </c>
      <c r="Z90" s="15">
        <f t="shared" si="18"/>
        <v>0.33090513160018514</v>
      </c>
      <c r="AA90" s="16"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19"/>
        <v>3803.0023326377745</v>
      </c>
      <c r="AH90" s="17">
        <v>2812.640714300846</v>
      </c>
      <c r="AI90" s="15">
        <f t="shared" si="20"/>
        <v>1.8805316536594201</v>
      </c>
      <c r="AJ90" s="17">
        <f t="shared" si="21"/>
        <v>1.3300000000000003</v>
      </c>
      <c r="AK90" s="15">
        <f t="shared" si="22"/>
        <v>0.66862420737717243</v>
      </c>
      <c r="AL90" s="5">
        <v>2.8845000000000001</v>
      </c>
      <c r="AM90" s="5">
        <v>2.6804999999999999</v>
      </c>
      <c r="AN90" s="5">
        <f>('Global Only'!V90/AM90)^0.5</f>
        <v>1.6316337461564581</v>
      </c>
      <c r="AO90" s="5">
        <f t="shared" si="23"/>
        <v>1.2928122002677502</v>
      </c>
      <c r="AP90" t="str">
        <f t="shared" si="24"/>
        <v>Hors classe</v>
      </c>
      <c r="AQ90" s="5">
        <f>W90*S90/'Global Only'!S90</f>
        <v>4.7323883553825601</v>
      </c>
      <c r="AR90" s="15"/>
      <c r="AS90" s="5">
        <f>AQ90/'Global Only'!V90</f>
        <v>0.66316135078323513</v>
      </c>
    </row>
    <row r="91" spans="1:45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4"/>
        <v>8243.1917999999987</v>
      </c>
      <c r="M91" s="15"/>
      <c r="N91" s="15"/>
      <c r="O91" s="15"/>
      <c r="P91" s="15">
        <f t="shared" si="15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6"/>
        <v>3.3264724421581495</v>
      </c>
      <c r="W91" s="63">
        <v>2.2241599999999999</v>
      </c>
      <c r="X91" s="15">
        <f t="shared" si="17"/>
        <v>0.66862420737717243</v>
      </c>
      <c r="Y91" s="15">
        <f>'Global Only'!Y91</f>
        <v>0.33202298999617147</v>
      </c>
      <c r="Z91" s="15">
        <f t="shared" si="18"/>
        <v>0.221998608517189</v>
      </c>
      <c r="AA91" s="16"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19"/>
        <v>3803.0023326377745</v>
      </c>
      <c r="AH91" s="17">
        <v>2079.0652845193049</v>
      </c>
      <c r="AI91" s="15">
        <f t="shared" si="20"/>
        <v>1.1927542909957867</v>
      </c>
      <c r="AJ91" s="17">
        <f t="shared" si="21"/>
        <v>1.67</v>
      </c>
      <c r="AK91" s="15">
        <f t="shared" si="22"/>
        <v>0.66862420737717243</v>
      </c>
      <c r="AL91" s="5">
        <v>2.8845000000000001</v>
      </c>
      <c r="AM91" s="5">
        <v>2.6804999999999999</v>
      </c>
      <c r="AN91" s="5">
        <f>('Global Only'!V91/AM91)^0.5</f>
        <v>1.8977794743266529</v>
      </c>
      <c r="AO91" s="5">
        <f t="shared" si="23"/>
        <v>1.3770754340186491</v>
      </c>
      <c r="AP91" t="str">
        <f t="shared" si="24"/>
        <v>Hors classe</v>
      </c>
      <c r="AQ91" s="5">
        <f>W91*S91/'Global Only'!S91</f>
        <v>6.4021597894698621</v>
      </c>
      <c r="AR91" s="15"/>
      <c r="AS91" s="5">
        <f>AQ91/'Global Only'!V91</f>
        <v>0.66316135078323524</v>
      </c>
    </row>
    <row r="92" spans="1:45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4"/>
        <v>8243.1917999999987</v>
      </c>
      <c r="M92" s="15"/>
      <c r="N92" s="15"/>
      <c r="O92" s="15"/>
      <c r="P92" s="15">
        <f t="shared" si="15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6"/>
        <v>3.3264724421581495</v>
      </c>
      <c r="W92" s="63">
        <v>2.2241599999999999</v>
      </c>
      <c r="X92" s="15">
        <f t="shared" si="17"/>
        <v>0.66862420737717243</v>
      </c>
      <c r="Y92" s="15">
        <f>'Global Only'!Y92</f>
        <v>0.22903001606757334</v>
      </c>
      <c r="Z92" s="15">
        <f t="shared" si="18"/>
        <v>0.15313501295876228</v>
      </c>
      <c r="AA92" s="16"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19"/>
        <v>3803.0023326377745</v>
      </c>
      <c r="AH92" s="17">
        <v>1576.3585053174145</v>
      </c>
      <c r="AI92" s="15">
        <f t="shared" si="20"/>
        <v>0.83161811053953749</v>
      </c>
      <c r="AJ92" s="17">
        <f t="shared" si="21"/>
        <v>2</v>
      </c>
      <c r="AK92" s="15">
        <f t="shared" si="22"/>
        <v>0.66862420737717243</v>
      </c>
      <c r="AL92" s="5">
        <v>2.8845000000000001</v>
      </c>
      <c r="AM92" s="5">
        <v>2.6804999999999999</v>
      </c>
      <c r="AN92" s="5">
        <f>('Global Only'!V92/AM92)^0.5</f>
        <v>2.1794771058843176</v>
      </c>
      <c r="AO92" s="5">
        <f t="shared" si="23"/>
        <v>1.4596115577734299</v>
      </c>
      <c r="AP92" t="str">
        <f t="shared" si="24"/>
        <v>Hors classe</v>
      </c>
      <c r="AQ92" s="5">
        <f>W92*S92/'Global Only'!S92</f>
        <v>8.443833125099939</v>
      </c>
      <c r="AR92" s="15"/>
      <c r="AS92" s="5">
        <f>AQ92/'Global Only'!V92</f>
        <v>0.66316135078323524</v>
      </c>
    </row>
    <row r="93" spans="1:45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4"/>
        <v>8243.1917999999987</v>
      </c>
      <c r="M93" s="15"/>
      <c r="N93" s="15"/>
      <c r="O93" s="15"/>
      <c r="P93" s="15">
        <f t="shared" si="15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6"/>
        <v>3.3264724421581495</v>
      </c>
      <c r="W93" s="63">
        <v>2.2241599999999999</v>
      </c>
      <c r="X93" s="15">
        <f t="shared" si="17"/>
        <v>0.66862420737717243</v>
      </c>
      <c r="Y93" s="15">
        <f>'Global Only'!Y93</f>
        <v>0.14485987727914137</v>
      </c>
      <c r="Z93" s="15">
        <f t="shared" si="18"/>
        <v>9.6856820626520373E-2</v>
      </c>
      <c r="AA93" s="16"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19"/>
        <v>3803.0023326377745</v>
      </c>
      <c r="AH93" s="17">
        <v>1085.9916939050379</v>
      </c>
      <c r="AI93" s="15">
        <f t="shared" si="20"/>
        <v>0.53223559074530391</v>
      </c>
      <c r="AJ93" s="17">
        <f t="shared" si="21"/>
        <v>2.5</v>
      </c>
      <c r="AK93" s="15">
        <f t="shared" si="22"/>
        <v>0.66862420737717243</v>
      </c>
      <c r="AL93" s="5">
        <v>2.8845000000000001</v>
      </c>
      <c r="AM93" s="5">
        <v>2.6804999999999999</v>
      </c>
      <c r="AN93" s="5">
        <f>('Global Only'!V93/AM93)^0.5</f>
        <v>2.6258297033060596</v>
      </c>
      <c r="AO93" s="5">
        <f t="shared" si="23"/>
        <v>1.5268643536944848</v>
      </c>
      <c r="AP93" t="str">
        <f t="shared" si="24"/>
        <v>Hors classe</v>
      </c>
      <c r="AQ93" s="5">
        <f>W93*S93/'Global Only'!S93</f>
        <v>12.256546932113201</v>
      </c>
      <c r="AR93" s="15"/>
      <c r="AS93" s="5">
        <f>AQ93/'Global Only'!V93</f>
        <v>0.66316135078323513</v>
      </c>
    </row>
    <row r="94" spans="1:45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4"/>
        <v>6100.2647999999999</v>
      </c>
      <c r="M94" s="15"/>
      <c r="N94" s="15"/>
      <c r="O94" s="15"/>
      <c r="P94" s="15">
        <f t="shared" si="15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6"/>
        <v>3.3048241448189533</v>
      </c>
      <c r="W94" s="63">
        <v>1.9366399999999999</v>
      </c>
      <c r="X94" s="15">
        <f t="shared" si="17"/>
        <v>0.58600394911666143</v>
      </c>
      <c r="Y94" s="15">
        <f>'Global Only'!Y94</f>
        <v>1.0863622977710303</v>
      </c>
      <c r="Z94" s="15">
        <f t="shared" si="18"/>
        <v>0.63661259666527426</v>
      </c>
      <c r="AA94" s="16"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9"/>
        <v>2466.5976917855792</v>
      </c>
      <c r="AH94" s="17">
        <v>4177.8779091184097</v>
      </c>
      <c r="AI94" s="15">
        <f t="shared" si="20"/>
        <v>36.720268275766159</v>
      </c>
      <c r="AJ94" s="17">
        <f t="shared" si="21"/>
        <v>0.29999999999999993</v>
      </c>
      <c r="AK94" s="15">
        <f t="shared" si="22"/>
        <v>0.58600394911666143</v>
      </c>
      <c r="AL94" s="56">
        <v>1.5359</v>
      </c>
      <c r="AM94" s="56">
        <v>1.4395</v>
      </c>
      <c r="AN94" s="56">
        <f>('Global Only'!V94/AM94)^0.5</f>
        <v>1.5698480110782222</v>
      </c>
      <c r="AO94" s="5">
        <f t="shared" si="23"/>
        <v>0.93270808488269363</v>
      </c>
      <c r="AP94" t="str">
        <f t="shared" si="24"/>
        <v>Hors classe</v>
      </c>
      <c r="AQ94" s="5">
        <f>W94*S94/'Global Only'!S94</f>
        <v>2.0663820506595969</v>
      </c>
      <c r="AR94" s="15"/>
      <c r="AS94" s="5">
        <f>AQ94/'Global Only'!V94</f>
        <v>0.58248364716025369</v>
      </c>
    </row>
    <row r="95" spans="1:45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4"/>
        <v>6100.2647999999999</v>
      </c>
      <c r="M95" s="15"/>
      <c r="N95" s="15"/>
      <c r="O95" s="15"/>
      <c r="P95" s="15">
        <f t="shared" si="15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6"/>
        <v>3.3048241448189533</v>
      </c>
      <c r="W95" s="63">
        <v>1.9366399999999999</v>
      </c>
      <c r="X95" s="15">
        <f t="shared" si="17"/>
        <v>0.58600394911666143</v>
      </c>
      <c r="Y95" s="15">
        <f>'Global Only'!Y95</f>
        <v>0.94217581448819943</v>
      </c>
      <c r="Z95" s="15">
        <f t="shared" si="18"/>
        <v>0.55211874805229189</v>
      </c>
      <c r="AA95" s="16"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19"/>
        <v>2466.5976917855792</v>
      </c>
      <c r="AH95" s="17">
        <v>3870.3412115844235</v>
      </c>
      <c r="AI95" s="15">
        <f t="shared" si="20"/>
        <v>13.219296579275818</v>
      </c>
      <c r="AJ95" s="17">
        <f t="shared" si="21"/>
        <v>0.49999999999999989</v>
      </c>
      <c r="AK95" s="15">
        <f t="shared" si="22"/>
        <v>0.58600394911666143</v>
      </c>
      <c r="AL95" s="5">
        <v>1.5359</v>
      </c>
      <c r="AM95" s="5">
        <v>1.4395</v>
      </c>
      <c r="AN95" s="5">
        <f>('Global Only'!V95/AM95)^0.5</f>
        <v>1.6310258796629635</v>
      </c>
      <c r="AO95" s="5">
        <f t="shared" si="23"/>
        <v>1.023788989667463</v>
      </c>
      <c r="AP95" t="str">
        <f t="shared" si="24"/>
        <v>Hors classe</v>
      </c>
      <c r="AQ95" s="5">
        <f>W95*S95/'Global Only'!S95</f>
        <v>2.2305764399814634</v>
      </c>
      <c r="AR95" s="15"/>
      <c r="AS95" s="5">
        <f>AQ95/'Global Only'!V95</f>
        <v>0.58248364716025369</v>
      </c>
    </row>
    <row r="96" spans="1:45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4"/>
        <v>6100.2647999999999</v>
      </c>
      <c r="M96" s="15"/>
      <c r="N96" s="15"/>
      <c r="O96" s="15"/>
      <c r="P96" s="15">
        <f t="shared" si="15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6"/>
        <v>3.3048241448189533</v>
      </c>
      <c r="W96" s="63">
        <v>1.9366399999999999</v>
      </c>
      <c r="X96" s="15">
        <f t="shared" si="17"/>
        <v>0.58600394911666143</v>
      </c>
      <c r="Y96" s="15">
        <f>'Global Only'!Y96</f>
        <v>0.75966097877496497</v>
      </c>
      <c r="Z96" s="15">
        <f t="shared" si="18"/>
        <v>0.44516433355195778</v>
      </c>
      <c r="AA96" s="16"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19"/>
        <v>2466.5976917855792</v>
      </c>
      <c r="AH96" s="17">
        <v>3461.4955495321219</v>
      </c>
      <c r="AI96" s="15">
        <f t="shared" si="20"/>
        <v>5.8752429241225856</v>
      </c>
      <c r="AJ96" s="17">
        <f t="shared" si="21"/>
        <v>0.74999999999999989</v>
      </c>
      <c r="AK96" s="15">
        <f t="shared" si="22"/>
        <v>0.58600394911666143</v>
      </c>
      <c r="AL96" s="5">
        <v>1.5359</v>
      </c>
      <c r="AM96" s="5">
        <v>1.4395</v>
      </c>
      <c r="AN96" s="5">
        <f>('Global Only'!V96/AM96)^0.5</f>
        <v>1.7246603954848938</v>
      </c>
      <c r="AO96" s="5">
        <f t="shared" si="23"/>
        <v>1.1273229353800898</v>
      </c>
      <c r="AP96" t="str">
        <f t="shared" si="24"/>
        <v>Hors classe</v>
      </c>
      <c r="AQ96" s="5">
        <f>W96*S96/'Global Only'!S96</f>
        <v>2.4940352508661845</v>
      </c>
      <c r="AR96" s="15"/>
      <c r="AS96" s="5">
        <f>AQ96/'Global Only'!V96</f>
        <v>0.58248364716025369</v>
      </c>
    </row>
    <row r="97" spans="1:45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4"/>
        <v>6100.2647999999999</v>
      </c>
      <c r="M97" s="15"/>
      <c r="N97" s="15"/>
      <c r="O97" s="15"/>
      <c r="P97" s="15">
        <f t="shared" si="15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6"/>
        <v>3.3048241448189533</v>
      </c>
      <c r="W97" s="63">
        <v>1.9366399999999999</v>
      </c>
      <c r="X97" s="15">
        <f t="shared" si="17"/>
        <v>0.58600394911666143</v>
      </c>
      <c r="Y97" s="15">
        <f>'Global Only'!Y97</f>
        <v>0.67594411845203284</v>
      </c>
      <c r="Z97" s="15">
        <f t="shared" si="18"/>
        <v>0.39610592279507162</v>
      </c>
      <c r="AA97" s="16"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19"/>
        <v>2466.5976917855792</v>
      </c>
      <c r="AH97" s="17">
        <v>3010.3655720248034</v>
      </c>
      <c r="AI97" s="15">
        <f t="shared" si="20"/>
        <v>3.3048241448189546</v>
      </c>
      <c r="AJ97" s="17">
        <f t="shared" si="21"/>
        <v>0.99999999999999978</v>
      </c>
      <c r="AK97" s="15">
        <f t="shared" si="22"/>
        <v>0.58600394911666143</v>
      </c>
      <c r="AL97" s="5">
        <v>1.5359</v>
      </c>
      <c r="AM97" s="5">
        <v>1.4395</v>
      </c>
      <c r="AN97" s="5">
        <f>('Global Only'!V97/AM97)^0.5</f>
        <v>1.8493787367002101</v>
      </c>
      <c r="AO97" s="5">
        <f t="shared" si="23"/>
        <v>1.0774092961628934</v>
      </c>
      <c r="AP97" t="str">
        <f t="shared" si="24"/>
        <v>Hors classe</v>
      </c>
      <c r="AQ97" s="5">
        <f>W97*S97/'Global Only'!S97</f>
        <v>2.8677885508246823</v>
      </c>
      <c r="AR97" s="15"/>
      <c r="AS97" s="5">
        <f>AQ97/'Global Only'!V97</f>
        <v>0.58248364716025358</v>
      </c>
    </row>
    <row r="98" spans="1:45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4"/>
        <v>6100.2647999999999</v>
      </c>
      <c r="M98" s="15"/>
      <c r="N98" s="15"/>
      <c r="O98" s="15"/>
      <c r="P98" s="15">
        <f t="shared" si="15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6"/>
        <v>3.3048241448189533</v>
      </c>
      <c r="W98" s="63">
        <v>1.9366399999999999</v>
      </c>
      <c r="X98" s="15">
        <f t="shared" si="17"/>
        <v>0.58600394911666143</v>
      </c>
      <c r="Y98" s="15">
        <f>'Global Only'!Y98</f>
        <v>0.49805094899171387</v>
      </c>
      <c r="Z98" s="15">
        <f t="shared" si="18"/>
        <v>0.29185982297044522</v>
      </c>
      <c r="AA98" s="16"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19"/>
        <v>2466.5976917855792</v>
      </c>
      <c r="AH98" s="17">
        <v>2393.5008227522562</v>
      </c>
      <c r="AI98" s="15">
        <f t="shared" si="20"/>
        <v>1.868293371484512</v>
      </c>
      <c r="AJ98" s="17">
        <f t="shared" si="21"/>
        <v>1.33</v>
      </c>
      <c r="AK98" s="15">
        <f t="shared" si="22"/>
        <v>0.58600394911666143</v>
      </c>
      <c r="AL98" s="5">
        <v>1.5359</v>
      </c>
      <c r="AM98" s="5">
        <v>1.4395</v>
      </c>
      <c r="AN98" s="5">
        <f>('Global Only'!V98/AM98)^0.5</f>
        <v>2.0740474537232423</v>
      </c>
      <c r="AO98" s="5">
        <f t="shared" si="23"/>
        <v>1.1213224904905428</v>
      </c>
      <c r="AP98" t="str">
        <f t="shared" si="24"/>
        <v>Hors classe</v>
      </c>
      <c r="AQ98" s="5">
        <f>W98*S98/'Global Only'!S98</f>
        <v>3.6068890552218167</v>
      </c>
      <c r="AR98" s="15"/>
      <c r="AS98" s="5">
        <f>AQ98/'Global Only'!V98</f>
        <v>0.58248364716025369</v>
      </c>
    </row>
    <row r="99" spans="1:45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4"/>
        <v>6100.2647999999999</v>
      </c>
      <c r="M99" s="15"/>
      <c r="N99" s="15"/>
      <c r="O99" s="15"/>
      <c r="P99" s="15">
        <f t="shared" si="15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6"/>
        <v>3.3048241448189533</v>
      </c>
      <c r="W99" s="63">
        <v>1.9366399999999999</v>
      </c>
      <c r="X99" s="15">
        <f t="shared" si="17"/>
        <v>0.58600394911666143</v>
      </c>
      <c r="Y99" s="15">
        <f>'Global Only'!Y99</f>
        <v>0.33405848476597083</v>
      </c>
      <c r="Z99" s="15">
        <f t="shared" si="18"/>
        <v>0.19575959130878698</v>
      </c>
      <c r="AA99" s="16"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19"/>
        <v>2466.5976917855792</v>
      </c>
      <c r="AH99" s="17">
        <v>1836.7620987321591</v>
      </c>
      <c r="AI99" s="15">
        <f t="shared" si="20"/>
        <v>1.1849919842299668</v>
      </c>
      <c r="AJ99" s="17">
        <f t="shared" si="21"/>
        <v>1.6699999999999997</v>
      </c>
      <c r="AK99" s="15">
        <f t="shared" si="22"/>
        <v>0.58600394911666143</v>
      </c>
      <c r="AL99" s="5">
        <v>1.5359</v>
      </c>
      <c r="AM99" s="5">
        <v>1.4395</v>
      </c>
      <c r="AN99" s="5">
        <f>('Global Only'!V99/AM99)^0.5</f>
        <v>2.3676037799588507</v>
      </c>
      <c r="AO99" s="5">
        <f t="shared" si="23"/>
        <v>1.256073322128703</v>
      </c>
      <c r="AP99" t="str">
        <f t="shared" si="24"/>
        <v>Hors classe</v>
      </c>
      <c r="AQ99" s="5">
        <f>W99*S99/'Global Only'!S99</f>
        <v>4.7001688064059</v>
      </c>
      <c r="AR99" s="15"/>
      <c r="AS99" s="5">
        <f>AQ99/'Global Only'!V99</f>
        <v>0.58248364716025369</v>
      </c>
    </row>
    <row r="100" spans="1:45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4"/>
        <v>6100.2647999999999</v>
      </c>
      <c r="M100" s="31"/>
      <c r="N100" s="31"/>
      <c r="O100" s="31"/>
      <c r="P100" s="31">
        <f t="shared" si="15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6"/>
        <v>3.3048241448189533</v>
      </c>
      <c r="W100" s="63">
        <v>1.9366399999999999</v>
      </c>
      <c r="X100" s="31">
        <f t="shared" si="17"/>
        <v>0.58600394911666143</v>
      </c>
      <c r="Y100" s="31">
        <f>'Global Only'!Y100</f>
        <v>0.23047996071072441</v>
      </c>
      <c r="Z100" s="31">
        <f t="shared" si="18"/>
        <v>0.13506216716873748</v>
      </c>
      <c r="AA100" s="33"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19"/>
        <v>2466.5976917855792</v>
      </c>
      <c r="AH100" s="34">
        <v>1423.1308916460907</v>
      </c>
      <c r="AI100" s="31">
        <f t="shared" si="20"/>
        <v>0.82620603620473865</v>
      </c>
      <c r="AJ100" s="34">
        <f t="shared" si="21"/>
        <v>1.9999999999999996</v>
      </c>
      <c r="AK100" s="31">
        <f t="shared" si="22"/>
        <v>0.58600394911666143</v>
      </c>
      <c r="AL100" s="5">
        <v>1.5359</v>
      </c>
      <c r="AM100" s="5">
        <v>1.4395</v>
      </c>
      <c r="AN100" s="5">
        <f>('Global Only'!V100/AM100)^0.5</f>
        <v>2.6897570613034878</v>
      </c>
      <c r="AO100" s="5">
        <f t="shared" si="23"/>
        <v>1.3960775666109668</v>
      </c>
      <c r="AP100" t="str">
        <f t="shared" si="24"/>
        <v>Hors classe</v>
      </c>
      <c r="AQ100" s="5">
        <f>W100*S100/'Global Only'!S100</f>
        <v>6.0662669694871854</v>
      </c>
      <c r="AR100" s="31"/>
      <c r="AS100" s="5">
        <f>AQ100/'Global Only'!V100</f>
        <v>0.58248364716025369</v>
      </c>
    </row>
    <row r="101" spans="1:45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4"/>
        <v>6100.2647999999999</v>
      </c>
      <c r="M101" s="42"/>
      <c r="N101" s="42"/>
      <c r="O101" s="42"/>
      <c r="P101" s="42">
        <f t="shared" si="15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6"/>
        <v>3.3048241448189533</v>
      </c>
      <c r="W101" s="63">
        <v>1.9366399999999999</v>
      </c>
      <c r="X101" s="42">
        <f t="shared" si="17"/>
        <v>0.58600394911666143</v>
      </c>
      <c r="Y101" s="42">
        <f>'Global Only'!Y101</f>
        <v>0.14590272307468277</v>
      </c>
      <c r="Z101" s="42">
        <f t="shared" si="18"/>
        <v>8.5499571908638744E-2</v>
      </c>
      <c r="AA101" s="41"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19"/>
        <v>2466.5976917855792</v>
      </c>
      <c r="AH101" s="43">
        <v>997.90481479246318</v>
      </c>
      <c r="AI101" s="42">
        <f t="shared" si="20"/>
        <v>0.52877186317103275</v>
      </c>
      <c r="AJ101" s="43">
        <f t="shared" si="21"/>
        <v>2.4999999999999996</v>
      </c>
      <c r="AK101" s="42">
        <f t="shared" si="22"/>
        <v>0.58600394911666143</v>
      </c>
      <c r="AL101" s="5">
        <v>1.5359</v>
      </c>
      <c r="AM101" s="5">
        <v>1.4395</v>
      </c>
      <c r="AN101" s="5">
        <f>('Global Only'!V101/AM101)^0.5</f>
        <v>3.2121137779245359</v>
      </c>
      <c r="AO101" s="5">
        <f t="shared" si="23"/>
        <v>1.5292303778272125</v>
      </c>
      <c r="AP101" t="str">
        <f t="shared" si="24"/>
        <v>Hors classe</v>
      </c>
      <c r="AQ101" s="5">
        <f>W101*S101/'Global Only'!S101</f>
        <v>8.6512178248633607</v>
      </c>
      <c r="AR101" s="42"/>
      <c r="AS101" s="5">
        <f>AQ101/'Global Only'!V101</f>
        <v>0.58248364716025369</v>
      </c>
    </row>
    <row r="102" spans="1:45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4"/>
        <v>15434.550000000001</v>
      </c>
      <c r="M102" s="36"/>
      <c r="N102" s="36"/>
      <c r="O102" s="36"/>
      <c r="P102" s="36">
        <f t="shared" si="15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7"/>
        <v>1.1097256933415107</v>
      </c>
      <c r="Y102" s="36">
        <f>'Global Only'!Y102</f>
        <v>1.0342561228675173</v>
      </c>
      <c r="Z102" s="36">
        <f t="shared" si="18"/>
        <v>1.1477405930418583</v>
      </c>
      <c r="AA102" s="38"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9"/>
        <v>7878.9336820755398</v>
      </c>
      <c r="AH102" s="39">
        <v>6737.2255644762408</v>
      </c>
      <c r="AI102" s="36">
        <f t="shared" si="20"/>
        <v>37.369108227541879</v>
      </c>
      <c r="AJ102" s="39">
        <f t="shared" si="21"/>
        <v>0.30044773224364668</v>
      </c>
      <c r="AK102" s="36">
        <f t="shared" si="22"/>
        <v>1.1097256933415107</v>
      </c>
      <c r="AL102" s="56">
        <v>26.521000000000001</v>
      </c>
      <c r="AM102" s="56">
        <v>24.673999999999999</v>
      </c>
      <c r="AN102" s="56">
        <f>('Global Only'!V102/AM102)^0.5</f>
        <v>0.39139785977464836</v>
      </c>
      <c r="AO102" s="5">
        <f t="shared" si="23"/>
        <v>0.86434717281677931</v>
      </c>
      <c r="AP102" t="str">
        <f t="shared" si="24"/>
        <v>Classe 1</v>
      </c>
      <c r="AQ102" s="5">
        <f>W102*S102/'Global Only'!S102</f>
        <v>4.0931192852837484</v>
      </c>
      <c r="AR102" s="36" t="s">
        <v>323</v>
      </c>
      <c r="AS102" s="5">
        <f>AQ102/'Global Only'!V102</f>
        <v>1.0828740538534112</v>
      </c>
    </row>
    <row r="103" spans="1:45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4"/>
        <v>15434.550000000001</v>
      </c>
      <c r="M103" s="15"/>
      <c r="N103" s="15"/>
      <c r="O103" s="15"/>
      <c r="P103" s="15">
        <f t="shared" si="15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6"/>
        <v>3.3732660444476106</v>
      </c>
      <c r="W103" s="65">
        <v>3.7433999999999998</v>
      </c>
      <c r="X103" s="15">
        <f t="shared" si="17"/>
        <v>1.1097256933415107</v>
      </c>
      <c r="Y103" s="15">
        <f>'Global Only'!Y103</f>
        <v>0.97112411863602754</v>
      </c>
      <c r="Z103" s="15">
        <f t="shared" si="18"/>
        <v>1.0776813858740293</v>
      </c>
      <c r="AA103" s="16"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19"/>
        <v>7878.9336820755398</v>
      </c>
      <c r="AH103" s="17">
        <v>5982.1831926777968</v>
      </c>
      <c r="AI103" s="15">
        <f t="shared" si="20"/>
        <v>13.452878961915074</v>
      </c>
      <c r="AJ103" s="17">
        <f t="shared" si="21"/>
        <v>0.50074622040607786</v>
      </c>
      <c r="AK103" s="15">
        <f t="shared" si="22"/>
        <v>1.1097256933415107</v>
      </c>
      <c r="AL103" s="5">
        <v>26.521000000000001</v>
      </c>
      <c r="AM103" s="5">
        <v>24.673999999999999</v>
      </c>
      <c r="AN103" s="5">
        <f>('Global Only'!V103/AM103)^0.5</f>
        <v>0.41536427088284572</v>
      </c>
      <c r="AO103" s="5">
        <f t="shared" si="23"/>
        <v>0.85348710474818701</v>
      </c>
      <c r="AP103" t="str">
        <f t="shared" si="24"/>
        <v>Classe 1</v>
      </c>
      <c r="AQ103" s="5">
        <f>W103*S103/'Global Only'!S103</f>
        <v>4.6097331022924521</v>
      </c>
      <c r="AR103" s="15" t="s">
        <v>331</v>
      </c>
      <c r="AS103" s="5">
        <f>AQ103/'Global Only'!V103</f>
        <v>1.0828740538534112</v>
      </c>
    </row>
    <row r="104" spans="1:45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4"/>
        <v>15434.550000000001</v>
      </c>
      <c r="M104" s="15"/>
      <c r="N104" s="15"/>
      <c r="O104" s="15"/>
      <c r="P104" s="15">
        <f t="shared" si="15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6"/>
        <v>3.3732660444476106</v>
      </c>
      <c r="W104" s="65">
        <v>3.7433999999999998</v>
      </c>
      <c r="X104" s="15">
        <f t="shared" si="17"/>
        <v>1.1097256933415107</v>
      </c>
      <c r="Y104" s="15">
        <f>'Global Only'!Y104</f>
        <v>0.77641714242138793</v>
      </c>
      <c r="Z104" s="15">
        <f t="shared" si="18"/>
        <v>0.86161005169580918</v>
      </c>
      <c r="AA104" s="16"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19"/>
        <v>7878.9336820755398</v>
      </c>
      <c r="AH104" s="17">
        <v>4919.0552942769218</v>
      </c>
      <c r="AI104" s="15">
        <f t="shared" si="20"/>
        <v>5.9790573164066991</v>
      </c>
      <c r="AJ104" s="17">
        <f t="shared" si="21"/>
        <v>0.75111933060911684</v>
      </c>
      <c r="AK104" s="15">
        <f t="shared" si="22"/>
        <v>1.1097256933415107</v>
      </c>
      <c r="AL104" s="5">
        <v>26.521000000000001</v>
      </c>
      <c r="AM104" s="5">
        <v>24.673999999999999</v>
      </c>
      <c r="AN104" s="5">
        <f>('Global Only'!V104/AM104)^0.5</f>
        <v>0.45805553805646498</v>
      </c>
      <c r="AO104" s="5">
        <f t="shared" si="23"/>
        <v>0.95547457450266815</v>
      </c>
      <c r="AP104" t="str">
        <f t="shared" si="24"/>
        <v>Classe 1</v>
      </c>
      <c r="AQ104" s="5">
        <f>W104*S104/'Global Only'!S104</f>
        <v>5.6060089260122812</v>
      </c>
      <c r="AR104" s="15" t="s">
        <v>339</v>
      </c>
      <c r="AS104" s="5">
        <f>AQ104/'Global Only'!V104</f>
        <v>1.0828740538534114</v>
      </c>
    </row>
    <row r="105" spans="1:45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4"/>
        <v>15434.550000000001</v>
      </c>
      <c r="M105" s="15"/>
      <c r="N105" s="15"/>
      <c r="O105" s="15"/>
      <c r="P105" s="15">
        <f t="shared" si="15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6"/>
        <v>3.3732660444476106</v>
      </c>
      <c r="W105" s="65">
        <v>3.7433999999999998</v>
      </c>
      <c r="X105" s="15">
        <f t="shared" si="17"/>
        <v>1.1097256933415107</v>
      </c>
      <c r="Y105" s="15">
        <f>'Global Only'!Y105</f>
        <v>0.64329076239163363</v>
      </c>
      <c r="Z105" s="15">
        <f t="shared" si="18"/>
        <v>0.71387628731524466</v>
      </c>
      <c r="AA105" s="16"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19"/>
        <v>7878.9336820755398</v>
      </c>
      <c r="AH105" s="17">
        <v>3827.3641010301089</v>
      </c>
      <c r="AI105" s="15">
        <f t="shared" si="20"/>
        <v>3.3632197404787685</v>
      </c>
      <c r="AJ105" s="17">
        <f t="shared" si="21"/>
        <v>1.0014924408121557</v>
      </c>
      <c r="AK105" s="15">
        <f t="shared" si="22"/>
        <v>1.1097256933415107</v>
      </c>
      <c r="AL105" s="5">
        <v>26.521000000000001</v>
      </c>
      <c r="AM105" s="5">
        <v>24.673999999999999</v>
      </c>
      <c r="AN105" s="5">
        <f>('Global Only'!V105/AM105)^0.5</f>
        <v>0.51928897351224723</v>
      </c>
      <c r="AO105" s="5">
        <f t="shared" si="23"/>
        <v>0.97034293875891753</v>
      </c>
      <c r="AP105" t="str">
        <f t="shared" si="24"/>
        <v>Classe 1</v>
      </c>
      <c r="AQ105" s="5">
        <f>W105*S105/'Global Only'!S105</f>
        <v>7.2050286200475222</v>
      </c>
      <c r="AR105" s="15" t="s">
        <v>347</v>
      </c>
      <c r="AS105" s="5">
        <f>AQ105/'Global Only'!V105</f>
        <v>1.0828740538534114</v>
      </c>
    </row>
    <row r="106" spans="1:45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4"/>
        <v>15434.550000000001</v>
      </c>
      <c r="M106" s="15"/>
      <c r="N106" s="15"/>
      <c r="O106" s="15"/>
      <c r="P106" s="15">
        <f t="shared" si="15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6"/>
        <v>3.3732660444476106</v>
      </c>
      <c r="W106" s="65">
        <v>3.7433999999999998</v>
      </c>
      <c r="X106" s="15">
        <f t="shared" si="17"/>
        <v>1.1097256933415107</v>
      </c>
      <c r="Y106" s="15">
        <f>'Global Only'!Y106</f>
        <v>0.47177605894865532</v>
      </c>
      <c r="Z106" s="15">
        <f t="shared" si="18"/>
        <v>0.52354201411872192</v>
      </c>
      <c r="AA106" s="16"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19"/>
        <v>7878.9336820755398</v>
      </c>
      <c r="AH106" s="17">
        <v>2666.6313259775375</v>
      </c>
      <c r="AI106" s="15">
        <f t="shared" si="20"/>
        <v>1.9013057496064039</v>
      </c>
      <c r="AJ106" s="17">
        <f t="shared" si="21"/>
        <v>1.3319849462801672</v>
      </c>
      <c r="AK106" s="15">
        <f t="shared" si="22"/>
        <v>1.1097256933415107</v>
      </c>
      <c r="AL106" s="5">
        <v>26.521000000000001</v>
      </c>
      <c r="AM106" s="5">
        <v>24.673999999999999</v>
      </c>
      <c r="AN106" s="5">
        <f>('Global Only'!V106/AM106)^0.5</f>
        <v>0.62212478287067208</v>
      </c>
      <c r="AO106" s="5">
        <f t="shared" si="23"/>
        <v>0.93971234846120844</v>
      </c>
      <c r="AP106" t="str">
        <f t="shared" si="24"/>
        <v>Classe 1</v>
      </c>
      <c r="AQ106" s="5">
        <f>W106*S106/'Global Only'!S106</f>
        <v>10.341237507646635</v>
      </c>
      <c r="AR106" s="15" t="s">
        <v>355</v>
      </c>
      <c r="AS106" s="5">
        <f>AQ106/'Global Only'!V106</f>
        <v>1.0828740538534114</v>
      </c>
    </row>
    <row r="107" spans="1:45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4"/>
        <v>15434.550000000001</v>
      </c>
      <c r="M107" s="15"/>
      <c r="N107" s="15"/>
      <c r="O107" s="15"/>
      <c r="P107" s="15">
        <f t="shared" si="15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6"/>
        <v>3.3732660444476106</v>
      </c>
      <c r="W107" s="65">
        <v>3.7433999999999998</v>
      </c>
      <c r="X107" s="15">
        <f t="shared" si="17"/>
        <v>1.1097256933415107</v>
      </c>
      <c r="Y107" s="15">
        <f>'Global Only'!Y107</f>
        <v>0.31844779558636532</v>
      </c>
      <c r="Z107" s="15">
        <f t="shared" si="18"/>
        <v>0.35338970075015491</v>
      </c>
      <c r="AA107" s="16"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19"/>
        <v>7878.9336820755398</v>
      </c>
      <c r="AH107" s="17">
        <v>1879.0550734061646</v>
      </c>
      <c r="AI107" s="15">
        <f t="shared" si="20"/>
        <v>1.2059305606076838</v>
      </c>
      <c r="AJ107" s="17">
        <f t="shared" si="21"/>
        <v>1.6724923761562998</v>
      </c>
      <c r="AK107" s="15">
        <f t="shared" si="22"/>
        <v>1.1097256933415107</v>
      </c>
      <c r="AL107" s="5">
        <v>26.521000000000001</v>
      </c>
      <c r="AM107" s="5">
        <v>24.673999999999999</v>
      </c>
      <c r="AN107" s="5">
        <f>('Global Only'!V107/AM107)^0.5</f>
        <v>0.74112119895963757</v>
      </c>
      <c r="AO107" s="5">
        <f t="shared" si="23"/>
        <v>0.93749029792761251</v>
      </c>
      <c r="AP107" t="str">
        <f t="shared" si="24"/>
        <v>Classe 1</v>
      </c>
      <c r="AQ107" s="5">
        <f>W107*S107/'Global Only'!S107</f>
        <v>14.675603859378571</v>
      </c>
      <c r="AR107" s="15" t="s">
        <v>363</v>
      </c>
      <c r="AS107" s="5">
        <f>AQ107/'Global Only'!V107</f>
        <v>1.0828740538534114</v>
      </c>
    </row>
    <row r="108" spans="1:45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4"/>
        <v>15434.550000000001</v>
      </c>
      <c r="M108" s="15"/>
      <c r="N108" s="15"/>
      <c r="O108" s="15"/>
      <c r="P108" s="15">
        <f t="shared" si="15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6"/>
        <v>3.3732660444476106</v>
      </c>
      <c r="W108" s="65">
        <v>3.7433999999999998</v>
      </c>
      <c r="X108" s="15">
        <f t="shared" si="17"/>
        <v>1.1097256933415107</v>
      </c>
      <c r="Y108" s="15">
        <f>'Global Only'!Y108</f>
        <v>0.21703588858337444</v>
      </c>
      <c r="Z108" s="15">
        <f t="shared" si="18"/>
        <v>0.24085030193817608</v>
      </c>
      <c r="AA108" s="16"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19"/>
        <v>7878.9336820755398</v>
      </c>
      <c r="AH108" s="17">
        <v>1389.3171297377658</v>
      </c>
      <c r="AI108" s="15">
        <f t="shared" si="20"/>
        <v>0.84080493511969212</v>
      </c>
      <c r="AJ108" s="17">
        <f t="shared" si="21"/>
        <v>2.0029848816243114</v>
      </c>
      <c r="AK108" s="15">
        <f t="shared" si="22"/>
        <v>1.1097256933415107</v>
      </c>
      <c r="AL108" s="5">
        <v>26.521000000000001</v>
      </c>
      <c r="AM108" s="5">
        <v>24.673999999999999</v>
      </c>
      <c r="AN108" s="5">
        <f>('Global Only'!V108/AM108)^0.5</f>
        <v>0.86190280735641223</v>
      </c>
      <c r="AO108" s="5">
        <f t="shared" si="23"/>
        <v>0.9717634163341492</v>
      </c>
      <c r="AP108" t="str">
        <f t="shared" si="24"/>
        <v>Classe 1</v>
      </c>
      <c r="AQ108" s="5">
        <f>W108*S108/'Global Only'!S108</f>
        <v>19.848792832828185</v>
      </c>
      <c r="AR108" s="15" t="s">
        <v>371</v>
      </c>
      <c r="AS108" s="5">
        <f>AQ108/'Global Only'!V108</f>
        <v>1.0828740538534112</v>
      </c>
    </row>
    <row r="109" spans="1:45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4"/>
        <v>15434.550000000001</v>
      </c>
      <c r="M109" s="15"/>
      <c r="N109" s="15"/>
      <c r="O109" s="15"/>
      <c r="P109" s="15">
        <f t="shared" si="15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6"/>
        <v>3.3732660444476106</v>
      </c>
      <c r="W109" s="65">
        <v>3.7433999999999998</v>
      </c>
      <c r="X109" s="15">
        <f t="shared" si="17"/>
        <v>1.1097256933415107</v>
      </c>
      <c r="Y109" s="15">
        <f>'Global Only'!Y109</f>
        <v>0.13551845436494306</v>
      </c>
      <c r="Z109" s="15">
        <f t="shared" si="18"/>
        <v>0.15038831073070633</v>
      </c>
      <c r="AA109" s="16"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19"/>
        <v>7878.9336820755398</v>
      </c>
      <c r="AH109" s="17">
        <v>937.98160586938718</v>
      </c>
      <c r="AI109" s="15">
        <f t="shared" si="20"/>
        <v>0.53811515847660307</v>
      </c>
      <c r="AJ109" s="17">
        <f t="shared" si="21"/>
        <v>2.5037311020303892</v>
      </c>
      <c r="AK109" s="15">
        <f t="shared" si="22"/>
        <v>1.1097256933415107</v>
      </c>
      <c r="AL109" s="5">
        <v>26.521000000000001</v>
      </c>
      <c r="AM109" s="5">
        <v>24.673999999999999</v>
      </c>
      <c r="AN109" s="5">
        <f>('Global Only'!V109/AM109)^0.5</f>
        <v>1.0489670093748855</v>
      </c>
      <c r="AO109" s="5">
        <f t="shared" si="23"/>
        <v>1.0046267869486172</v>
      </c>
      <c r="AP109" t="str">
        <f t="shared" si="24"/>
        <v>Classe 1</v>
      </c>
      <c r="AQ109" s="5">
        <f>W109*S109/'Global Only'!S109</f>
        <v>29.399582800672054</v>
      </c>
      <c r="AR109" s="15" t="s">
        <v>379</v>
      </c>
      <c r="AS109" s="5">
        <f>AQ109/'Global Only'!V109</f>
        <v>1.0828740538534114</v>
      </c>
    </row>
    <row r="110" spans="1:45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4"/>
        <v>11835.099999999999</v>
      </c>
      <c r="M110" s="15"/>
      <c r="N110" s="15"/>
      <c r="O110" s="15"/>
      <c r="P110" s="15">
        <f t="shared" si="15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6"/>
        <v>3.3607996762291767</v>
      </c>
      <c r="W110" s="63">
        <v>3.4331200000000002</v>
      </c>
      <c r="X110" s="15">
        <f t="shared" si="17"/>
        <v>1.0215187844376274</v>
      </c>
      <c r="Y110" s="15">
        <f>'Global Only'!Y110</f>
        <v>1.0430050345373978</v>
      </c>
      <c r="Z110" s="15">
        <f t="shared" si="18"/>
        <v>1.0654492350429683</v>
      </c>
      <c r="AA110" s="16"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9"/>
        <v>5561.2974042209707</v>
      </c>
      <c r="AH110" s="17">
        <v>5167.2991704491842</v>
      </c>
      <c r="AI110" s="15">
        <f t="shared" si="20"/>
        <v>37.34221862476862</v>
      </c>
      <c r="AJ110" s="17">
        <f t="shared" si="21"/>
        <v>0.30000000000000004</v>
      </c>
      <c r="AK110" s="15">
        <f t="shared" si="22"/>
        <v>1.0215187844376274</v>
      </c>
      <c r="AL110" s="56">
        <v>15.672000000000001</v>
      </c>
      <c r="AM110" s="56">
        <v>14.519</v>
      </c>
      <c r="AN110" s="56">
        <f>('Global Only'!V110/AM110)^0.5</f>
        <v>0.50930967223416412</v>
      </c>
      <c r="AO110" s="5">
        <f t="shared" si="23"/>
        <v>0.92617109481269633</v>
      </c>
      <c r="AP110" t="str">
        <f t="shared" si="24"/>
        <v>Hors classe</v>
      </c>
      <c r="AQ110" s="5">
        <f>W110*S110/'Global Only'!S110</f>
        <v>3.7668693591591254</v>
      </c>
      <c r="AR110" s="15" t="s">
        <v>387</v>
      </c>
      <c r="AS110" s="5">
        <f>AQ110/'Global Only'!V110</f>
        <v>1.0001842363173483</v>
      </c>
    </row>
    <row r="111" spans="1:45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4"/>
        <v>11835.099999999999</v>
      </c>
      <c r="M111" s="15"/>
      <c r="N111" s="15"/>
      <c r="O111" s="15"/>
      <c r="P111" s="15">
        <f t="shared" si="15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6"/>
        <v>3.3607996762291767</v>
      </c>
      <c r="W111" s="63">
        <v>3.4331200000000002</v>
      </c>
      <c r="X111" s="15">
        <f t="shared" si="17"/>
        <v>1.0215187844376274</v>
      </c>
      <c r="Y111" s="15">
        <f>'Global Only'!Y111</f>
        <v>0.96122457110158099</v>
      </c>
      <c r="Z111" s="15">
        <f t="shared" si="18"/>
        <v>0.98190895544326684</v>
      </c>
      <c r="AA111" s="16"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19"/>
        <v>5561.2974042209707</v>
      </c>
      <c r="AH111" s="17">
        <v>4589.3662454341384</v>
      </c>
      <c r="AI111" s="15">
        <f t="shared" si="20"/>
        <v>13.443198704916703</v>
      </c>
      <c r="AJ111" s="17">
        <f t="shared" si="21"/>
        <v>0.5</v>
      </c>
      <c r="AK111" s="15">
        <f t="shared" si="22"/>
        <v>1.0215187844376274</v>
      </c>
      <c r="AL111" s="5">
        <v>15.672000000000001</v>
      </c>
      <c r="AM111" s="5">
        <v>14.519</v>
      </c>
      <c r="AN111" s="5">
        <f>('Global Only'!V111/AM111)^0.5</f>
        <v>0.54042741084049828</v>
      </c>
      <c r="AO111" s="5">
        <f t="shared" si="23"/>
        <v>0.9220802554916655</v>
      </c>
      <c r="AP111" t="str">
        <f t="shared" si="24"/>
        <v>Hors classe</v>
      </c>
      <c r="AQ111" s="5">
        <f>W111*S111/'Global Only'!S111</f>
        <v>4.2412263205487797</v>
      </c>
      <c r="AR111" s="15" t="s">
        <v>395</v>
      </c>
      <c r="AS111" s="5">
        <f>AQ111/'Global Only'!V111</f>
        <v>1.0001842363173481</v>
      </c>
    </row>
    <row r="112" spans="1:45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4"/>
        <v>11835.099999999999</v>
      </c>
      <c r="M112" s="15"/>
      <c r="N112" s="15"/>
      <c r="O112" s="15"/>
      <c r="P112" s="15">
        <f t="shared" si="15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6"/>
        <v>3.3607996762291767</v>
      </c>
      <c r="W112" s="63">
        <v>3.4331200000000002</v>
      </c>
      <c r="X112" s="15">
        <f t="shared" si="17"/>
        <v>1.0215187844376274</v>
      </c>
      <c r="Y112" s="15">
        <f>'Global Only'!Y112</f>
        <v>0.76522125627441562</v>
      </c>
      <c r="Z112" s="15">
        <f t="shared" si="18"/>
        <v>0.78168788753527518</v>
      </c>
      <c r="AA112" s="16"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19"/>
        <v>5561.2974042209707</v>
      </c>
      <c r="AH112" s="17">
        <v>3775.7120223953771</v>
      </c>
      <c r="AI112" s="15">
        <f t="shared" si="20"/>
        <v>5.9747549799629782</v>
      </c>
      <c r="AJ112" s="17">
        <f t="shared" si="21"/>
        <v>0.75000000000000011</v>
      </c>
      <c r="AK112" s="15">
        <f t="shared" si="22"/>
        <v>1.0215187844376274</v>
      </c>
      <c r="AL112" s="5">
        <v>15.672000000000001</v>
      </c>
      <c r="AM112" s="5">
        <v>14.519</v>
      </c>
      <c r="AN112" s="5">
        <f>('Global Only'!V112/AM112)^0.5</f>
        <v>0.59581892798987401</v>
      </c>
      <c r="AO112" s="5">
        <f t="shared" si="23"/>
        <v>1.0274719922576123</v>
      </c>
      <c r="AP112" t="str">
        <f t="shared" si="24"/>
        <v>Hors classe</v>
      </c>
      <c r="AQ112" s="5">
        <f>W112*S112/'Global Only'!S112</f>
        <v>5.1551974301325973</v>
      </c>
      <c r="AR112" s="15" t="s">
        <v>403</v>
      </c>
      <c r="AS112" s="5">
        <f>AQ112/'Global Only'!V112</f>
        <v>1.0001842363173481</v>
      </c>
    </row>
    <row r="113" spans="1:45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4"/>
        <v>11835.099999999999</v>
      </c>
      <c r="M113" s="15"/>
      <c r="N113" s="15"/>
      <c r="O113" s="15"/>
      <c r="P113" s="15">
        <f t="shared" si="15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6"/>
        <v>3.3607996762291767</v>
      </c>
      <c r="W113" s="63">
        <v>3.4331200000000002</v>
      </c>
      <c r="X113" s="15">
        <f t="shared" si="17"/>
        <v>1.0215187844376274</v>
      </c>
      <c r="Y113" s="15">
        <f>'Global Only'!Y113</f>
        <v>0.64194711842614227</v>
      </c>
      <c r="Z113" s="15">
        <f t="shared" si="18"/>
        <v>0.65576104008791047</v>
      </c>
      <c r="AA113" s="16"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19"/>
        <v>5561.2974042209707</v>
      </c>
      <c r="AH113" s="17">
        <v>2939.506895304562</v>
      </c>
      <c r="AI113" s="15">
        <f t="shared" si="20"/>
        <v>3.3607996762291759</v>
      </c>
      <c r="AJ113" s="17">
        <f t="shared" si="21"/>
        <v>1</v>
      </c>
      <c r="AK113" s="15">
        <f t="shared" si="22"/>
        <v>1.0215187844376274</v>
      </c>
      <c r="AL113" s="5">
        <v>15.672000000000001</v>
      </c>
      <c r="AM113" s="5">
        <v>14.519</v>
      </c>
      <c r="AN113" s="5">
        <f>('Global Only'!V113/AM113)^0.5</f>
        <v>0.67526849122865396</v>
      </c>
      <c r="AO113" s="5">
        <f t="shared" si="23"/>
        <v>1.0400860254397712</v>
      </c>
      <c r="AP113" t="str">
        <f t="shared" si="24"/>
        <v>Hors classe</v>
      </c>
      <c r="AQ113" s="5">
        <f>W113*S113/'Global Only'!S113</f>
        <v>6.6217027576513576</v>
      </c>
      <c r="AR113" s="15" t="s">
        <v>411</v>
      </c>
      <c r="AS113" s="5">
        <f>AQ113/'Global Only'!V113</f>
        <v>1.0001842363173479</v>
      </c>
    </row>
    <row r="114" spans="1:45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4"/>
        <v>11835.099999999999</v>
      </c>
      <c r="M114" s="15"/>
      <c r="N114" s="15"/>
      <c r="O114" s="15"/>
      <c r="P114" s="15">
        <f t="shared" si="15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6"/>
        <v>3.3607996762291767</v>
      </c>
      <c r="W114" s="63">
        <v>3.4331200000000002</v>
      </c>
      <c r="X114" s="15">
        <f t="shared" si="17"/>
        <v>1.0215187844376274</v>
      </c>
      <c r="Y114" s="15">
        <f>'Global Only'!Y114</f>
        <v>0.47300217167198</v>
      </c>
      <c r="Z114" s="15">
        <f t="shared" si="18"/>
        <v>0.48318060344271901</v>
      </c>
      <c r="AA114" s="16"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19"/>
        <v>5561.2974042209707</v>
      </c>
      <c r="AH114" s="17">
        <v>2049.137546956541</v>
      </c>
      <c r="AI114" s="15">
        <f t="shared" si="20"/>
        <v>1.899937631425844</v>
      </c>
      <c r="AJ114" s="17">
        <f t="shared" si="21"/>
        <v>1.3300000000000003</v>
      </c>
      <c r="AK114" s="15">
        <f t="shared" si="22"/>
        <v>1.0215187844376274</v>
      </c>
      <c r="AL114" s="5">
        <v>15.672000000000001</v>
      </c>
      <c r="AM114" s="5">
        <v>14.519</v>
      </c>
      <c r="AN114" s="5">
        <f>('Global Only'!V114/AM114)^0.5</f>
        <v>0.80877584413180603</v>
      </c>
      <c r="AO114" s="5">
        <f t="shared" si="23"/>
        <v>1.0132010706765022</v>
      </c>
      <c r="AP114" t="str">
        <f t="shared" si="24"/>
        <v>Hors classe</v>
      </c>
      <c r="AQ114" s="5">
        <f>W114*S114/'Global Only'!S114</f>
        <v>9.4988942756345924</v>
      </c>
      <c r="AR114" s="15"/>
      <c r="AS114" s="5">
        <f>AQ114/'Global Only'!V114</f>
        <v>1.0001842363173481</v>
      </c>
    </row>
    <row r="115" spans="1:45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4"/>
        <v>11835.099999999999</v>
      </c>
      <c r="M115" s="15"/>
      <c r="N115" s="15"/>
      <c r="O115" s="15"/>
      <c r="P115" s="15">
        <f t="shared" si="15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6"/>
        <v>3.3607996762291767</v>
      </c>
      <c r="W115" s="63">
        <v>3.4331200000000002</v>
      </c>
      <c r="X115" s="15">
        <f t="shared" si="17"/>
        <v>1.0215187844376274</v>
      </c>
      <c r="Y115" s="15">
        <f>'Global Only'!Y115</f>
        <v>0.32015751910484086</v>
      </c>
      <c r="Z115" s="15">
        <f t="shared" si="18"/>
        <v>0.32704691974454353</v>
      </c>
      <c r="AA115" s="16"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19"/>
        <v>5561.2974042209707</v>
      </c>
      <c r="AH115" s="17">
        <v>1444.3380953383705</v>
      </c>
      <c r="AI115" s="15">
        <f t="shared" si="20"/>
        <v>1.2050628119434819</v>
      </c>
      <c r="AJ115" s="17">
        <f t="shared" si="21"/>
        <v>1.67</v>
      </c>
      <c r="AK115" s="15">
        <f t="shared" si="22"/>
        <v>1.0215187844376274</v>
      </c>
      <c r="AL115" s="5">
        <v>15.672000000000001</v>
      </c>
      <c r="AM115" s="5">
        <v>14.519</v>
      </c>
      <c r="AN115" s="5">
        <f>('Global Only'!V115/AM115)^0.5</f>
        <v>0.96333933576031971</v>
      </c>
      <c r="AO115" s="5">
        <f t="shared" si="23"/>
        <v>1.0065951290380495</v>
      </c>
      <c r="AP115" t="str">
        <f t="shared" si="24"/>
        <v>Hors classe</v>
      </c>
      <c r="AQ115" s="5">
        <f>W115*S115/'Global Only'!S115</f>
        <v>13.476443623273239</v>
      </c>
      <c r="AR115" s="15"/>
      <c r="AS115" s="5">
        <f>AQ115/'Global Only'!V115</f>
        <v>1.0001842363173481</v>
      </c>
    </row>
    <row r="116" spans="1:45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4"/>
        <v>11835.099999999999</v>
      </c>
      <c r="M116" s="15"/>
      <c r="N116" s="15"/>
      <c r="O116" s="15"/>
      <c r="P116" s="15">
        <f t="shared" si="15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6"/>
        <v>3.3607996762291767</v>
      </c>
      <c r="W116" s="63">
        <v>3.4331200000000002</v>
      </c>
      <c r="X116" s="15">
        <f t="shared" si="17"/>
        <v>1.0215187844376274</v>
      </c>
      <c r="Y116" s="15">
        <f>'Global Only'!Y116</f>
        <v>0.21880934610468344</v>
      </c>
      <c r="Z116" s="15">
        <f t="shared" si="18"/>
        <v>0.22351785725644835</v>
      </c>
      <c r="AA116" s="16"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19"/>
        <v>5561.2974042209707</v>
      </c>
      <c r="AH116" s="17">
        <v>1068.0522677975339</v>
      </c>
      <c r="AI116" s="15">
        <f t="shared" si="20"/>
        <v>0.84019991905729396</v>
      </c>
      <c r="AJ116" s="17">
        <f t="shared" si="21"/>
        <v>2</v>
      </c>
      <c r="AK116" s="15">
        <f t="shared" si="22"/>
        <v>1.0215187844376274</v>
      </c>
      <c r="AL116" s="5">
        <v>15.672000000000001</v>
      </c>
      <c r="AM116" s="5">
        <v>14.519</v>
      </c>
      <c r="AN116" s="5">
        <f>('Global Only'!V116/AM116)^0.5</f>
        <v>1.1202565037289951</v>
      </c>
      <c r="AO116" s="5">
        <f t="shared" si="23"/>
        <v>1.0366770649867312</v>
      </c>
      <c r="AP116" t="str">
        <f t="shared" si="24"/>
        <v>Hors classe</v>
      </c>
      <c r="AQ116" s="5">
        <f>W116*S116/'Global Only'!S116</f>
        <v>18.224333678830039</v>
      </c>
      <c r="AR116" s="15"/>
      <c r="AS116" s="5">
        <f>AQ116/'Global Only'!V116</f>
        <v>1.0001842363173479</v>
      </c>
    </row>
    <row r="117" spans="1:45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4"/>
        <v>11835.099999999999</v>
      </c>
      <c r="M117" s="15"/>
      <c r="N117" s="15"/>
      <c r="O117" s="15"/>
      <c r="P117" s="15">
        <f t="shared" si="15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6"/>
        <v>3.3607996762291767</v>
      </c>
      <c r="W117" s="63">
        <v>3.4331200000000002</v>
      </c>
      <c r="X117" s="15">
        <f t="shared" si="17"/>
        <v>1.0215187844376274</v>
      </c>
      <c r="Y117" s="15">
        <f>'Global Only'!Y117</f>
        <v>0.13724092339823712</v>
      </c>
      <c r="Z117" s="15">
        <f t="shared" si="18"/>
        <v>0.14019418124486474</v>
      </c>
      <c r="AA117" s="16"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19"/>
        <v>5561.2974042209707</v>
      </c>
      <c r="AH117" s="17">
        <v>721.16632996678868</v>
      </c>
      <c r="AI117" s="15">
        <f t="shared" si="20"/>
        <v>0.53772794819666825</v>
      </c>
      <c r="AJ117" s="17">
        <f t="shared" si="21"/>
        <v>2.5</v>
      </c>
      <c r="AK117" s="15">
        <f t="shared" si="22"/>
        <v>1.0215187844376274</v>
      </c>
      <c r="AL117" s="5">
        <v>15.672000000000001</v>
      </c>
      <c r="AM117" s="5">
        <v>14.519</v>
      </c>
      <c r="AN117" s="5">
        <f>('Global Only'!V117/AM117)^0.5</f>
        <v>1.3633143503199614</v>
      </c>
      <c r="AO117" s="5">
        <f t="shared" si="23"/>
        <v>1.0638110277600124</v>
      </c>
      <c r="AP117" t="str">
        <f t="shared" si="24"/>
        <v>Hors classe</v>
      </c>
      <c r="AQ117" s="5">
        <f>W117*S117/'Global Only'!S117</f>
        <v>26.990362841356976</v>
      </c>
      <c r="AR117" s="15"/>
      <c r="AS117" s="5">
        <f>AQ117/'Global Only'!V117</f>
        <v>1.0001842363173481</v>
      </c>
    </row>
    <row r="118" spans="1:45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4"/>
        <v>10343.099999999999</v>
      </c>
      <c r="M118" s="15"/>
      <c r="N118" s="15"/>
      <c r="O118" s="15"/>
      <c r="P118" s="15">
        <f t="shared" si="15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6"/>
        <v>3.3540963191606035</v>
      </c>
      <c r="W118" s="63">
        <v>3.3358500000000002</v>
      </c>
      <c r="X118" s="15">
        <f t="shared" si="17"/>
        <v>0.99455998951003011</v>
      </c>
      <c r="Y118" s="15">
        <f>'Global Only'!Y118</f>
        <v>1.0464735744070213</v>
      </c>
      <c r="Z118" s="15">
        <f t="shared" si="18"/>
        <v>1.0407807471847708</v>
      </c>
      <c r="AA118" s="16"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9"/>
        <v>4731.9433766505472</v>
      </c>
      <c r="AH118" s="17">
        <v>4515.8800559245765</v>
      </c>
      <c r="AI118" s="15">
        <f t="shared" si="20"/>
        <v>37.267736879562257</v>
      </c>
      <c r="AJ118" s="17">
        <f t="shared" si="21"/>
        <v>0.30000000000000004</v>
      </c>
      <c r="AK118" s="15">
        <f t="shared" si="22"/>
        <v>0.99455998951003011</v>
      </c>
      <c r="AL118" s="56">
        <v>10.936</v>
      </c>
      <c r="AM118" s="56">
        <v>10.108000000000001</v>
      </c>
      <c r="AN118" s="56">
        <f>('Global Only'!V118/AM118)^0.5</f>
        <v>0.6097634080123352</v>
      </c>
      <c r="AO118" s="5">
        <f t="shared" si="23"/>
        <v>0.93565535377253373</v>
      </c>
      <c r="AP118" t="str">
        <f t="shared" si="24"/>
        <v>Classe 2</v>
      </c>
      <c r="AQ118" s="5">
        <f>W118*S118/'Global Only'!S118</f>
        <v>3.6674583056183652</v>
      </c>
      <c r="AR118" s="15"/>
      <c r="AS118" s="5">
        <f>AQ118/'Global Only'!V118</f>
        <v>0.97583689566536114</v>
      </c>
    </row>
    <row r="119" spans="1:45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4"/>
        <v>10343.099999999999</v>
      </c>
      <c r="M119" s="15"/>
      <c r="N119" s="15"/>
      <c r="O119" s="15"/>
      <c r="P119" s="15">
        <f t="shared" si="15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6"/>
        <v>3.3540963191606035</v>
      </c>
      <c r="W119" s="63">
        <v>3.3358500000000002</v>
      </c>
      <c r="X119" s="15">
        <f t="shared" si="17"/>
        <v>0.99455998951003011</v>
      </c>
      <c r="Y119" s="15">
        <f>'Global Only'!Y119</f>
        <v>0.95247034978361766</v>
      </c>
      <c r="Z119" s="15">
        <f t="shared" si="18"/>
        <v>0.94728890108940944</v>
      </c>
      <c r="AA119" s="16"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19"/>
        <v>4731.9433766505472</v>
      </c>
      <c r="AH119" s="17">
        <v>4010.8046415450513</v>
      </c>
      <c r="AI119" s="15">
        <f t="shared" si="20"/>
        <v>13.416385276642414</v>
      </c>
      <c r="AJ119" s="17">
        <f t="shared" si="21"/>
        <v>0.5</v>
      </c>
      <c r="AK119" s="15">
        <f t="shared" si="22"/>
        <v>0.99455998951003011</v>
      </c>
      <c r="AL119" s="5">
        <v>10.936</v>
      </c>
      <c r="AM119" s="5">
        <v>10.108000000000001</v>
      </c>
      <c r="AN119" s="5">
        <f>('Global Only'!V119/AM119)^0.5</f>
        <v>0.64701865639393563</v>
      </c>
      <c r="AO119" s="5">
        <f t="shared" si="23"/>
        <v>0.94342214596336704</v>
      </c>
      <c r="AP119" t="str">
        <f t="shared" si="24"/>
        <v>Classe 2</v>
      </c>
      <c r="AQ119" s="5">
        <f>W119*S119/'Global Only'!S119</f>
        <v>4.1292965622720885</v>
      </c>
      <c r="AR119" s="15"/>
      <c r="AS119" s="5">
        <f>AQ119/'Global Only'!V119</f>
        <v>0.97583689566536136</v>
      </c>
    </row>
    <row r="120" spans="1:45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4"/>
        <v>10343.099999999999</v>
      </c>
      <c r="M120" s="15"/>
      <c r="N120" s="15"/>
      <c r="O120" s="15"/>
      <c r="P120" s="15">
        <f t="shared" si="15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6"/>
        <v>3.3540963191606035</v>
      </c>
      <c r="W120" s="63">
        <v>3.3358500000000002</v>
      </c>
      <c r="X120" s="15">
        <f t="shared" si="17"/>
        <v>0.99455998951003011</v>
      </c>
      <c r="Y120" s="15">
        <f>'Global Only'!Y120</f>
        <v>0.75832494066121614</v>
      </c>
      <c r="Z120" s="15">
        <f t="shared" si="18"/>
        <v>0.75419964502921333</v>
      </c>
      <c r="AA120" s="16"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19"/>
        <v>4731.9433766505472</v>
      </c>
      <c r="AH120" s="17">
        <v>3299.7242962744403</v>
      </c>
      <c r="AI120" s="15">
        <f t="shared" si="20"/>
        <v>5.9628379007299621</v>
      </c>
      <c r="AJ120" s="17">
        <f t="shared" si="21"/>
        <v>0.75</v>
      </c>
      <c r="AK120" s="15">
        <f t="shared" si="22"/>
        <v>0.99455998951003011</v>
      </c>
      <c r="AL120" s="5">
        <v>10.936</v>
      </c>
      <c r="AM120" s="5">
        <v>10.108000000000001</v>
      </c>
      <c r="AN120" s="5">
        <f>('Global Only'!V120/AM120)^0.5</f>
        <v>0.71333532405864863</v>
      </c>
      <c r="AO120" s="5">
        <f t="shared" si="23"/>
        <v>1.0467416652053385</v>
      </c>
      <c r="AP120" t="str">
        <f t="shared" si="24"/>
        <v>Classe 2</v>
      </c>
      <c r="AQ120" s="5">
        <f>W120*S120/'Global Only'!S120</f>
        <v>5.0191471563172856</v>
      </c>
      <c r="AR120" s="15"/>
      <c r="AS120" s="5">
        <f>AQ120/'Global Only'!V120</f>
        <v>0.97583689566536103</v>
      </c>
    </row>
    <row r="121" spans="1:45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4"/>
        <v>10343.099999999999</v>
      </c>
      <c r="M121" s="15"/>
      <c r="N121" s="15"/>
      <c r="O121" s="15"/>
      <c r="P121" s="15">
        <f t="shared" si="15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6"/>
        <v>3.3540963191606035</v>
      </c>
      <c r="W121" s="63">
        <v>3.3358500000000002</v>
      </c>
      <c r="X121" s="15">
        <f t="shared" si="17"/>
        <v>0.99455998951003011</v>
      </c>
      <c r="Y121" s="15">
        <f>'Global Only'!Y121</f>
        <v>0.64136759626135853</v>
      </c>
      <c r="Z121" s="15">
        <f t="shared" si="18"/>
        <v>0.63787854980976999</v>
      </c>
      <c r="AA121" s="16"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19"/>
        <v>4731.9433766505472</v>
      </c>
      <c r="AH121" s="17">
        <v>2568.935942140296</v>
      </c>
      <c r="AI121" s="15">
        <f t="shared" si="20"/>
        <v>3.3540963191606035</v>
      </c>
      <c r="AJ121" s="17">
        <f t="shared" si="21"/>
        <v>1</v>
      </c>
      <c r="AK121" s="15">
        <f t="shared" si="22"/>
        <v>0.99455998951003011</v>
      </c>
      <c r="AL121" s="5">
        <v>10.936</v>
      </c>
      <c r="AM121" s="5">
        <v>10.108000000000001</v>
      </c>
      <c r="AN121" s="5">
        <f>('Global Only'!V121/AM121)^0.5</f>
        <v>0.80845512854431001</v>
      </c>
      <c r="AO121" s="5">
        <f t="shared" si="23"/>
        <v>1.0586561158633894</v>
      </c>
      <c r="AP121" t="str">
        <f t="shared" si="24"/>
        <v>Classe 2</v>
      </c>
      <c r="AQ121" s="5">
        <f>W121*S121/'Global Only'!S121</f>
        <v>6.4469500957966792</v>
      </c>
      <c r="AR121" s="15"/>
      <c r="AS121" s="5">
        <f>AQ121/'Global Only'!V121</f>
        <v>0.97583689566536103</v>
      </c>
    </row>
    <row r="122" spans="1:45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4"/>
        <v>10343.099999999999</v>
      </c>
      <c r="M122" s="15"/>
      <c r="N122" s="15"/>
      <c r="O122" s="15"/>
      <c r="P122" s="15">
        <f t="shared" si="15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6"/>
        <v>3.3540963191606035</v>
      </c>
      <c r="W122" s="63">
        <v>3.3358500000000002</v>
      </c>
      <c r="X122" s="15">
        <f t="shared" si="17"/>
        <v>0.99455998951003011</v>
      </c>
      <c r="Y122" s="15">
        <f>'Global Only'!Y122</f>
        <v>0.47372175964547708</v>
      </c>
      <c r="Z122" s="15">
        <f t="shared" si="18"/>
        <v>0.47114470830367872</v>
      </c>
      <c r="AA122" s="16"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19"/>
        <v>4731.9433766505472</v>
      </c>
      <c r="AH122" s="17">
        <v>1790.8116164566586</v>
      </c>
      <c r="AI122" s="15">
        <f t="shared" si="20"/>
        <v>1.8961480689471439</v>
      </c>
      <c r="AJ122" s="17">
        <f t="shared" si="21"/>
        <v>1.33</v>
      </c>
      <c r="AK122" s="15">
        <f t="shared" si="22"/>
        <v>0.99455998951003011</v>
      </c>
      <c r="AL122" s="5">
        <v>10.936</v>
      </c>
      <c r="AM122" s="5">
        <v>10.108000000000001</v>
      </c>
      <c r="AN122" s="5">
        <f>('Global Only'!V122/AM122)^0.5</f>
        <v>0.96829481535768525</v>
      </c>
      <c r="AO122" s="5">
        <f t="shared" si="23"/>
        <v>1.0344051616075931</v>
      </c>
      <c r="AP122" t="str">
        <f t="shared" si="24"/>
        <v>Classe 2</v>
      </c>
      <c r="AQ122" s="5">
        <f>W122*S122/'Global Only'!S122</f>
        <v>9.2482099546832739</v>
      </c>
      <c r="AR122" s="15"/>
      <c r="AS122" s="5">
        <f>AQ122/'Global Only'!V122</f>
        <v>0.97583689566536103</v>
      </c>
    </row>
    <row r="123" spans="1:45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4"/>
        <v>10343.099999999999</v>
      </c>
      <c r="M123" s="15"/>
      <c r="N123" s="15"/>
      <c r="O123" s="15"/>
      <c r="P123" s="15">
        <f t="shared" si="15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6"/>
        <v>3.3540963191606035</v>
      </c>
      <c r="W123" s="63">
        <v>3.3358500000000002</v>
      </c>
      <c r="X123" s="15">
        <f t="shared" si="17"/>
        <v>0.99455998951003011</v>
      </c>
      <c r="Y123" s="15">
        <f>'Global Only'!Y123</f>
        <v>0.32063612950995346</v>
      </c>
      <c r="Z123" s="15">
        <f t="shared" si="18"/>
        <v>0.31889186560195598</v>
      </c>
      <c r="AA123" s="16"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19"/>
        <v>4731.9433766505472</v>
      </c>
      <c r="AH123" s="17">
        <v>1262.2566225798096</v>
      </c>
      <c r="AI123" s="15">
        <f t="shared" si="20"/>
        <v>1.2026592273515022</v>
      </c>
      <c r="AJ123" s="17">
        <f t="shared" si="21"/>
        <v>1.6699999999999997</v>
      </c>
      <c r="AK123" s="15">
        <f t="shared" si="22"/>
        <v>0.99455998951003011</v>
      </c>
      <c r="AL123" s="5">
        <v>10.936</v>
      </c>
      <c r="AM123" s="5">
        <v>10.108000000000001</v>
      </c>
      <c r="AN123" s="5">
        <f>('Global Only'!V123/AM123)^0.5</f>
        <v>1.1533436501780785</v>
      </c>
      <c r="AO123" s="5">
        <f t="shared" si="23"/>
        <v>1.02742602443808</v>
      </c>
      <c r="AP123" t="str">
        <f t="shared" si="24"/>
        <v>Classe 2</v>
      </c>
      <c r="AQ123" s="5">
        <f>W123*S123/'Global Only'!S123</f>
        <v>13.120788215337528</v>
      </c>
      <c r="AR123" s="15"/>
      <c r="AS123" s="5">
        <f>AQ123/'Global Only'!V123</f>
        <v>0.97583689566536125</v>
      </c>
    </row>
    <row r="124" spans="1:45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4"/>
        <v>10343.099999999999</v>
      </c>
      <c r="M124" s="15"/>
      <c r="N124" s="15"/>
      <c r="O124" s="15"/>
      <c r="P124" s="15">
        <f t="shared" si="15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6"/>
        <v>3.3540963191606035</v>
      </c>
      <c r="W124" s="63">
        <v>3.3358500000000002</v>
      </c>
      <c r="X124" s="15">
        <f t="shared" si="17"/>
        <v>0.99455998951003011</v>
      </c>
      <c r="Y124" s="15">
        <f>'Global Only'!Y124</f>
        <v>0.21948796240643015</v>
      </c>
      <c r="Z124" s="15">
        <f t="shared" si="18"/>
        <v>0.21829394558851706</v>
      </c>
      <c r="AA124" s="16"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19"/>
        <v>4731.9433766505472</v>
      </c>
      <c r="AH124" s="17">
        <v>933.4075260079486</v>
      </c>
      <c r="AI124" s="15">
        <f t="shared" si="20"/>
        <v>0.83852407979015087</v>
      </c>
      <c r="AJ124" s="17">
        <f t="shared" si="21"/>
        <v>2</v>
      </c>
      <c r="AK124" s="15">
        <f t="shared" si="22"/>
        <v>0.99455998951003011</v>
      </c>
      <c r="AL124" s="5">
        <v>10.936</v>
      </c>
      <c r="AM124" s="5">
        <v>10.108000000000001</v>
      </c>
      <c r="AN124" s="5">
        <f>('Global Only'!V124/AM124)^0.5</f>
        <v>1.341210388888338</v>
      </c>
      <c r="AO124" s="5">
        <f t="shared" si="23"/>
        <v>1.0540183787325883</v>
      </c>
      <c r="AP124" t="str">
        <f t="shared" si="24"/>
        <v>Classe 2</v>
      </c>
      <c r="AQ124" s="5">
        <f>W124*S124/'Global Only'!S124</f>
        <v>17.743377203213036</v>
      </c>
      <c r="AR124" s="15"/>
      <c r="AS124" s="5">
        <f>AQ124/'Global Only'!V124</f>
        <v>0.97583689566536114</v>
      </c>
    </row>
    <row r="125" spans="1:45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4"/>
        <v>10343.099999999999</v>
      </c>
      <c r="M125" s="15"/>
      <c r="N125" s="15"/>
      <c r="O125" s="15"/>
      <c r="P125" s="15">
        <f t="shared" si="15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6"/>
        <v>3.3540963191606035</v>
      </c>
      <c r="W125" s="63">
        <v>3.3358500000000002</v>
      </c>
      <c r="X125" s="15">
        <f t="shared" si="17"/>
        <v>0.99455998951003011</v>
      </c>
      <c r="Y125" s="15">
        <f>'Global Only'!Y125</f>
        <v>0.13791582147034726</v>
      </c>
      <c r="Z125" s="15">
        <f t="shared" si="18"/>
        <v>0.13716555795481575</v>
      </c>
      <c r="AA125" s="16"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19"/>
        <v>4731.9433766505472</v>
      </c>
      <c r="AH125" s="17">
        <v>630.25200188249289</v>
      </c>
      <c r="AI125" s="15">
        <f t="shared" si="20"/>
        <v>0.53665541106569647</v>
      </c>
      <c r="AJ125" s="17">
        <f t="shared" si="21"/>
        <v>2.5</v>
      </c>
      <c r="AK125" s="15">
        <f t="shared" si="22"/>
        <v>0.99455998951003011</v>
      </c>
      <c r="AL125" s="5">
        <v>10.936</v>
      </c>
      <c r="AM125" s="5">
        <v>10.108000000000001</v>
      </c>
      <c r="AN125" s="5">
        <f>('Global Only'!V125/AM125)^0.5</f>
        <v>1.6322077701697715</v>
      </c>
      <c r="AO125" s="5">
        <f t="shared" si="23"/>
        <v>1.078078589986722</v>
      </c>
      <c r="AP125" t="str">
        <f t="shared" si="24"/>
        <v>Classe 2</v>
      </c>
      <c r="AQ125" s="5">
        <f>W125*S125/'Global Only'!S125</f>
        <v>26.278063010999805</v>
      </c>
      <c r="AR125" s="15"/>
      <c r="AS125" s="5">
        <f>AQ125/'Global Only'!V125</f>
        <v>0.97583689566536125</v>
      </c>
    </row>
    <row r="126" spans="1:45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4"/>
        <v>8515.4</v>
      </c>
      <c r="M126" s="15"/>
      <c r="N126" s="15"/>
      <c r="O126" s="15"/>
      <c r="P126" s="15">
        <f t="shared" si="15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6"/>
        <v>3.3440715744546727</v>
      </c>
      <c r="W126" s="63">
        <v>2.9978799999999999</v>
      </c>
      <c r="X126" s="15">
        <f t="shared" si="17"/>
        <v>0.8964760272778769</v>
      </c>
      <c r="Y126" s="15">
        <f>'Global Only'!Y126</f>
        <v>1.0501815110758572</v>
      </c>
      <c r="Z126" s="15">
        <f t="shared" si="18"/>
        <v>0.94146254896996218</v>
      </c>
      <c r="AA126" s="16"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9"/>
        <v>3511.5719028337353</v>
      </c>
      <c r="AH126" s="17">
        <v>3717.8916406319318</v>
      </c>
      <c r="AI126" s="15">
        <f t="shared" si="20"/>
        <v>37.156350827274139</v>
      </c>
      <c r="AJ126" s="17">
        <f t="shared" si="21"/>
        <v>0.30000000000000004</v>
      </c>
      <c r="AK126" s="15">
        <f t="shared" si="22"/>
        <v>0.8964760272778769</v>
      </c>
      <c r="AL126" s="56">
        <v>6.1308999999999996</v>
      </c>
      <c r="AM126" s="56">
        <v>5.6441999999999997</v>
      </c>
      <c r="AN126" s="56">
        <f>('Global Only'!V126/AM126)^0.5</f>
        <v>0.81454237829246667</v>
      </c>
      <c r="AO126" s="5">
        <f t="shared" si="23"/>
        <v>0.94058159966499988</v>
      </c>
      <c r="AP126" t="str">
        <f t="shared" si="24"/>
        <v>Classe 2</v>
      </c>
      <c r="AQ126" s="5">
        <f>W126*S126/'Global Only'!S126</f>
        <v>3.305771885764011</v>
      </c>
      <c r="AR126" s="15"/>
      <c r="AS126" s="5">
        <f>AQ126/'Global Only'!V126</f>
        <v>0.88276096102802271</v>
      </c>
    </row>
    <row r="127" spans="1:45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4"/>
        <v>8515.4</v>
      </c>
      <c r="M127" s="15"/>
      <c r="N127" s="15"/>
      <c r="O127" s="15"/>
      <c r="P127" s="15">
        <f t="shared" si="15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6"/>
        <v>3.3440715744546727</v>
      </c>
      <c r="W127" s="63">
        <v>2.9978799999999999</v>
      </c>
      <c r="X127" s="15">
        <f t="shared" si="17"/>
        <v>0.8964760272778769</v>
      </c>
      <c r="Y127" s="15">
        <f>'Global Only'!Y127</f>
        <v>0.93315635092060634</v>
      </c>
      <c r="Z127" s="15">
        <f t="shared" si="18"/>
        <v>0.8365522983024255</v>
      </c>
      <c r="AA127" s="16"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19"/>
        <v>3511.5719028337353</v>
      </c>
      <c r="AH127" s="17">
        <v>3302.0666767809194</v>
      </c>
      <c r="AI127" s="15">
        <f t="shared" si="20"/>
        <v>13.376286297818691</v>
      </c>
      <c r="AJ127" s="17">
        <f t="shared" si="21"/>
        <v>0.5</v>
      </c>
      <c r="AK127" s="15">
        <f t="shared" si="22"/>
        <v>0.8964760272778769</v>
      </c>
      <c r="AL127" s="5">
        <v>6.1308999999999996</v>
      </c>
      <c r="AM127" s="5">
        <v>5.6441999999999997</v>
      </c>
      <c r="AN127" s="5">
        <f>('Global Only'!V127/AM127)^0.5</f>
        <v>0.86430918656904898</v>
      </c>
      <c r="AO127" s="5">
        <f t="shared" si="23"/>
        <v>1.0019240848801247</v>
      </c>
      <c r="AP127" t="str">
        <f t="shared" si="24"/>
        <v>Classe 2</v>
      </c>
      <c r="AQ127" s="5">
        <f>W127*S127/'Global Only'!S127</f>
        <v>3.7220634417654148</v>
      </c>
      <c r="AR127" s="15"/>
      <c r="AS127" s="5">
        <f>AQ127/'Global Only'!V127</f>
        <v>0.88276096102802282</v>
      </c>
    </row>
    <row r="128" spans="1:45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4"/>
        <v>8515.4</v>
      </c>
      <c r="M128" s="15"/>
      <c r="N128" s="15"/>
      <c r="O128" s="15"/>
      <c r="P128" s="15">
        <f t="shared" si="15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6"/>
        <v>3.3440715744546727</v>
      </c>
      <c r="W128" s="63">
        <v>2.9978799999999999</v>
      </c>
      <c r="X128" s="15">
        <f t="shared" si="17"/>
        <v>0.8964760272778769</v>
      </c>
      <c r="Y128" s="15">
        <f>'Global Only'!Y128</f>
        <v>0.74708768451375263</v>
      </c>
      <c r="Z128" s="15">
        <f t="shared" si="18"/>
        <v>0.6697461994411168</v>
      </c>
      <c r="AA128" s="16"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19"/>
        <v>3511.5719028337353</v>
      </c>
      <c r="AH128" s="17">
        <v>2716.6393317762927</v>
      </c>
      <c r="AI128" s="15">
        <f t="shared" si="20"/>
        <v>5.9450161323638628</v>
      </c>
      <c r="AJ128" s="17">
        <f t="shared" si="21"/>
        <v>0.75</v>
      </c>
      <c r="AK128" s="15">
        <f t="shared" si="22"/>
        <v>0.8964760272778769</v>
      </c>
      <c r="AL128" s="5">
        <v>6.1308999999999996</v>
      </c>
      <c r="AM128" s="5">
        <v>5.6441999999999997</v>
      </c>
      <c r="AN128" s="5">
        <f>('Global Only'!V128/AM128)^0.5</f>
        <v>0.95289721184286746</v>
      </c>
      <c r="AO128" s="5">
        <f t="shared" si="23"/>
        <v>1.1281526116091851</v>
      </c>
      <c r="AP128" t="str">
        <f t="shared" si="24"/>
        <v>Classe 2</v>
      </c>
      <c r="AQ128" s="5">
        <f>W128*S128/'Global Only'!S128</f>
        <v>4.5241565621748716</v>
      </c>
      <c r="AR128" s="15"/>
      <c r="AS128" s="5">
        <f>AQ128/'Global Only'!V128</f>
        <v>0.88276096102802271</v>
      </c>
    </row>
    <row r="129" spans="1:45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4"/>
        <v>8515.4</v>
      </c>
      <c r="M129" s="15"/>
      <c r="N129" s="15"/>
      <c r="O129" s="15"/>
      <c r="P129" s="15">
        <f t="shared" si="15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6"/>
        <v>3.3440715744546727</v>
      </c>
      <c r="W129" s="63">
        <v>2.9978799999999999</v>
      </c>
      <c r="X129" s="15">
        <f t="shared" si="17"/>
        <v>0.8964760272778769</v>
      </c>
      <c r="Y129" s="15">
        <f>'Global Only'!Y129</f>
        <v>0.64129094622961635</v>
      </c>
      <c r="Z129" s="15">
        <f t="shared" si="18"/>
        <v>0.57490195980519698</v>
      </c>
      <c r="AA129" s="16"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19"/>
        <v>3511.5719028337353</v>
      </c>
      <c r="AH129" s="17">
        <v>2114.9865245140704</v>
      </c>
      <c r="AI129" s="15">
        <f t="shared" si="20"/>
        <v>3.3440715744546727</v>
      </c>
      <c r="AJ129" s="17">
        <f t="shared" si="21"/>
        <v>1</v>
      </c>
      <c r="AK129" s="15">
        <f t="shared" si="22"/>
        <v>0.8964760272778769</v>
      </c>
      <c r="AL129" s="5">
        <v>6.1308999999999996</v>
      </c>
      <c r="AM129" s="5">
        <v>5.6441999999999997</v>
      </c>
      <c r="AN129" s="5">
        <f>('Global Only'!V129/AM129)^0.5</f>
        <v>1.0799614317523993</v>
      </c>
      <c r="AO129" s="5">
        <f t="shared" si="23"/>
        <v>1.149355244779283</v>
      </c>
      <c r="AP129" t="str">
        <f t="shared" si="24"/>
        <v>Classe 2</v>
      </c>
      <c r="AQ129" s="5">
        <f>W129*S129/'Global Only'!S129</f>
        <v>5.8111489210277032</v>
      </c>
      <c r="AR129" s="15"/>
      <c r="AS129" s="5">
        <f>AQ129/'Global Only'!V129</f>
        <v>0.88276096102802282</v>
      </c>
    </row>
    <row r="130" spans="1:45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4"/>
        <v>8515.4</v>
      </c>
      <c r="M130" s="15"/>
      <c r="N130" s="15"/>
      <c r="O130" s="15"/>
      <c r="P130" s="15">
        <f t="shared" si="15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6"/>
        <v>3.3440715744546727</v>
      </c>
      <c r="W130" s="63">
        <v>2.9978799999999999</v>
      </c>
      <c r="X130" s="15">
        <f t="shared" si="17"/>
        <v>0.8964760272778769</v>
      </c>
      <c r="Y130" s="15">
        <f>'Global Only'!Y130</f>
        <v>0.47527514681913197</v>
      </c>
      <c r="Z130" s="15">
        <f t="shared" si="18"/>
        <v>0.42607277548432509</v>
      </c>
      <c r="AA130" s="16"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19"/>
        <v>3511.5719028337353</v>
      </c>
      <c r="AH130" s="17">
        <v>1474.3623515943029</v>
      </c>
      <c r="AI130" s="15">
        <f t="shared" si="20"/>
        <v>1.8904808493723062</v>
      </c>
      <c r="AJ130" s="17">
        <f t="shared" si="21"/>
        <v>1.33</v>
      </c>
      <c r="AK130" s="15">
        <f t="shared" si="22"/>
        <v>0.8964760272778769</v>
      </c>
      <c r="AL130" s="5">
        <v>6.1308999999999996</v>
      </c>
      <c r="AM130" s="5">
        <v>5.6441999999999997</v>
      </c>
      <c r="AN130" s="5">
        <f>('Global Only'!V130/AM130)^0.5</f>
        <v>1.2934806376143815</v>
      </c>
      <c r="AO130" s="5">
        <f t="shared" si="23"/>
        <v>1.1333950649613682</v>
      </c>
      <c r="AP130" t="str">
        <f t="shared" si="24"/>
        <v>Classe 2</v>
      </c>
      <c r="AQ130" s="5">
        <f>W130*S130/'Global Only'!S130</f>
        <v>8.3361472480816747</v>
      </c>
      <c r="AR130" s="15"/>
      <c r="AS130" s="5">
        <f>AQ130/'Global Only'!V130</f>
        <v>0.88276096102802282</v>
      </c>
    </row>
    <row r="131" spans="1:45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4"/>
        <v>8515.4</v>
      </c>
      <c r="M131" s="15"/>
      <c r="N131" s="15"/>
      <c r="O131" s="15"/>
      <c r="P131" s="15">
        <f t="shared" si="15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6"/>
        <v>3.3440715744546727</v>
      </c>
      <c r="W131" s="63">
        <v>2.9978799999999999</v>
      </c>
      <c r="X131" s="15">
        <f t="shared" si="17"/>
        <v>0.8964760272778769</v>
      </c>
      <c r="Y131" s="15">
        <f>'Global Only'!Y131</f>
        <v>0.32145121735813253</v>
      </c>
      <c r="Z131" s="15">
        <f t="shared" si="18"/>
        <v>0.28817331030085597</v>
      </c>
      <c r="AA131" s="16"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19"/>
        <v>3511.5719028337353</v>
      </c>
      <c r="AH131" s="17">
        <v>1039.206818450572</v>
      </c>
      <c r="AI131" s="15">
        <f t="shared" si="20"/>
        <v>1.1990647116980435</v>
      </c>
      <c r="AJ131" s="17">
        <f t="shared" si="21"/>
        <v>1.67</v>
      </c>
      <c r="AK131" s="15">
        <f t="shared" si="22"/>
        <v>0.8964760272778769</v>
      </c>
      <c r="AL131" s="5">
        <v>6.1308999999999996</v>
      </c>
      <c r="AM131" s="5">
        <v>5.6441999999999997</v>
      </c>
      <c r="AN131" s="5">
        <f>('Global Only'!V131/AM131)^0.5</f>
        <v>1.5406750675100565</v>
      </c>
      <c r="AO131" s="5">
        <f t="shared" si="23"/>
        <v>1.1287403100326066</v>
      </c>
      <c r="AP131" t="str">
        <f t="shared" si="24"/>
        <v>Classe 2</v>
      </c>
      <c r="AQ131" s="5">
        <f>W131*S131/'Global Only'!S131</f>
        <v>11.826810064855872</v>
      </c>
      <c r="AR131" s="15"/>
      <c r="AS131" s="5">
        <f>AQ131/'Global Only'!V131</f>
        <v>0.88276096102802271</v>
      </c>
    </row>
    <row r="132" spans="1:45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4"/>
        <v>8515.4</v>
      </c>
      <c r="M132" s="15"/>
      <c r="N132" s="15"/>
      <c r="O132" s="15"/>
      <c r="P132" s="15">
        <f t="shared" si="15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6"/>
        <v>3.3440715744546727</v>
      </c>
      <c r="W132" s="63">
        <v>2.9978799999999999</v>
      </c>
      <c r="X132" s="15">
        <f t="shared" si="17"/>
        <v>0.8964760272778769</v>
      </c>
      <c r="Y132" s="15">
        <f>'Global Only'!Y132</f>
        <v>0.22063122022846759</v>
      </c>
      <c r="Z132" s="15">
        <f t="shared" si="18"/>
        <v>0.19779059980388697</v>
      </c>
      <c r="AA132" s="16"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19"/>
        <v>3511.5719028337353</v>
      </c>
      <c r="AH132" s="17">
        <v>768.46771731570686</v>
      </c>
      <c r="AI132" s="15">
        <f t="shared" si="20"/>
        <v>0.83601789361366818</v>
      </c>
      <c r="AJ132" s="17">
        <f t="shared" si="21"/>
        <v>2</v>
      </c>
      <c r="AK132" s="15">
        <f t="shared" si="22"/>
        <v>0.8964760272778769</v>
      </c>
      <c r="AL132" s="5">
        <v>6.1308999999999996</v>
      </c>
      <c r="AM132" s="5">
        <v>5.6441999999999997</v>
      </c>
      <c r="AN132" s="5">
        <f>('Global Only'!V132/AM132)^0.5</f>
        <v>1.7916337477790576</v>
      </c>
      <c r="AO132" s="5">
        <f t="shared" si="23"/>
        <v>1.1512102013652368</v>
      </c>
      <c r="AP132" t="str">
        <f t="shared" si="24"/>
        <v>Classe 2</v>
      </c>
      <c r="AQ132" s="5">
        <f>W132*S132/'Global Only'!S132</f>
        <v>15.993517207006903</v>
      </c>
      <c r="AR132" s="15"/>
      <c r="AS132" s="5">
        <f>AQ132/'Global Only'!V132</f>
        <v>0.88276096102802271</v>
      </c>
    </row>
    <row r="133" spans="1:45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4"/>
        <v>8515.4</v>
      </c>
      <c r="M133" s="15"/>
      <c r="N133" s="15"/>
      <c r="O133" s="15"/>
      <c r="P133" s="15">
        <f t="shared" si="15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6"/>
        <v>3.3440715744546727</v>
      </c>
      <c r="W133" s="63">
        <v>2.9978799999999999</v>
      </c>
      <c r="X133" s="15">
        <f t="shared" si="17"/>
        <v>0.8964760272778769</v>
      </c>
      <c r="Y133" s="15">
        <f>'Global Only'!Y133</f>
        <v>0.13890496794901122</v>
      </c>
      <c r="Z133" s="15">
        <f t="shared" si="18"/>
        <v>0.1245249738360904</v>
      </c>
      <c r="AA133" s="16"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19"/>
        <v>3511.5719028337353</v>
      </c>
      <c r="AH133" s="17">
        <v>518.88194997923063</v>
      </c>
      <c r="AI133" s="15">
        <f t="shared" si="20"/>
        <v>0.53505145191274761</v>
      </c>
      <c r="AJ133" s="17">
        <f t="shared" si="21"/>
        <v>2.5</v>
      </c>
      <c r="AK133" s="15">
        <f t="shared" si="22"/>
        <v>0.8964760272778769</v>
      </c>
      <c r="AL133" s="5">
        <v>6.1308999999999996</v>
      </c>
      <c r="AM133" s="5">
        <v>5.6441999999999997</v>
      </c>
      <c r="AN133" s="5">
        <f>('Global Only'!V133/AM133)^0.5</f>
        <v>2.1803577937143679</v>
      </c>
      <c r="AO133" s="5">
        <f t="shared" si="23"/>
        <v>1.17234236409246</v>
      </c>
      <c r="AP133" t="str">
        <f t="shared" si="24"/>
        <v>Classe 2</v>
      </c>
      <c r="AQ133" s="5">
        <f>W133*S133/'Global Only'!S133</f>
        <v>23.686508386753534</v>
      </c>
      <c r="AR133" s="15"/>
      <c r="AS133" s="5">
        <f>AQ133/'Global Only'!V133</f>
        <v>0.88276096102802293</v>
      </c>
    </row>
    <row r="134" spans="1:45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4"/>
        <v>7396.4</v>
      </c>
      <c r="M134" s="15"/>
      <c r="N134" s="15"/>
      <c r="O134" s="15"/>
      <c r="P134" s="15">
        <f t="shared" si="15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6"/>
        <v>3.3366119962298231</v>
      </c>
      <c r="W134" s="63">
        <v>2.9071500000000001</v>
      </c>
      <c r="X134" s="15">
        <f t="shared" si="17"/>
        <v>0.87128800210660096</v>
      </c>
      <c r="Y134" s="15">
        <f>'Global Only'!Y134</f>
        <v>1.0508303235893854</v>
      </c>
      <c r="Z134" s="15">
        <f t="shared" si="18"/>
        <v>0.91557585319322865</v>
      </c>
      <c r="AA134" s="16"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9"/>
        <v>2964.421506239381</v>
      </c>
      <c r="AH134" s="17">
        <v>3229.3273047384764</v>
      </c>
      <c r="AI134" s="15">
        <f t="shared" si="20"/>
        <v>37.073466624775818</v>
      </c>
      <c r="AJ134" s="17">
        <f t="shared" si="21"/>
        <v>0.3</v>
      </c>
      <c r="AK134" s="15">
        <f t="shared" si="22"/>
        <v>0.87128800210660096</v>
      </c>
      <c r="AL134" s="56">
        <v>3.2757000000000001</v>
      </c>
      <c r="AM134" s="56">
        <v>3.0047999999999999</v>
      </c>
      <c r="AN134" s="56">
        <f>('Global Only'!V134/AM134)^0.5</f>
        <v>1.1146482488017242</v>
      </c>
      <c r="AO134" s="5">
        <f t="shared" si="23"/>
        <v>0.93121774469700513</v>
      </c>
      <c r="AP134" t="str">
        <f t="shared" si="24"/>
        <v>Hors classe</v>
      </c>
      <c r="AQ134" s="5">
        <f>W134*S134/'Global Only'!S134</f>
        <v>3.212890578360895</v>
      </c>
      <c r="AR134" s="15"/>
      <c r="AS134" s="5">
        <f>AQ134/'Global Only'!V134</f>
        <v>0.86060663160455952</v>
      </c>
    </row>
    <row r="135" spans="1:45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5">2*C135*F135+(E135-2*F135)*H135</f>
        <v>7396.4</v>
      </c>
      <c r="M135" s="15"/>
      <c r="N135" s="15"/>
      <c r="O135" s="15"/>
      <c r="P135" s="15">
        <f t="shared" ref="P135:P198" si="26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7">L135*T135/(S135*1000)</f>
        <v>3.3366119962298231</v>
      </c>
      <c r="W135" s="63">
        <v>2.9071500000000001</v>
      </c>
      <c r="X135" s="15">
        <f t="shared" ref="X135:X198" si="28">AK135</f>
        <v>0.87128800210660096</v>
      </c>
      <c r="Y135" s="15">
        <f>'Global Only'!Y135</f>
        <v>0.92151291058284557</v>
      </c>
      <c r="Z135" s="15">
        <f t="shared" ref="Z135:Z198" si="29">X135*Y135</f>
        <v>0.80290314277716635</v>
      </c>
      <c r="AA135" s="16"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0">W135*S135</f>
        <v>2964.421506239381</v>
      </c>
      <c r="AH135" s="17">
        <v>2868.1454738641041</v>
      </c>
      <c r="AI135" s="15">
        <f t="shared" ref="AI135:AI198" si="31">(PI()^2*U135*P135/K135^2)/(S135*1000)</f>
        <v>13.346447984919294</v>
      </c>
      <c r="AJ135" s="17">
        <f t="shared" ref="AJ135:AJ198" si="32">(V135/AI135)^0.5</f>
        <v>0.5</v>
      </c>
      <c r="AK135" s="15">
        <f t="shared" ref="AK135:AK198" si="33">W135/V135</f>
        <v>0.87128800210660096</v>
      </c>
      <c r="AL135" s="5">
        <v>3.2757000000000001</v>
      </c>
      <c r="AM135" s="5">
        <v>3.0047999999999999</v>
      </c>
      <c r="AN135" s="5">
        <f>('Global Only'!V135/AM135)^0.5</f>
        <v>1.1827508879918807</v>
      </c>
      <c r="AO135" s="5">
        <f t="shared" ref="AO135:AO198" si="34">AA135/Z135</f>
        <v>0.97252793009349769</v>
      </c>
      <c r="AP135" t="str">
        <f t="shared" ref="AP135:AP152" si="35">IF(AND(AK135&gt;=1.03,AK135&lt;=1.15),"Classe 1",IF(AND(AK135&gt;=0.88,AK135&lt;=1.01),"Classe 2",IF(AND(AK135&gt;=0.8179,AK135&lt;=0.819),"Classe 3","Hors classe")))</f>
        <v>Hors classe</v>
      </c>
      <c r="AQ135" s="5">
        <f>W135*S135/'Global Only'!S135</f>
        <v>3.6174857120686736</v>
      </c>
      <c r="AR135" s="15"/>
      <c r="AS135" s="5">
        <f>AQ135/'Global Only'!V135</f>
        <v>0.86060663160455941</v>
      </c>
    </row>
    <row r="136" spans="1:45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5"/>
        <v>7396.4</v>
      </c>
      <c r="M136" s="15"/>
      <c r="N136" s="15"/>
      <c r="O136" s="15"/>
      <c r="P136" s="15">
        <f t="shared" si="26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7"/>
        <v>3.3366119962298231</v>
      </c>
      <c r="W136" s="63">
        <v>2.9071500000000001</v>
      </c>
      <c r="X136" s="15">
        <f t="shared" si="28"/>
        <v>0.87128800210660096</v>
      </c>
      <c r="Y136" s="15">
        <f>'Global Only'!Y136</f>
        <v>0.73725695324548057</v>
      </c>
      <c r="Z136" s="15">
        <f t="shared" si="29"/>
        <v>0.64236313783245447</v>
      </c>
      <c r="AA136" s="16"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0"/>
        <v>2964.421506239381</v>
      </c>
      <c r="AH136" s="17">
        <v>2359.6485371855892</v>
      </c>
      <c r="AI136" s="15">
        <f t="shared" si="31"/>
        <v>5.9317546599641293</v>
      </c>
      <c r="AJ136" s="17">
        <f t="shared" si="32"/>
        <v>0.75000000000000011</v>
      </c>
      <c r="AK136" s="15">
        <f t="shared" si="33"/>
        <v>0.87128800210660096</v>
      </c>
      <c r="AL136" s="5">
        <v>3.2757000000000001</v>
      </c>
      <c r="AM136" s="5">
        <v>3.0047999999999999</v>
      </c>
      <c r="AN136" s="5">
        <f>('Global Only'!V136/AM136)^0.5</f>
        <v>1.3039778368502861</v>
      </c>
      <c r="AO136" s="5">
        <f t="shared" si="34"/>
        <v>1.0825417461195186</v>
      </c>
      <c r="AP136" t="str">
        <f t="shared" si="35"/>
        <v>Hors classe</v>
      </c>
      <c r="AQ136" s="5">
        <f>W136*S136/'Global Only'!S136</f>
        <v>4.3970426562817346</v>
      </c>
      <c r="AR136" s="15"/>
      <c r="AS136" s="5">
        <f>AQ136/'Global Only'!V136</f>
        <v>0.86060663160455941</v>
      </c>
    </row>
    <row r="137" spans="1:45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5"/>
        <v>7396.4</v>
      </c>
      <c r="M137" s="15"/>
      <c r="N137" s="15"/>
      <c r="O137" s="15"/>
      <c r="P137" s="15">
        <f t="shared" si="26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7"/>
        <v>3.3366119962298231</v>
      </c>
      <c r="W137" s="63">
        <v>2.9071500000000001</v>
      </c>
      <c r="X137" s="15">
        <f t="shared" si="28"/>
        <v>0.87128800210660096</v>
      </c>
      <c r="Y137" s="15">
        <f>'Global Only'!Y137</f>
        <v>0.64167052526860724</v>
      </c>
      <c r="Z137" s="15">
        <f t="shared" si="29"/>
        <v>0.55907982997197803</v>
      </c>
      <c r="AA137" s="16"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0"/>
        <v>2964.421506239381</v>
      </c>
      <c r="AH137" s="17">
        <v>1837.0583096408704</v>
      </c>
      <c r="AI137" s="15">
        <f t="shared" si="31"/>
        <v>3.3366119962298235</v>
      </c>
      <c r="AJ137" s="17">
        <f t="shared" si="32"/>
        <v>1</v>
      </c>
      <c r="AK137" s="15">
        <f t="shared" si="33"/>
        <v>0.87128800210660096</v>
      </c>
      <c r="AL137" s="5">
        <v>3.2757000000000001</v>
      </c>
      <c r="AM137" s="5">
        <v>3.0047999999999999</v>
      </c>
      <c r="AN137" s="5">
        <f>('Global Only'!V137/AM137)^0.5</f>
        <v>1.4778569547230986</v>
      </c>
      <c r="AO137" s="5">
        <f t="shared" si="34"/>
        <v>1.1227141436918766</v>
      </c>
      <c r="AP137" t="str">
        <f t="shared" si="35"/>
        <v>Hors classe</v>
      </c>
      <c r="AQ137" s="5">
        <f>W137*S137/'Global Only'!S137</f>
        <v>5.6478747666241214</v>
      </c>
      <c r="AR137" s="15"/>
      <c r="AS137" s="5">
        <f>AQ137/'Global Only'!V137</f>
        <v>0.86060663160455941</v>
      </c>
    </row>
    <row r="138" spans="1:45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5"/>
        <v>7396.4</v>
      </c>
      <c r="M138" s="15"/>
      <c r="N138" s="15"/>
      <c r="O138" s="15"/>
      <c r="P138" s="15">
        <f t="shared" si="26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7"/>
        <v>3.3366119962298231</v>
      </c>
      <c r="W138" s="63">
        <v>2.9071500000000001</v>
      </c>
      <c r="X138" s="15">
        <f t="shared" si="28"/>
        <v>0.87128800210660096</v>
      </c>
      <c r="Y138" s="15">
        <f>'Global Only'!Y138</f>
        <v>0.47651172451092111</v>
      </c>
      <c r="Z138" s="15">
        <f t="shared" si="29"/>
        <v>0.41517894842949149</v>
      </c>
      <c r="AA138" s="16"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0"/>
        <v>2964.421506239381</v>
      </c>
      <c r="AH138" s="17">
        <v>1280.6179037193911</v>
      </c>
      <c r="AI138" s="15">
        <f t="shared" si="31"/>
        <v>1.8862637776187592</v>
      </c>
      <c r="AJ138" s="17">
        <f t="shared" si="32"/>
        <v>1.33</v>
      </c>
      <c r="AK138" s="15">
        <f t="shared" si="33"/>
        <v>0.87128800210660096</v>
      </c>
      <c r="AL138" s="5">
        <v>3.2757000000000001</v>
      </c>
      <c r="AM138" s="5">
        <v>3.0047999999999999</v>
      </c>
      <c r="AN138" s="5">
        <f>('Global Only'!V138/AM138)^0.5</f>
        <v>1.7700440959231825</v>
      </c>
      <c r="AO138" s="5">
        <f t="shared" si="34"/>
        <v>1.1458727935749407</v>
      </c>
      <c r="AP138" t="str">
        <f t="shared" si="35"/>
        <v>Hors classe</v>
      </c>
      <c r="AQ138" s="5">
        <f>W138*S138/'Global Only'!S138</f>
        <v>8.101928952971523</v>
      </c>
      <c r="AR138" s="15"/>
      <c r="AS138" s="5">
        <f>AQ138/'Global Only'!V138</f>
        <v>0.86060663160455952</v>
      </c>
    </row>
    <row r="139" spans="1:45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5"/>
        <v>7396.4</v>
      </c>
      <c r="M139" s="15"/>
      <c r="N139" s="15"/>
      <c r="O139" s="15"/>
      <c r="P139" s="15">
        <f t="shared" si="26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7"/>
        <v>3.3366119962298231</v>
      </c>
      <c r="W139" s="63">
        <v>2.9071500000000001</v>
      </c>
      <c r="X139" s="15">
        <f t="shared" si="28"/>
        <v>0.87128800210660096</v>
      </c>
      <c r="Y139" s="15">
        <f>'Global Only'!Y139</f>
        <v>0.32204665704309271</v>
      </c>
      <c r="Z139" s="15">
        <f t="shared" si="29"/>
        <v>0.28059538840018594</v>
      </c>
      <c r="AA139" s="16"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0"/>
        <v>2964.421506239381</v>
      </c>
      <c r="AH139" s="17">
        <v>902.64571388165109</v>
      </c>
      <c r="AI139" s="15">
        <f t="shared" si="31"/>
        <v>1.1963899731900836</v>
      </c>
      <c r="AJ139" s="17">
        <f t="shared" si="32"/>
        <v>1.6699999999999997</v>
      </c>
      <c r="AK139" s="15">
        <f t="shared" si="33"/>
        <v>0.87128800210660096</v>
      </c>
      <c r="AL139" s="5">
        <v>3.2757000000000001</v>
      </c>
      <c r="AM139" s="5">
        <v>3.0047999999999999</v>
      </c>
      <c r="AN139" s="5">
        <f>('Global Only'!V139/AM139)^0.5</f>
        <v>2.1083135902303551</v>
      </c>
      <c r="AO139" s="5">
        <f t="shared" si="34"/>
        <v>1.1524539920357455</v>
      </c>
      <c r="AP139" t="str">
        <f t="shared" si="35"/>
        <v>Hors classe</v>
      </c>
      <c r="AQ139" s="5">
        <f>W139*S139/'Global Only'!S139</f>
        <v>11.494515635841369</v>
      </c>
      <c r="AR139" s="15"/>
      <c r="AS139" s="5">
        <f>AQ139/'Global Only'!V139</f>
        <v>0.86060663160455952</v>
      </c>
    </row>
    <row r="140" spans="1:45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5"/>
        <v>7396.4</v>
      </c>
      <c r="M140" s="15"/>
      <c r="N140" s="15"/>
      <c r="O140" s="15"/>
      <c r="P140" s="15">
        <f t="shared" si="26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7"/>
        <v>3.3366119962298231</v>
      </c>
      <c r="W140" s="63">
        <v>2.9071500000000001</v>
      </c>
      <c r="X140" s="15">
        <f t="shared" si="28"/>
        <v>0.87128800210660096</v>
      </c>
      <c r="Y140" s="15">
        <f>'Global Only'!Y140</f>
        <v>0.2215232069598497</v>
      </c>
      <c r="Z140" s="15">
        <f t="shared" si="29"/>
        <v>0.19301051241229453</v>
      </c>
      <c r="AA140" s="16"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0"/>
        <v>2964.421506239381</v>
      </c>
      <c r="AH140" s="17">
        <v>667.48416097351787</v>
      </c>
      <c r="AI140" s="15">
        <f t="shared" si="31"/>
        <v>0.83415299905745588</v>
      </c>
      <c r="AJ140" s="17">
        <f t="shared" si="32"/>
        <v>2</v>
      </c>
      <c r="AK140" s="15">
        <f t="shared" si="33"/>
        <v>0.87128800210660096</v>
      </c>
      <c r="AL140" s="5">
        <v>3.2757000000000001</v>
      </c>
      <c r="AM140" s="5">
        <v>3.0047999999999999</v>
      </c>
      <c r="AN140" s="5">
        <f>('Global Only'!V140/AM140)^0.5</f>
        <v>2.4517342162631421</v>
      </c>
      <c r="AO140" s="5">
        <f t="shared" si="34"/>
        <v>1.1704365537982724</v>
      </c>
      <c r="AP140" t="str">
        <f t="shared" si="35"/>
        <v>Hors classe</v>
      </c>
      <c r="AQ140" s="5">
        <f>W140*S140/'Global Only'!S140</f>
        <v>15.544152024079978</v>
      </c>
      <c r="AR140" s="15"/>
      <c r="AS140" s="5">
        <f>AQ140/'Global Only'!V140</f>
        <v>0.86060663160455952</v>
      </c>
    </row>
    <row r="141" spans="1:45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5"/>
        <v>7396.4</v>
      </c>
      <c r="M141" s="15"/>
      <c r="N141" s="15"/>
      <c r="O141" s="15"/>
      <c r="P141" s="15">
        <f t="shared" si="26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7"/>
        <v>3.3366119962298231</v>
      </c>
      <c r="W141" s="63">
        <v>2.9071500000000001</v>
      </c>
      <c r="X141" s="15">
        <f t="shared" si="28"/>
        <v>0.87128800210660096</v>
      </c>
      <c r="Y141" s="15">
        <f>'Global Only'!Y141</f>
        <v>0.13961224759109089</v>
      </c>
      <c r="Z141" s="15">
        <f t="shared" si="29"/>
        <v>0.1216424762732537</v>
      </c>
      <c r="AA141" s="16"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0"/>
        <v>2964.421506239381</v>
      </c>
      <c r="AH141" s="17">
        <v>450.69620391600881</v>
      </c>
      <c r="AI141" s="15">
        <f t="shared" si="31"/>
        <v>0.53385791939677174</v>
      </c>
      <c r="AJ141" s="17">
        <f t="shared" si="32"/>
        <v>2.5</v>
      </c>
      <c r="AK141" s="15">
        <f t="shared" si="33"/>
        <v>0.87128800210660096</v>
      </c>
      <c r="AL141" s="5">
        <v>3.2757000000000001</v>
      </c>
      <c r="AM141" s="5">
        <v>3.0047999999999999</v>
      </c>
      <c r="AN141" s="5">
        <f>('Global Only'!V141/AM141)^0.5</f>
        <v>2.9836777818971689</v>
      </c>
      <c r="AO141" s="5">
        <f t="shared" si="34"/>
        <v>1.1886013201262453</v>
      </c>
      <c r="AP141" t="str">
        <f t="shared" si="35"/>
        <v>Hors classe</v>
      </c>
      <c r="AQ141" s="5">
        <f>W141*S141/'Global Only'!S141</f>
        <v>23.020995476969656</v>
      </c>
      <c r="AR141" s="15"/>
      <c r="AS141" s="5">
        <f>AQ141/'Global Only'!V141</f>
        <v>0.86060663160455941</v>
      </c>
    </row>
    <row r="142" spans="1:45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5"/>
        <v>6687.7</v>
      </c>
      <c r="M142" s="15"/>
      <c r="N142" s="15"/>
      <c r="O142" s="15"/>
      <c r="P142" s="15">
        <f t="shared" si="26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7"/>
        <v>3.3312097817956285</v>
      </c>
      <c r="W142" s="63">
        <v>2.8843999999999999</v>
      </c>
      <c r="X142" s="15">
        <f t="shared" si="28"/>
        <v>0.86587161690105752</v>
      </c>
      <c r="Y142" s="15">
        <f>'Global Only'!Y142</f>
        <v>1.0491400605201944</v>
      </c>
      <c r="Z142" s="15">
        <f t="shared" si="29"/>
        <v>0.90842060055829399</v>
      </c>
      <c r="AA142" s="16"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0"/>
        <v>2663.717221680633</v>
      </c>
      <c r="AH142" s="17">
        <v>2919.9032253392879</v>
      </c>
      <c r="AI142" s="15">
        <f t="shared" si="31"/>
        <v>37.013442019951427</v>
      </c>
      <c r="AJ142" s="17">
        <f t="shared" si="32"/>
        <v>0.30000000000000004</v>
      </c>
      <c r="AK142" s="15">
        <f t="shared" si="33"/>
        <v>0.86587161690105752</v>
      </c>
      <c r="AL142" s="56">
        <v>1.7927999999999999</v>
      </c>
      <c r="AM142" s="56">
        <v>1.6408</v>
      </c>
      <c r="AN142" s="56">
        <f>('Global Only'!V142/AM142)^0.5</f>
        <v>1.5065258600292186</v>
      </c>
      <c r="AO142" s="5">
        <f t="shared" si="34"/>
        <v>0.92748031673635467</v>
      </c>
      <c r="AP142" t="str">
        <f t="shared" si="35"/>
        <v>Hors classe</v>
      </c>
      <c r="AQ142" s="5">
        <f>W142*S142/'Global Only'!S142</f>
        <v>3.1929175580121827</v>
      </c>
      <c r="AR142" s="15"/>
      <c r="AS142" s="5">
        <f>AQ142/'Global Only'!V142</f>
        <v>0.85739091219810959</v>
      </c>
    </row>
    <row r="143" spans="1:45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5"/>
        <v>6687.7</v>
      </c>
      <c r="M143" s="15"/>
      <c r="N143" s="15"/>
      <c r="O143" s="15"/>
      <c r="P143" s="15">
        <f t="shared" si="26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7"/>
        <v>3.3312097817956285</v>
      </c>
      <c r="W143" s="63">
        <v>2.8843999999999999</v>
      </c>
      <c r="X143" s="15">
        <f t="shared" si="28"/>
        <v>0.86587161690105752</v>
      </c>
      <c r="Y143" s="15">
        <f>'Global Only'!Y143</f>
        <v>0.91315176456013381</v>
      </c>
      <c r="Z143" s="15">
        <f t="shared" si="29"/>
        <v>0.79067219485573681</v>
      </c>
      <c r="AA143" s="16"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0"/>
        <v>2663.717221680633</v>
      </c>
      <c r="AH143" s="17">
        <v>2593.3287120167879</v>
      </c>
      <c r="AI143" s="15">
        <f t="shared" si="31"/>
        <v>13.324839127182516</v>
      </c>
      <c r="AJ143" s="17">
        <f t="shared" si="32"/>
        <v>0.5</v>
      </c>
      <c r="AK143" s="15">
        <f t="shared" si="33"/>
        <v>0.86587161690105752</v>
      </c>
      <c r="AL143" s="5">
        <v>1.7927999999999999</v>
      </c>
      <c r="AM143" s="5">
        <v>1.6408</v>
      </c>
      <c r="AN143" s="5">
        <f>('Global Only'!V143/AM143)^0.5</f>
        <v>1.5985713884607267</v>
      </c>
      <c r="AO143" s="5">
        <f t="shared" si="34"/>
        <v>0.95839855417597852</v>
      </c>
      <c r="AP143" t="str">
        <f t="shared" si="35"/>
        <v>Hors classe</v>
      </c>
      <c r="AQ143" s="5">
        <f>W143*S143/'Global Only'!S143</f>
        <v>3.5949975152327944</v>
      </c>
      <c r="AR143" s="15"/>
      <c r="AS143" s="5">
        <f>AQ143/'Global Only'!V143</f>
        <v>0.8573909121981097</v>
      </c>
    </row>
    <row r="144" spans="1:45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5"/>
        <v>6687.7</v>
      </c>
      <c r="M144" s="15"/>
      <c r="N144" s="15"/>
      <c r="O144" s="15"/>
      <c r="P144" s="15">
        <f t="shared" si="26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7"/>
        <v>3.3312097817956285</v>
      </c>
      <c r="W144" s="63">
        <v>2.8843999999999999</v>
      </c>
      <c r="X144" s="15">
        <f t="shared" si="28"/>
        <v>0.86587161690105752</v>
      </c>
      <c r="Y144" s="15">
        <f>'Global Only'!Y144</f>
        <v>0.72912524002809043</v>
      </c>
      <c r="Z144" s="15">
        <f t="shared" si="29"/>
        <v>0.63132885050649434</v>
      </c>
      <c r="AA144" s="16"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0"/>
        <v>2663.717221680633</v>
      </c>
      <c r="AH144" s="17">
        <v>2133.5543672781446</v>
      </c>
      <c r="AI144" s="15">
        <f t="shared" si="31"/>
        <v>5.9221507231922281</v>
      </c>
      <c r="AJ144" s="17">
        <f t="shared" si="32"/>
        <v>0.75</v>
      </c>
      <c r="AK144" s="15">
        <f t="shared" si="33"/>
        <v>0.86587161690105752</v>
      </c>
      <c r="AL144" s="5">
        <v>1.7927999999999999</v>
      </c>
      <c r="AM144" s="5">
        <v>1.6408</v>
      </c>
      <c r="AN144" s="5">
        <f>('Global Only'!V144/AM144)^0.5</f>
        <v>1.7624181747307099</v>
      </c>
      <c r="AO144" s="5">
        <f t="shared" si="34"/>
        <v>1.0449976340511511</v>
      </c>
      <c r="AP144" t="str">
        <f t="shared" si="35"/>
        <v>Hors classe</v>
      </c>
      <c r="AQ144" s="5">
        <f>W144*S144/'Global Only'!S144</f>
        <v>4.3697083228190383</v>
      </c>
      <c r="AR144" s="15"/>
      <c r="AS144" s="5">
        <f>AQ144/'Global Only'!V144</f>
        <v>0.8573909121981097</v>
      </c>
    </row>
    <row r="145" spans="1:45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5"/>
        <v>6687.7</v>
      </c>
      <c r="M145" s="15"/>
      <c r="N145" s="15"/>
      <c r="O145" s="15"/>
      <c r="P145" s="15">
        <f t="shared" si="26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7"/>
        <v>3.3312097817956285</v>
      </c>
      <c r="W145" s="63">
        <v>2.8843999999999999</v>
      </c>
      <c r="X145" s="15">
        <f t="shared" si="28"/>
        <v>0.86587161690105752</v>
      </c>
      <c r="Y145" s="15">
        <f>'Global Only'!Y145</f>
        <v>0.64209403393041364</v>
      </c>
      <c r="Z145" s="15">
        <f t="shared" si="29"/>
        <v>0.55597099936184979</v>
      </c>
      <c r="AA145" s="16"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0"/>
        <v>2663.717221680633</v>
      </c>
      <c r="AH145" s="17">
        <v>1661.0371068878442</v>
      </c>
      <c r="AI145" s="15">
        <f t="shared" si="31"/>
        <v>3.331209781795629</v>
      </c>
      <c r="AJ145" s="17">
        <f t="shared" si="32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>('Global Only'!V145/AM145)^0.5</f>
        <v>1.9974280873879702</v>
      </c>
      <c r="AO145" s="5">
        <f t="shared" si="34"/>
        <v>1.0761385192836874</v>
      </c>
      <c r="AP145" t="str">
        <f t="shared" si="35"/>
        <v>Hors classe</v>
      </c>
      <c r="AQ145" s="5">
        <f>W145*S145/'Global Only'!S145</f>
        <v>5.612764601839638</v>
      </c>
      <c r="AR145" s="15"/>
      <c r="AS145" s="5">
        <f>AQ145/'Global Only'!V145</f>
        <v>0.85739091219810948</v>
      </c>
    </row>
    <row r="146" spans="1:45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5"/>
        <v>6687.7</v>
      </c>
      <c r="M146" s="15"/>
      <c r="N146" s="15"/>
      <c r="O146" s="15"/>
      <c r="P146" s="15">
        <f t="shared" si="26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7"/>
        <v>3.3312097817956285</v>
      </c>
      <c r="W146" s="63">
        <v>2.8843999999999999</v>
      </c>
      <c r="X146" s="15">
        <f t="shared" si="28"/>
        <v>0.86587161690105752</v>
      </c>
      <c r="Y146" s="15">
        <f>'Global Only'!Y146</f>
        <v>0.47719076863611143</v>
      </c>
      <c r="Z146" s="15">
        <f t="shared" si="29"/>
        <v>0.41318594240920825</v>
      </c>
      <c r="AA146" s="16"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0"/>
        <v>2663.717221680633</v>
      </c>
      <c r="AH146" s="17">
        <v>1157.9130867319466</v>
      </c>
      <c r="AI146" s="15">
        <f t="shared" si="31"/>
        <v>1.883209781104431</v>
      </c>
      <c r="AJ146" s="17">
        <f t="shared" si="32"/>
        <v>1.33</v>
      </c>
      <c r="AK146" s="15">
        <f t="shared" si="33"/>
        <v>0.86587161690105752</v>
      </c>
      <c r="AL146" s="5">
        <v>1.7927999999999999</v>
      </c>
      <c r="AM146" s="5">
        <v>1.6408</v>
      </c>
      <c r="AN146" s="5">
        <f>('Global Only'!V146/AM146)^0.5</f>
        <v>2.3923396522328875</v>
      </c>
      <c r="AO146" s="5">
        <f t="shared" si="34"/>
        <v>1.1204457495300488</v>
      </c>
      <c r="AP146" t="str">
        <f t="shared" si="35"/>
        <v>Hors classe</v>
      </c>
      <c r="AQ146" s="5">
        <f>W146*S146/'Global Only'!S146</f>
        <v>8.0515630945973271</v>
      </c>
      <c r="AR146" s="15"/>
      <c r="AS146" s="5">
        <f>AQ146/'Global Only'!V146</f>
        <v>0.85739091219810948</v>
      </c>
    </row>
    <row r="147" spans="1:45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5"/>
        <v>6687.7</v>
      </c>
      <c r="M147" s="15"/>
      <c r="N147" s="15"/>
      <c r="O147" s="15"/>
      <c r="P147" s="15">
        <f t="shared" si="26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7"/>
        <v>3.3312097817956285</v>
      </c>
      <c r="W147" s="63">
        <v>2.8843999999999999</v>
      </c>
      <c r="X147" s="15">
        <f t="shared" si="28"/>
        <v>0.86587161690105752</v>
      </c>
      <c r="Y147" s="15">
        <f>'Global Only'!Y147</f>
        <v>0.32235343053849291</v>
      </c>
      <c r="Z147" s="15">
        <f t="shared" si="29"/>
        <v>0.27911668611396762</v>
      </c>
      <c r="AA147" s="16"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0"/>
        <v>2663.717221680633</v>
      </c>
      <c r="AH147" s="17">
        <v>816.15701432133437</v>
      </c>
      <c r="AI147" s="15">
        <f t="shared" si="31"/>
        <v>1.1944529319070707</v>
      </c>
      <c r="AJ147" s="17">
        <f t="shared" si="32"/>
        <v>1.6699999999999997</v>
      </c>
      <c r="AK147" s="15">
        <f t="shared" si="33"/>
        <v>0.86587161690105752</v>
      </c>
      <c r="AL147" s="5">
        <v>1.7927999999999999</v>
      </c>
      <c r="AM147" s="5">
        <v>1.6408</v>
      </c>
      <c r="AN147" s="5">
        <f>('Global Only'!V147/AM147)^0.5</f>
        <v>2.8495347730977949</v>
      </c>
      <c r="AO147" s="5">
        <f t="shared" si="34"/>
        <v>1.1505046236702787</v>
      </c>
      <c r="AP147" t="str">
        <f t="shared" si="35"/>
        <v>Hors classe</v>
      </c>
      <c r="AQ147" s="5">
        <f>W147*S147/'Global Only'!S147</f>
        <v>11.423059671471002</v>
      </c>
      <c r="AR147" s="15"/>
      <c r="AS147" s="5">
        <f>AQ147/'Global Only'!V147</f>
        <v>0.85739091219810948</v>
      </c>
    </row>
    <row r="148" spans="1:45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5"/>
        <v>6687.7</v>
      </c>
      <c r="M148" s="15"/>
      <c r="N148" s="15"/>
      <c r="O148" s="15"/>
      <c r="P148" s="15">
        <f t="shared" si="26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7"/>
        <v>3.3312097817956285</v>
      </c>
      <c r="W148" s="63">
        <v>2.8843999999999999</v>
      </c>
      <c r="X148" s="15">
        <f t="shared" si="28"/>
        <v>0.86587161690105752</v>
      </c>
      <c r="Y148" s="15">
        <f>'Global Only'!Y148</f>
        <v>0.22206046985182673</v>
      </c>
      <c r="Z148" s="15">
        <f t="shared" si="29"/>
        <v>0.19227585808040976</v>
      </c>
      <c r="AA148" s="16"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0"/>
        <v>2663.717221680633</v>
      </c>
      <c r="AH148" s="17">
        <v>603.5279086234649</v>
      </c>
      <c r="AI148" s="15">
        <f t="shared" si="31"/>
        <v>0.83280244544890725</v>
      </c>
      <c r="AJ148" s="17">
        <f t="shared" si="32"/>
        <v>2</v>
      </c>
      <c r="AK148" s="15">
        <f t="shared" si="33"/>
        <v>0.86587161690105752</v>
      </c>
      <c r="AL148" s="5">
        <v>1.7927999999999999</v>
      </c>
      <c r="AM148" s="5">
        <v>1.6408</v>
      </c>
      <c r="AN148" s="5">
        <f>('Global Only'!V148/AM148)^0.5</f>
        <v>3.313692012425991</v>
      </c>
      <c r="AO148" s="5">
        <f t="shared" si="34"/>
        <v>1.1673523727907507</v>
      </c>
      <c r="AP148" t="str">
        <f t="shared" si="35"/>
        <v>Hors classe</v>
      </c>
      <c r="AQ148" s="5">
        <f>W148*S148/'Global Only'!S148</f>
        <v>15.447521386618675</v>
      </c>
      <c r="AR148" s="15"/>
      <c r="AS148" s="5">
        <f>AQ148/'Global Only'!V148</f>
        <v>0.85739091219810959</v>
      </c>
    </row>
    <row r="149" spans="1:45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5"/>
        <v>6687.7</v>
      </c>
      <c r="M149" s="15"/>
      <c r="N149" s="15"/>
      <c r="O149" s="15"/>
      <c r="P149" s="15">
        <f t="shared" si="26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7"/>
        <v>3.3312097817956285</v>
      </c>
      <c r="W149" s="63">
        <v>2.8843999999999999</v>
      </c>
      <c r="X149" s="15">
        <f t="shared" si="28"/>
        <v>0.86587161690105752</v>
      </c>
      <c r="Y149" s="15">
        <f>'Global Only'!Y149</f>
        <v>0.14008731708452532</v>
      </c>
      <c r="Z149" s="15">
        <f t="shared" si="29"/>
        <v>0.12129763175130907</v>
      </c>
      <c r="AA149" s="16"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0"/>
        <v>2663.717221680633</v>
      </c>
      <c r="AH149" s="17">
        <v>407.5118980759683</v>
      </c>
      <c r="AI149" s="15">
        <f t="shared" si="31"/>
        <v>0.53299356508730045</v>
      </c>
      <c r="AJ149" s="17">
        <f t="shared" si="32"/>
        <v>2.5000000000000004</v>
      </c>
      <c r="AK149" s="15">
        <f t="shared" si="33"/>
        <v>0.86587161690105752</v>
      </c>
      <c r="AL149" s="5">
        <v>1.7927999999999999</v>
      </c>
      <c r="AM149" s="5">
        <v>1.6408</v>
      </c>
      <c r="AN149" s="5">
        <f>('Global Only'!V149/AM149)^0.5</f>
        <v>4.0326513240880546</v>
      </c>
      <c r="AO149" s="5">
        <f t="shared" si="34"/>
        <v>1.1831533638250464</v>
      </c>
      <c r="AP149" t="str">
        <f t="shared" si="35"/>
        <v>Hors classe</v>
      </c>
      <c r="AQ149" s="5">
        <f>W149*S149/'Global Only'!S149</f>
        <v>22.877884841890484</v>
      </c>
      <c r="AR149" s="15"/>
      <c r="AS149" s="5">
        <f>AQ149/'Global Only'!V149</f>
        <v>0.85739091219810959</v>
      </c>
    </row>
    <row r="150" spans="1:45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5"/>
        <v>20570.9912</v>
      </c>
      <c r="M150" s="15"/>
      <c r="N150" s="15"/>
      <c r="O150" s="15"/>
      <c r="P150" s="15">
        <f t="shared" si="26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7"/>
        <v>3.336883880338251</v>
      </c>
      <c r="W150" s="63">
        <v>3.45092</v>
      </c>
      <c r="X150" s="15">
        <f t="shared" si="28"/>
        <v>1.0341744345176882</v>
      </c>
      <c r="Y150" s="15">
        <f>'Global Only'!Y150</f>
        <v>1.0373737966508072</v>
      </c>
      <c r="Z150" s="15">
        <f t="shared" si="29"/>
        <v>1.0728254595348159</v>
      </c>
      <c r="AA150" s="16"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0"/>
        <v>9786.0368681950367</v>
      </c>
      <c r="AH150" s="17">
        <v>8981.4590297570321</v>
      </c>
      <c r="AI150" s="15">
        <f t="shared" si="31"/>
        <v>37.076487559313918</v>
      </c>
      <c r="AJ150" s="17">
        <f t="shared" si="32"/>
        <v>0.29999999999999993</v>
      </c>
      <c r="AK150" s="15">
        <f t="shared" si="33"/>
        <v>1.0341744345176882</v>
      </c>
      <c r="AL150" s="56">
        <v>29.24</v>
      </c>
      <c r="AM150" s="56">
        <v>26.817</v>
      </c>
      <c r="AN150" s="56">
        <f>('Global Only'!V150/AM150)^0.5</f>
        <v>0.37481291414495888</v>
      </c>
      <c r="AO150" s="5">
        <f t="shared" si="34"/>
        <v>0.92152713004239006</v>
      </c>
      <c r="AP150" t="str">
        <f t="shared" si="35"/>
        <v>Classe 1</v>
      </c>
      <c r="AQ150" s="5">
        <f>W150*S150/'Global Only'!S150</f>
        <v>3.8135373022582493</v>
      </c>
      <c r="AR150" s="15"/>
      <c r="AS150" s="5">
        <f>AQ150/'Global Only'!V150</f>
        <v>1.0122521659476065</v>
      </c>
    </row>
    <row r="151" spans="1:45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5"/>
        <v>20570.9912</v>
      </c>
      <c r="M151" s="15"/>
      <c r="N151" s="15"/>
      <c r="O151" s="15"/>
      <c r="P151" s="15">
        <f t="shared" si="26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7"/>
        <v>3.336883880338251</v>
      </c>
      <c r="W151" s="63">
        <v>3.45092</v>
      </c>
      <c r="X151" s="15">
        <f t="shared" si="28"/>
        <v>1.0341744345176882</v>
      </c>
      <c r="Y151" s="15">
        <f>'Global Only'!Y151</f>
        <v>0.89757181492528182</v>
      </c>
      <c r="Z151" s="15">
        <f t="shared" si="29"/>
        <v>0.9282458241393684</v>
      </c>
      <c r="AA151" s="16"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0"/>
        <v>9786.0368681950367</v>
      </c>
      <c r="AH151" s="17">
        <v>7976.9340899867948</v>
      </c>
      <c r="AI151" s="15">
        <f t="shared" si="31"/>
        <v>13.347535521353009</v>
      </c>
      <c r="AJ151" s="17">
        <f t="shared" si="32"/>
        <v>0.49999999999999989</v>
      </c>
      <c r="AK151" s="15">
        <f t="shared" si="33"/>
        <v>1.0341744345176882</v>
      </c>
      <c r="AL151" s="5">
        <v>29.24</v>
      </c>
      <c r="AM151" s="5">
        <v>26.817</v>
      </c>
      <c r="AN151" s="5">
        <f>('Global Only'!V151/AM151)^0.5</f>
        <v>0.39771318665986755</v>
      </c>
      <c r="AO151" s="5">
        <f t="shared" si="34"/>
        <v>0.93117796457953617</v>
      </c>
      <c r="AP151" t="str">
        <f t="shared" si="35"/>
        <v>Classe 1</v>
      </c>
      <c r="AQ151" s="5">
        <f>W151*S151/'Global Only'!S151</f>
        <v>4.2937710970530691</v>
      </c>
      <c r="AR151" s="15"/>
      <c r="AS151" s="5">
        <f>AQ151/'Global Only'!V151</f>
        <v>1.0122521659476067</v>
      </c>
    </row>
    <row r="152" spans="1:45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5"/>
        <v>20570.9912</v>
      </c>
      <c r="M152" s="15"/>
      <c r="N152" s="15"/>
      <c r="O152" s="15"/>
      <c r="P152" s="15">
        <f t="shared" si="26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7"/>
        <v>3.336883880338251</v>
      </c>
      <c r="W152" s="63">
        <v>3.45092</v>
      </c>
      <c r="X152" s="15">
        <f t="shared" si="28"/>
        <v>1.0341744345176882</v>
      </c>
      <c r="Y152" s="15">
        <f>'Global Only'!Y152</f>
        <v>0.72664014969127388</v>
      </c>
      <c r="Z152" s="15">
        <f t="shared" si="29"/>
        <v>0.75147266590482142</v>
      </c>
      <c r="AA152" s="16"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0"/>
        <v>9786.0368681950367</v>
      </c>
      <c r="AH152" s="17">
        <v>6562.6939177894164</v>
      </c>
      <c r="AI152" s="15">
        <f t="shared" si="31"/>
        <v>5.9322380094902263</v>
      </c>
      <c r="AJ152" s="17">
        <f t="shared" si="32"/>
        <v>0.74999999999999989</v>
      </c>
      <c r="AK152" s="15">
        <f t="shared" si="33"/>
        <v>1.0341744345176882</v>
      </c>
      <c r="AL152" s="5">
        <v>29.24</v>
      </c>
      <c r="AM152" s="5">
        <v>26.817</v>
      </c>
      <c r="AN152" s="5">
        <f>('Global Only'!V152/AM152)^0.5</f>
        <v>0.43847710121620148</v>
      </c>
      <c r="AO152" s="5">
        <f t="shared" si="34"/>
        <v>0.98267777715682592</v>
      </c>
      <c r="AP152" t="str">
        <f t="shared" si="35"/>
        <v>Classe 1</v>
      </c>
      <c r="AQ152" s="5">
        <f>W152*S152/'Global Only'!S152</f>
        <v>5.219065442902723</v>
      </c>
      <c r="AR152" s="15"/>
      <c r="AS152" s="5">
        <f>AQ152/'Global Only'!V152</f>
        <v>1.0122521659476067</v>
      </c>
    </row>
    <row r="153" spans="1:4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5"/>
        <v>20570.9912</v>
      </c>
      <c r="M153" s="15"/>
      <c r="N153" s="15"/>
      <c r="O153" s="15"/>
      <c r="P153" s="15">
        <f t="shared" si="26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7"/>
        <v>3.336883880338251</v>
      </c>
      <c r="W153" s="63">
        <v>3.45092</v>
      </c>
      <c r="X153" s="15">
        <f t="shared" si="28"/>
        <v>1.0341744345176882</v>
      </c>
      <c r="Y153" s="15">
        <f>'Global Only'!Y153</f>
        <v>0.63983347104147981</v>
      </c>
      <c r="Z153" s="15">
        <f t="shared" si="29"/>
        <v>0.66169941809981203</v>
      </c>
      <c r="AA153" s="16"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0"/>
        <v>9786.0368681950367</v>
      </c>
      <c r="AH153" s="17">
        <v>5109.2572496767662</v>
      </c>
      <c r="AI153" s="15">
        <f t="shared" si="31"/>
        <v>3.3368838803382523</v>
      </c>
      <c r="AJ153" s="17">
        <f t="shared" si="32"/>
        <v>0.99999999999999978</v>
      </c>
      <c r="AK153" s="15">
        <f t="shared" si="33"/>
        <v>1.0341744345176882</v>
      </c>
      <c r="AL153" s="5">
        <v>29.24</v>
      </c>
      <c r="AM153" s="5">
        <v>26.817</v>
      </c>
      <c r="AN153" s="5">
        <f>('Global Only'!V153/AM153)^0.5</f>
        <v>0.49694589524958871</v>
      </c>
      <c r="AO153" s="5">
        <f t="shared" si="34"/>
        <v>0.98563467917125169</v>
      </c>
      <c r="AQ153" s="5">
        <f>W153*S153/'Global Only'!S153</f>
        <v>6.7037393822457272</v>
      </c>
      <c r="AR153" s="15"/>
      <c r="AS153" s="5">
        <f>AQ153/'Global Only'!V153</f>
        <v>1.0122521659476065</v>
      </c>
    </row>
    <row r="154" spans="1:4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5"/>
        <v>20570.9912</v>
      </c>
      <c r="M154" s="15"/>
      <c r="N154" s="15"/>
      <c r="O154" s="15"/>
      <c r="P154" s="15">
        <f t="shared" si="26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7"/>
        <v>3.336883880338251</v>
      </c>
      <c r="W154" s="63">
        <v>3.45092</v>
      </c>
      <c r="X154" s="15">
        <f t="shared" si="28"/>
        <v>1.0341744345176882</v>
      </c>
      <c r="Y154" s="15">
        <f>'Global Only'!Y154</f>
        <v>0.47514263574619214</v>
      </c>
      <c r="Z154" s="15">
        <f t="shared" si="29"/>
        <v>0.49138036663806217</v>
      </c>
      <c r="AA154" s="16"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0"/>
        <v>9786.0368681950367</v>
      </c>
      <c r="AH154" s="17">
        <v>3561.6759001641408</v>
      </c>
      <c r="AI154" s="15">
        <f t="shared" si="31"/>
        <v>1.8864174799809217</v>
      </c>
      <c r="AJ154" s="17">
        <f t="shared" si="32"/>
        <v>1.3299999999999996</v>
      </c>
      <c r="AK154" s="15">
        <f t="shared" si="33"/>
        <v>1.0341744345176882</v>
      </c>
      <c r="AL154" s="5">
        <v>29.24</v>
      </c>
      <c r="AM154" s="5">
        <v>26.817</v>
      </c>
      <c r="AN154" s="5">
        <f>('Global Only'!V154/AM154)^0.5</f>
        <v>0.59519708255160975</v>
      </c>
      <c r="AO154" s="5">
        <f t="shared" si="34"/>
        <v>0.97747646936184396</v>
      </c>
      <c r="AQ154" s="5">
        <f>W154*S154/'Global Only'!S154</f>
        <v>9.6165765776454162</v>
      </c>
      <c r="AR154" s="15"/>
      <c r="AS154" s="5">
        <f>AQ154/'Global Only'!V154</f>
        <v>1.0122521659476067</v>
      </c>
    </row>
    <row r="155" spans="1:4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5"/>
        <v>20570.9912</v>
      </c>
      <c r="M155" s="15"/>
      <c r="N155" s="15"/>
      <c r="O155" s="15"/>
      <c r="P155" s="15">
        <f t="shared" si="26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7"/>
        <v>3.336883880338251</v>
      </c>
      <c r="W155" s="63">
        <v>3.45092</v>
      </c>
      <c r="X155" s="15">
        <f t="shared" si="28"/>
        <v>1.0341744345176882</v>
      </c>
      <c r="Y155" s="15">
        <f>'Global Only'!Y155</f>
        <v>0.32150277985406228</v>
      </c>
      <c r="Z155" s="15">
        <f t="shared" si="29"/>
        <v>0.33248995555143968</v>
      </c>
      <c r="AA155" s="16"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0"/>
        <v>9786.0368681950367</v>
      </c>
      <c r="AH155" s="17">
        <v>2510.4533336457143</v>
      </c>
      <c r="AI155" s="15">
        <f t="shared" si="31"/>
        <v>1.1964874611274168</v>
      </c>
      <c r="AJ155" s="17">
        <f t="shared" si="32"/>
        <v>1.6699999999999995</v>
      </c>
      <c r="AK155" s="15">
        <f t="shared" si="33"/>
        <v>1.0341744345176882</v>
      </c>
      <c r="AL155" s="5">
        <v>29.24</v>
      </c>
      <c r="AM155" s="5">
        <v>26.817</v>
      </c>
      <c r="AN155" s="5">
        <f>('Global Only'!V155/AM155)^0.5</f>
        <v>0.70894397540674436</v>
      </c>
      <c r="AO155" s="5">
        <f t="shared" si="34"/>
        <v>0.97620999142138021</v>
      </c>
      <c r="AQ155" s="5">
        <f>W155*S155/'Global Only'!S155</f>
        <v>13.64340399386858</v>
      </c>
      <c r="AR155" s="15"/>
      <c r="AS155" s="5">
        <f>AQ155/'Global Only'!V155</f>
        <v>1.0122521659476065</v>
      </c>
    </row>
    <row r="156" spans="1:4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5"/>
        <v>20570.9912</v>
      </c>
      <c r="M156" s="15"/>
      <c r="N156" s="15"/>
      <c r="O156" s="15"/>
      <c r="P156" s="15">
        <f t="shared" si="26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7"/>
        <v>3.336883880338251</v>
      </c>
      <c r="W156" s="63">
        <v>3.45092</v>
      </c>
      <c r="X156" s="15">
        <f t="shared" si="28"/>
        <v>1.0341744345176882</v>
      </c>
      <c r="Y156" s="15">
        <f>'Global Only'!Y156</f>
        <v>0.22198468243400152</v>
      </c>
      <c r="Z156" s="15">
        <f t="shared" si="29"/>
        <v>0.22957088342777213</v>
      </c>
      <c r="AA156" s="16"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0"/>
        <v>9786.0368681950367</v>
      </c>
      <c r="AH156" s="17">
        <v>1856.4180954958663</v>
      </c>
      <c r="AI156" s="15">
        <f t="shared" si="31"/>
        <v>0.83422097008456308</v>
      </c>
      <c r="AJ156" s="17">
        <f t="shared" si="32"/>
        <v>1.9999999999999996</v>
      </c>
      <c r="AK156" s="15">
        <f t="shared" si="33"/>
        <v>1.0341744345176882</v>
      </c>
      <c r="AL156" s="5">
        <v>29.24</v>
      </c>
      <c r="AM156" s="5">
        <v>26.817</v>
      </c>
      <c r="AN156" s="5">
        <f>('Global Only'!V156/AM156)^0.5</f>
        <v>0.82442299379591821</v>
      </c>
      <c r="AO156" s="5">
        <f t="shared" si="34"/>
        <v>0.98481969272281145</v>
      </c>
      <c r="AQ156" s="5">
        <f>W156*S156/'Global Only'!S156</f>
        <v>18.450115909656567</v>
      </c>
      <c r="AR156" s="15"/>
      <c r="AS156" s="5">
        <f>AQ156/'Global Only'!V156</f>
        <v>1.0122521659476065</v>
      </c>
    </row>
    <row r="157" spans="1:4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5"/>
        <v>20570.9912</v>
      </c>
      <c r="M157" s="15"/>
      <c r="N157" s="15"/>
      <c r="O157" s="15"/>
      <c r="P157" s="15">
        <f t="shared" si="26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7"/>
        <v>3.336883880338251</v>
      </c>
      <c r="W157" s="63">
        <v>3.45092</v>
      </c>
      <c r="X157" s="15">
        <f t="shared" si="28"/>
        <v>1.0341744345176882</v>
      </c>
      <c r="Y157" s="15">
        <f>'Global Only'!Y157</f>
        <v>0.14018034427182094</v>
      </c>
      <c r="Z157" s="15">
        <f t="shared" si="29"/>
        <v>0.14497092826780528</v>
      </c>
      <c r="AA157" s="16"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0"/>
        <v>9786.0368681950367</v>
      </c>
      <c r="AH157" s="17">
        <v>1253.4838089651214</v>
      </c>
      <c r="AI157" s="15">
        <f t="shared" si="31"/>
        <v>0.5339014208541204</v>
      </c>
      <c r="AJ157" s="17">
        <f t="shared" si="32"/>
        <v>2.4999999999999996</v>
      </c>
      <c r="AK157" s="15">
        <f t="shared" si="33"/>
        <v>1.0341744345176882</v>
      </c>
      <c r="AL157" s="5">
        <v>29.24</v>
      </c>
      <c r="AM157" s="5">
        <v>26.817</v>
      </c>
      <c r="AN157" s="5">
        <f>('Global Only'!V157/AM157)^0.5</f>
        <v>1.003294954712995</v>
      </c>
      <c r="AO157" s="5">
        <f t="shared" si="34"/>
        <v>0.99640962035021385</v>
      </c>
      <c r="AQ157" s="5">
        <f>W157*S157/'Global Only'!S157</f>
        <v>27.324747869667682</v>
      </c>
      <c r="AR157" s="15"/>
      <c r="AS157" s="5">
        <f>AQ157/'Global Only'!V157</f>
        <v>1.0122521659476065</v>
      </c>
    </row>
    <row r="158" spans="1:4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5"/>
        <v>14282</v>
      </c>
      <c r="M158" s="15"/>
      <c r="N158" s="15"/>
      <c r="O158" s="15"/>
      <c r="P158" s="15">
        <f t="shared" si="26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7"/>
        <v>3.3318225748020218</v>
      </c>
      <c r="W158" s="63">
        <v>3.3235100000000002</v>
      </c>
      <c r="X158" s="15">
        <f t="shared" si="28"/>
        <v>0.99750509680050548</v>
      </c>
      <c r="Y158" s="15">
        <f>'Global Only'!Y158</f>
        <v>1.052692807246741</v>
      </c>
      <c r="Z158" s="15">
        <f t="shared" si="29"/>
        <v>1.0500664405938562</v>
      </c>
      <c r="AA158" s="16"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0"/>
        <v>6553.3291845522172</v>
      </c>
      <c r="AH158" s="17">
        <v>6235.6352504292518</v>
      </c>
      <c r="AI158" s="15">
        <f t="shared" si="31"/>
        <v>37.020250831133566</v>
      </c>
      <c r="AJ158" s="17">
        <f t="shared" si="32"/>
        <v>0.30000000000000004</v>
      </c>
      <c r="AK158" s="15">
        <f t="shared" si="33"/>
        <v>0.99750509680050548</v>
      </c>
      <c r="AL158" s="56">
        <v>14.43</v>
      </c>
      <c r="AM158" s="56">
        <v>13.205</v>
      </c>
      <c r="AN158" s="56">
        <f>('Global Only'!V158/AM158)^0.5</f>
        <v>0.53229521448058892</v>
      </c>
      <c r="AO158" s="5">
        <f t="shared" si="34"/>
        <v>0.91399602747852227</v>
      </c>
      <c r="AQ158" s="5">
        <f>W158*S158/'Global Only'!S158</f>
        <v>3.6783184430734361</v>
      </c>
      <c r="AR158" s="15"/>
      <c r="AS158" s="5">
        <f>AQ158/'Global Only'!V158</f>
        <v>0.9831183350013678</v>
      </c>
    </row>
    <row r="159" spans="1:4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5"/>
        <v>14282</v>
      </c>
      <c r="M159" s="15"/>
      <c r="N159" s="15"/>
      <c r="O159" s="15"/>
      <c r="P159" s="15">
        <f t="shared" si="26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7"/>
        <v>3.3318225748020218</v>
      </c>
      <c r="W159" s="63">
        <v>3.3235100000000002</v>
      </c>
      <c r="X159" s="15">
        <f t="shared" si="28"/>
        <v>0.99750509680050548</v>
      </c>
      <c r="Y159" s="15">
        <f>'Global Only'!Y159</f>
        <v>0.91096067310484707</v>
      </c>
      <c r="Z159" s="15">
        <f t="shared" si="29"/>
        <v>0.90868791440690411</v>
      </c>
      <c r="AA159" s="16"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0"/>
        <v>6553.3291845522172</v>
      </c>
      <c r="AH159" s="17">
        <v>5538.2150313297197</v>
      </c>
      <c r="AI159" s="15">
        <f t="shared" si="31"/>
        <v>13.327290299208084</v>
      </c>
      <c r="AJ159" s="17">
        <f t="shared" si="32"/>
        <v>0.5</v>
      </c>
      <c r="AK159" s="15">
        <f t="shared" si="33"/>
        <v>0.99750509680050548</v>
      </c>
      <c r="AL159" s="5">
        <v>14.43</v>
      </c>
      <c r="AM159" s="5">
        <v>13.205</v>
      </c>
      <c r="AN159" s="5">
        <f>('Global Only'!V159/AM159)^0.5</f>
        <v>0.56481732087010583</v>
      </c>
      <c r="AO159" s="5">
        <f t="shared" si="34"/>
        <v>0.93563189937689017</v>
      </c>
      <c r="AQ159" s="5">
        <f>W159*S159/'Global Only'!S159</f>
        <v>4.1415243027184685</v>
      </c>
      <c r="AR159" s="15"/>
      <c r="AS159" s="5">
        <f>AQ159/'Global Only'!V159</f>
        <v>0.98311833500136769</v>
      </c>
    </row>
    <row r="160" spans="1:4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5"/>
        <v>14282</v>
      </c>
      <c r="M160" s="15"/>
      <c r="N160" s="15"/>
      <c r="O160" s="15"/>
      <c r="P160" s="15">
        <f t="shared" si="26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7"/>
        <v>3.3318225748020218</v>
      </c>
      <c r="W160" s="63">
        <v>3.3235100000000002</v>
      </c>
      <c r="X160" s="15">
        <f t="shared" si="28"/>
        <v>0.99750509680050548</v>
      </c>
      <c r="Y160" s="15">
        <f>'Global Only'!Y160</f>
        <v>0.73616161824993753</v>
      </c>
      <c r="Z160" s="15">
        <f t="shared" si="29"/>
        <v>0.73432496627322075</v>
      </c>
      <c r="AA160" s="16"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0"/>
        <v>6553.3291845522172</v>
      </c>
      <c r="AH160" s="17">
        <v>4556.3382737662359</v>
      </c>
      <c r="AI160" s="15">
        <f t="shared" si="31"/>
        <v>5.9232401329813715</v>
      </c>
      <c r="AJ160" s="17">
        <f t="shared" si="32"/>
        <v>0.75000000000000011</v>
      </c>
      <c r="AK160" s="15">
        <f t="shared" si="33"/>
        <v>0.99750509680050548</v>
      </c>
      <c r="AL160" s="5">
        <v>14.43</v>
      </c>
      <c r="AM160" s="5">
        <v>13.205</v>
      </c>
      <c r="AN160" s="5">
        <f>('Global Only'!V160/AM160)^0.5</f>
        <v>0.6227087003369306</v>
      </c>
      <c r="AO160" s="5">
        <f t="shared" si="34"/>
        <v>0.99208145451265262</v>
      </c>
      <c r="AQ160" s="5">
        <f>W160*S160/'Global Only'!S160</f>
        <v>5.0340099368815059</v>
      </c>
      <c r="AR160" s="15"/>
      <c r="AS160" s="5">
        <f>AQ160/'Global Only'!V160</f>
        <v>0.98311833500136758</v>
      </c>
    </row>
    <row r="161" spans="1:4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5"/>
        <v>14282</v>
      </c>
      <c r="M161" s="15"/>
      <c r="N161" s="15"/>
      <c r="O161" s="15"/>
      <c r="P161" s="15">
        <f t="shared" si="26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7"/>
        <v>3.3318225748020218</v>
      </c>
      <c r="W161" s="63">
        <v>3.3235100000000002</v>
      </c>
      <c r="X161" s="15">
        <f t="shared" si="28"/>
        <v>0.99750509680050548</v>
      </c>
      <c r="Y161" s="15">
        <f>'Global Only'!Y161</f>
        <v>0.64381528019984369</v>
      </c>
      <c r="Z161" s="15">
        <f t="shared" si="29"/>
        <v>0.64220902339738961</v>
      </c>
      <c r="AA161" s="16"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0"/>
        <v>6553.3291845522172</v>
      </c>
      <c r="AH161" s="17">
        <v>3547.2482259330095</v>
      </c>
      <c r="AI161" s="15">
        <f t="shared" si="31"/>
        <v>3.3318225748020209</v>
      </c>
      <c r="AJ161" s="17">
        <f t="shared" si="32"/>
        <v>1</v>
      </c>
      <c r="AK161" s="15">
        <f t="shared" si="33"/>
        <v>0.99750509680050548</v>
      </c>
      <c r="AL161" s="5">
        <v>14.43</v>
      </c>
      <c r="AM161" s="5">
        <v>13.205</v>
      </c>
      <c r="AN161" s="5">
        <f>('Global Only'!V161/AM161)^0.5</f>
        <v>0.70574388425374324</v>
      </c>
      <c r="AO161" s="5">
        <f t="shared" si="34"/>
        <v>0.99612870812128862</v>
      </c>
      <c r="AQ161" s="5">
        <f>W161*S161/'Global Only'!S161</f>
        <v>6.4660409097533291</v>
      </c>
      <c r="AR161" s="15"/>
      <c r="AS161" s="5">
        <f>AQ161/'Global Only'!V161</f>
        <v>0.9831183350013678</v>
      </c>
    </row>
    <row r="162" spans="1:4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5"/>
        <v>14282</v>
      </c>
      <c r="M162" s="15"/>
      <c r="N162" s="15"/>
      <c r="O162" s="15"/>
      <c r="P162" s="15">
        <f t="shared" si="26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7"/>
        <v>3.3318225748020218</v>
      </c>
      <c r="W162" s="63">
        <v>3.3235100000000002</v>
      </c>
      <c r="X162" s="15">
        <f t="shared" si="28"/>
        <v>0.99750509680050548</v>
      </c>
      <c r="Y162" s="15">
        <f>'Global Only'!Y162</f>
        <v>0.47805840680464651</v>
      </c>
      <c r="Z162" s="15">
        <f t="shared" si="29"/>
        <v>0.47686569735596435</v>
      </c>
      <c r="AA162" s="16"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0"/>
        <v>6553.3291845522172</v>
      </c>
      <c r="AH162" s="17">
        <v>2472.7955357904307</v>
      </c>
      <c r="AI162" s="15">
        <f t="shared" si="31"/>
        <v>1.8835562071355201</v>
      </c>
      <c r="AJ162" s="17">
        <f t="shared" si="32"/>
        <v>1.33</v>
      </c>
      <c r="AK162" s="15">
        <f t="shared" si="33"/>
        <v>0.99750509680050548</v>
      </c>
      <c r="AL162" s="5">
        <v>14.43</v>
      </c>
      <c r="AM162" s="5">
        <v>13.205</v>
      </c>
      <c r="AN162" s="5">
        <f>('Global Only'!V162/AM162)^0.5</f>
        <v>0.84527652799204134</v>
      </c>
      <c r="AO162" s="5">
        <f t="shared" si="34"/>
        <v>0.99216859846936289</v>
      </c>
      <c r="AQ162" s="5">
        <f>W162*S162/'Global Only'!S162</f>
        <v>9.2755959051022163</v>
      </c>
      <c r="AR162" s="15"/>
      <c r="AS162" s="5">
        <f>AQ162/'Global Only'!V162</f>
        <v>0.98311833500136769</v>
      </c>
    </row>
    <row r="163" spans="1:4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5"/>
        <v>14282</v>
      </c>
      <c r="M163" s="15"/>
      <c r="N163" s="15"/>
      <c r="O163" s="15"/>
      <c r="P163" s="15">
        <f t="shared" si="26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7"/>
        <v>3.3318225748020218</v>
      </c>
      <c r="W163" s="63">
        <v>3.3235100000000002</v>
      </c>
      <c r="X163" s="15">
        <f t="shared" si="28"/>
        <v>0.99750509680050548</v>
      </c>
      <c r="Y163" s="15">
        <f>'Global Only'!Y163</f>
        <v>0.32312976277204741</v>
      </c>
      <c r="Z163" s="15">
        <f t="shared" si="29"/>
        <v>0.32232358529305555</v>
      </c>
      <c r="AA163" s="16"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0"/>
        <v>6553.3291845522172</v>
      </c>
      <c r="AH163" s="17">
        <v>1742.9541514328239</v>
      </c>
      <c r="AI163" s="15">
        <f t="shared" si="31"/>
        <v>1.1946726576076667</v>
      </c>
      <c r="AJ163" s="17">
        <f t="shared" si="32"/>
        <v>1.67</v>
      </c>
      <c r="AK163" s="15">
        <f t="shared" si="33"/>
        <v>0.99750509680050548</v>
      </c>
      <c r="AL163" s="5">
        <v>14.43</v>
      </c>
      <c r="AM163" s="5">
        <v>13.205</v>
      </c>
      <c r="AN163" s="5">
        <f>('Global Only'!V163/AM163)^0.5</f>
        <v>1.0068155903985407</v>
      </c>
      <c r="AO163" s="5">
        <f t="shared" si="34"/>
        <v>0.99708346420915861</v>
      </c>
      <c r="AQ163" s="5">
        <f>W163*S163/'Global Only'!S163</f>
        <v>13.15964170777373</v>
      </c>
      <c r="AR163" s="15"/>
      <c r="AS163" s="5">
        <f>AQ163/'Global Only'!V163</f>
        <v>0.9831183350013678</v>
      </c>
    </row>
    <row r="164" spans="1:4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5"/>
        <v>14282</v>
      </c>
      <c r="M164" s="15"/>
      <c r="N164" s="15"/>
      <c r="O164" s="15"/>
      <c r="P164" s="15">
        <f t="shared" si="26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7"/>
        <v>3.3318225748020218</v>
      </c>
      <c r="W164" s="63">
        <v>3.3235100000000002</v>
      </c>
      <c r="X164" s="15">
        <f t="shared" si="28"/>
        <v>0.99750509680050548</v>
      </c>
      <c r="Y164" s="15">
        <f>'Global Only'!Y164</f>
        <v>0.22303341717159339</v>
      </c>
      <c r="Z164" s="15">
        <f t="shared" si="29"/>
        <v>0.2224769703854978</v>
      </c>
      <c r="AA164" s="16"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0"/>
        <v>6553.3291845522172</v>
      </c>
      <c r="AH164" s="17">
        <v>1288.8714492217537</v>
      </c>
      <c r="AI164" s="15">
        <f t="shared" si="31"/>
        <v>0.83295564370050523</v>
      </c>
      <c r="AJ164" s="17">
        <f t="shared" si="32"/>
        <v>2</v>
      </c>
      <c r="AK164" s="15">
        <f t="shared" si="33"/>
        <v>0.99750509680050548</v>
      </c>
      <c r="AL164" s="5">
        <v>14.43</v>
      </c>
      <c r="AM164" s="5">
        <v>13.205</v>
      </c>
      <c r="AN164" s="5">
        <f>('Global Only'!V164/AM164)^0.5</f>
        <v>1.170814552391884</v>
      </c>
      <c r="AO164" s="5">
        <f t="shared" si="34"/>
        <v>1.0071994768562371</v>
      </c>
      <c r="AQ164" s="5">
        <f>W164*S164/'Global Only'!S164</f>
        <v>17.795919181685939</v>
      </c>
      <c r="AR164" s="15"/>
      <c r="AS164" s="5">
        <f>AQ164/'Global Only'!V164</f>
        <v>0.98311833500136758</v>
      </c>
    </row>
    <row r="165" spans="1:4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5"/>
        <v>14282</v>
      </c>
      <c r="M165" s="15"/>
      <c r="N165" s="15"/>
      <c r="O165" s="15"/>
      <c r="P165" s="15">
        <f t="shared" si="26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7"/>
        <v>3.3318225748020218</v>
      </c>
      <c r="W165" s="63">
        <v>3.3235100000000002</v>
      </c>
      <c r="X165" s="15">
        <f t="shared" si="28"/>
        <v>0.99750509680050548</v>
      </c>
      <c r="Y165" s="15">
        <f>'Global Only'!Y165</f>
        <v>0.14085932228438136</v>
      </c>
      <c r="Z165" s="15">
        <f t="shared" si="29"/>
        <v>0.14050789191053542</v>
      </c>
      <c r="AA165" s="16"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0"/>
        <v>6553.3291845522172</v>
      </c>
      <c r="AH165" s="17">
        <v>870.26704671575874</v>
      </c>
      <c r="AI165" s="15">
        <f t="shared" si="31"/>
        <v>0.53309161196832344</v>
      </c>
      <c r="AJ165" s="17">
        <f t="shared" si="32"/>
        <v>2.5</v>
      </c>
      <c r="AK165" s="15">
        <f t="shared" si="33"/>
        <v>0.99750509680050548</v>
      </c>
      <c r="AL165" s="5">
        <v>14.43</v>
      </c>
      <c r="AM165" s="5">
        <v>13.205</v>
      </c>
      <c r="AN165" s="5">
        <f>('Global Only'!V165/AM165)^0.5</f>
        <v>1.4248417889350067</v>
      </c>
      <c r="AO165" s="5">
        <f t="shared" si="34"/>
        <v>1.0192160096912415</v>
      </c>
      <c r="AQ165" s="5">
        <f>W165*S165/'Global Only'!S165</f>
        <v>26.355878040530001</v>
      </c>
      <c r="AR165" s="15"/>
      <c r="AS165" s="5">
        <f>AQ165/'Global Only'!V165</f>
        <v>0.9831183350013678</v>
      </c>
    </row>
    <row r="166" spans="1:4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5"/>
        <v>12053.0592</v>
      </c>
      <c r="M166" s="15"/>
      <c r="N166" s="15"/>
      <c r="O166" s="15"/>
      <c r="P166" s="15">
        <f t="shared" si="26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7"/>
        <v>3.3301068494193706</v>
      </c>
      <c r="W166" s="63">
        <v>3.1391399999999998</v>
      </c>
      <c r="X166" s="15">
        <f t="shared" si="28"/>
        <v>0.9426544378140097</v>
      </c>
      <c r="Y166" s="15">
        <f>'Global Only'!Y166</f>
        <v>1.0602401138100108</v>
      </c>
      <c r="Z166" s="15">
        <f t="shared" si="29"/>
        <v>0.99944004843143741</v>
      </c>
      <c r="AA166" s="16"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0"/>
        <v>5226.4600822928896</v>
      </c>
      <c r="AH166" s="17">
        <v>5262.4618977055443</v>
      </c>
      <c r="AI166" s="15">
        <f t="shared" si="31"/>
        <v>37.001187215770784</v>
      </c>
      <c r="AJ166" s="17">
        <f t="shared" si="32"/>
        <v>0.3</v>
      </c>
      <c r="AK166" s="15">
        <f t="shared" si="33"/>
        <v>0.9426544378140097</v>
      </c>
      <c r="AL166" s="56">
        <v>10.167</v>
      </c>
      <c r="AM166" s="56">
        <v>9.2965999999999998</v>
      </c>
      <c r="AN166" s="56">
        <f>('Global Only'!V166/AM166)^0.5</f>
        <v>0.63364458040831562</v>
      </c>
      <c r="AO166" s="5">
        <f t="shared" si="34"/>
        <v>0.91027600734293179</v>
      </c>
      <c r="AQ166" s="5">
        <f>W166*S166/'Global Only'!S166</f>
        <v>3.4760556263601208</v>
      </c>
      <c r="AR166" s="15"/>
      <c r="AS166" s="5">
        <f>AQ166/'Global Only'!V166</f>
        <v>0.93126037283782981</v>
      </c>
    </row>
    <row r="167" spans="1:4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5"/>
        <v>12053.0592</v>
      </c>
      <c r="M167" s="15"/>
      <c r="N167" s="15"/>
      <c r="O167" s="15"/>
      <c r="P167" s="15">
        <f t="shared" si="26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7"/>
        <v>3.3301068494193706</v>
      </c>
      <c r="W167" s="63">
        <v>3.1391399999999998</v>
      </c>
      <c r="X167" s="15">
        <f t="shared" si="28"/>
        <v>0.9426544378140097</v>
      </c>
      <c r="Y167" s="15">
        <f>'Global Only'!Y167</f>
        <v>0.91783542219735803</v>
      </c>
      <c r="Z167" s="15">
        <f t="shared" si="29"/>
        <v>0.86520163391723481</v>
      </c>
      <c r="AA167" s="16"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0"/>
        <v>5226.4600822928896</v>
      </c>
      <c r="AH167" s="17">
        <v>4673.8855646931079</v>
      </c>
      <c r="AI167" s="15">
        <f t="shared" si="31"/>
        <v>13.320427397677483</v>
      </c>
      <c r="AJ167" s="17">
        <f t="shared" si="32"/>
        <v>0.5</v>
      </c>
      <c r="AK167" s="15">
        <f t="shared" si="33"/>
        <v>0.9426544378140097</v>
      </c>
      <c r="AL167" s="5">
        <v>10.167</v>
      </c>
      <c r="AM167" s="5">
        <v>9.2965999999999998</v>
      </c>
      <c r="AN167" s="5">
        <f>('Global Only'!V167/AM167)^0.5</f>
        <v>0.67235891767187461</v>
      </c>
      <c r="AO167" s="5">
        <f t="shared" si="34"/>
        <v>0.9525457732197391</v>
      </c>
      <c r="AQ167" s="5">
        <f>W167*S167/'Global Only'!S167</f>
        <v>3.9137907924423532</v>
      </c>
      <c r="AR167" s="15"/>
      <c r="AS167" s="5">
        <f>AQ167/'Global Only'!V167</f>
        <v>0.93126037283782981</v>
      </c>
    </row>
    <row r="168" spans="1:4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5"/>
        <v>12053.0592</v>
      </c>
      <c r="M168" s="15"/>
      <c r="N168" s="15"/>
      <c r="O168" s="15"/>
      <c r="P168" s="15">
        <f t="shared" si="26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7"/>
        <v>3.3301068494193706</v>
      </c>
      <c r="W168" s="63">
        <v>3.1391399999999998</v>
      </c>
      <c r="X168" s="15">
        <f t="shared" si="28"/>
        <v>0.9426544378140097</v>
      </c>
      <c r="Y168" s="15">
        <f>'Global Only'!Y168</f>
        <v>0.73913351076695888</v>
      </c>
      <c r="Z168" s="15">
        <f t="shared" si="29"/>
        <v>0.69674748406152287</v>
      </c>
      <c r="AA168" s="16"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0"/>
        <v>5226.4600822928896</v>
      </c>
      <c r="AH168" s="17">
        <v>3845.2468105958719</v>
      </c>
      <c r="AI168" s="15">
        <f t="shared" si="31"/>
        <v>5.920189954523325</v>
      </c>
      <c r="AJ168" s="17">
        <f t="shared" si="32"/>
        <v>0.75000000000000011</v>
      </c>
      <c r="AK168" s="15">
        <f t="shared" si="33"/>
        <v>0.9426544378140097</v>
      </c>
      <c r="AL168" s="5">
        <v>10.167</v>
      </c>
      <c r="AM168" s="5">
        <v>9.2965999999999998</v>
      </c>
      <c r="AN168" s="5">
        <f>('Global Only'!V168/AM168)^0.5</f>
        <v>0.74127285462565584</v>
      </c>
      <c r="AO168" s="5">
        <f t="shared" si="34"/>
        <v>1.0298883616928789</v>
      </c>
      <c r="AQ168" s="5">
        <f>W168*S168/'Global Only'!S168</f>
        <v>4.7572005619037059</v>
      </c>
      <c r="AR168" s="15"/>
      <c r="AS168" s="5">
        <f>AQ168/'Global Only'!V168</f>
        <v>0.93126037283782981</v>
      </c>
    </row>
    <row r="169" spans="1:4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5"/>
        <v>12053.0592</v>
      </c>
      <c r="M169" s="15"/>
      <c r="N169" s="15"/>
      <c r="O169" s="15"/>
      <c r="P169" s="15">
        <f t="shared" si="26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7"/>
        <v>3.3301068494193706</v>
      </c>
      <c r="W169" s="63">
        <v>3.1391399999999998</v>
      </c>
      <c r="X169" s="15">
        <f t="shared" si="28"/>
        <v>0.9426544378140097</v>
      </c>
      <c r="Y169" s="15">
        <f>'Global Only'!Y169</f>
        <v>0.64597188661141325</v>
      </c>
      <c r="Z169" s="15">
        <f t="shared" si="29"/>
        <v>0.60892826561733693</v>
      </c>
      <c r="AA169" s="16"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0"/>
        <v>5226.4600822928896</v>
      </c>
      <c r="AH169" s="17">
        <v>2993.6418473789045</v>
      </c>
      <c r="AI169" s="15">
        <f t="shared" si="31"/>
        <v>3.3301068494193706</v>
      </c>
      <c r="AJ169" s="17">
        <f t="shared" si="32"/>
        <v>1</v>
      </c>
      <c r="AK169" s="15">
        <f t="shared" si="33"/>
        <v>0.9426544378140097</v>
      </c>
      <c r="AL169" s="5">
        <v>10.167</v>
      </c>
      <c r="AM169" s="5">
        <v>9.2965999999999998</v>
      </c>
      <c r="AN169" s="5">
        <f>('Global Only'!V169/AM169)^0.5</f>
        <v>0.84011799326444203</v>
      </c>
      <c r="AO169" s="5">
        <f t="shared" si="34"/>
        <v>1.0324247410660963</v>
      </c>
      <c r="AQ169" s="5">
        <f>W169*S169/'Global Only'!S169</f>
        <v>6.1104872328135329</v>
      </c>
      <c r="AR169" s="15"/>
      <c r="AS169" s="5">
        <f>AQ169/'Global Only'!V169</f>
        <v>0.93126037283782981</v>
      </c>
    </row>
    <row r="170" spans="1:4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5"/>
        <v>12053.0592</v>
      </c>
      <c r="M170" s="15"/>
      <c r="N170" s="15"/>
      <c r="O170" s="15"/>
      <c r="P170" s="15">
        <f t="shared" si="26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7"/>
        <v>3.3301068494193706</v>
      </c>
      <c r="W170" s="63">
        <v>3.1391399999999998</v>
      </c>
      <c r="X170" s="15">
        <f t="shared" si="28"/>
        <v>0.9426544378140097</v>
      </c>
      <c r="Y170" s="15">
        <f>'Global Only'!Y170</f>
        <v>0.47946643056901578</v>
      </c>
      <c r="Z170" s="15">
        <f t="shared" si="29"/>
        <v>0.45197115855872549</v>
      </c>
      <c r="AA170" s="16"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0"/>
        <v>5226.4600822928896</v>
      </c>
      <c r="AH170" s="17">
        <v>2086.8751563070832</v>
      </c>
      <c r="AI170" s="15">
        <f t="shared" si="31"/>
        <v>1.882586267974091</v>
      </c>
      <c r="AJ170" s="17">
        <f t="shared" si="32"/>
        <v>1.3300000000000003</v>
      </c>
      <c r="AK170" s="15">
        <f t="shared" si="33"/>
        <v>0.9426544378140097</v>
      </c>
      <c r="AL170" s="5">
        <v>10.167</v>
      </c>
      <c r="AM170" s="5">
        <v>9.2965999999999998</v>
      </c>
      <c r="AN170" s="5">
        <f>('Global Only'!V170/AM170)^0.5</f>
        <v>1.006217745976085</v>
      </c>
      <c r="AO170" s="5">
        <f t="shared" si="34"/>
        <v>1.0341327342955593</v>
      </c>
      <c r="AQ170" s="5">
        <f>W170*S170/'Global Only'!S170</f>
        <v>8.7655508441604937</v>
      </c>
      <c r="AR170" s="15"/>
      <c r="AS170" s="5">
        <f>AQ170/'Global Only'!V170</f>
        <v>0.93126037283782992</v>
      </c>
    </row>
    <row r="171" spans="1:4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5"/>
        <v>12053.0592</v>
      </c>
      <c r="M171" s="15"/>
      <c r="N171" s="15"/>
      <c r="O171" s="15"/>
      <c r="P171" s="15">
        <f t="shared" si="26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7"/>
        <v>3.3301068494193706</v>
      </c>
      <c r="W171" s="63">
        <v>3.1391399999999998</v>
      </c>
      <c r="X171" s="15">
        <f t="shared" si="28"/>
        <v>0.9426544378140097</v>
      </c>
      <c r="Y171" s="15">
        <f>'Global Only'!Y171</f>
        <v>0.32392993325107705</v>
      </c>
      <c r="Z171" s="15">
        <f t="shared" si="29"/>
        <v>0.30535398911992373</v>
      </c>
      <c r="AA171" s="16"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0"/>
        <v>5226.4600822928896</v>
      </c>
      <c r="AH171" s="17">
        <v>1470.9375136609424</v>
      </c>
      <c r="AI171" s="15">
        <f t="shared" si="31"/>
        <v>1.1940574597222455</v>
      </c>
      <c r="AJ171" s="17">
        <f t="shared" si="32"/>
        <v>1.67</v>
      </c>
      <c r="AK171" s="15">
        <f t="shared" si="33"/>
        <v>0.9426544378140097</v>
      </c>
      <c r="AL171" s="5">
        <v>10.167</v>
      </c>
      <c r="AM171" s="5">
        <v>9.2965999999999998</v>
      </c>
      <c r="AN171" s="5">
        <f>('Global Only'!V171/AM171)^0.5</f>
        <v>1.1985139542333767</v>
      </c>
      <c r="AO171" s="5">
        <f t="shared" si="34"/>
        <v>1.0455566632761808</v>
      </c>
      <c r="AQ171" s="5">
        <f>W171*S171/'Global Only'!S171</f>
        <v>12.436021325268642</v>
      </c>
      <c r="AR171" s="15"/>
      <c r="AS171" s="5">
        <f>AQ171/'Global Only'!V171</f>
        <v>0.93126037283782981</v>
      </c>
    </row>
    <row r="172" spans="1:4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5"/>
        <v>12053.0592</v>
      </c>
      <c r="M172" s="15"/>
      <c r="N172" s="15"/>
      <c r="O172" s="15"/>
      <c r="P172" s="15">
        <f t="shared" si="26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7"/>
        <v>3.3301068494193706</v>
      </c>
      <c r="W172" s="63">
        <v>3.1391399999999998</v>
      </c>
      <c r="X172" s="15">
        <f t="shared" si="28"/>
        <v>0.9426544378140097</v>
      </c>
      <c r="Y172" s="15">
        <f>'Global Only'!Y172</f>
        <v>0.22356692540724152</v>
      </c>
      <c r="Z172" s="15">
        <f t="shared" si="29"/>
        <v>0.21074635438356989</v>
      </c>
      <c r="AA172" s="16"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0"/>
        <v>5226.4600822928896</v>
      </c>
      <c r="AH172" s="17">
        <v>1087.7218791947616</v>
      </c>
      <c r="AI172" s="15">
        <f t="shared" si="31"/>
        <v>0.83252671235484266</v>
      </c>
      <c r="AJ172" s="17">
        <f t="shared" si="32"/>
        <v>2</v>
      </c>
      <c r="AK172" s="15">
        <f t="shared" si="33"/>
        <v>0.9426544378140097</v>
      </c>
      <c r="AL172" s="5">
        <v>10.167</v>
      </c>
      <c r="AM172" s="5">
        <v>9.2965999999999998</v>
      </c>
      <c r="AN172" s="5">
        <f>('Global Only'!V172/AM172)^0.5</f>
        <v>1.3937384286090722</v>
      </c>
      <c r="AO172" s="5">
        <f t="shared" si="34"/>
        <v>1.0576265347573468</v>
      </c>
      <c r="AQ172" s="5">
        <f>W172*S172/'Global Only'!S172</f>
        <v>16.81735987655879</v>
      </c>
      <c r="AR172" s="15"/>
      <c r="AS172" s="5">
        <f>AQ172/'Global Only'!V172</f>
        <v>0.93126037283782981</v>
      </c>
    </row>
    <row r="173" spans="1:4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5"/>
        <v>12053.0592</v>
      </c>
      <c r="M173" s="15"/>
      <c r="N173" s="15"/>
      <c r="O173" s="15"/>
      <c r="P173" s="15">
        <f t="shared" si="26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7"/>
        <v>3.3301068494193706</v>
      </c>
      <c r="W173" s="63">
        <v>3.1391399999999998</v>
      </c>
      <c r="X173" s="15">
        <f t="shared" si="28"/>
        <v>0.9426544378140097</v>
      </c>
      <c r="Y173" s="15">
        <f>'Global Only'!Y173</f>
        <v>0.14120844793845241</v>
      </c>
      <c r="Z173" s="15">
        <f t="shared" si="29"/>
        <v>0.13311077010601072</v>
      </c>
      <c r="AA173" s="16"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0"/>
        <v>5226.4600822928896</v>
      </c>
      <c r="AH173" s="17">
        <v>734.44757274010624</v>
      </c>
      <c r="AI173" s="15">
        <f t="shared" si="31"/>
        <v>0.53281709590709925</v>
      </c>
      <c r="AJ173" s="17">
        <f t="shared" si="32"/>
        <v>2.5</v>
      </c>
      <c r="AK173" s="15">
        <f t="shared" si="33"/>
        <v>0.9426544378140097</v>
      </c>
      <c r="AL173" s="5">
        <v>10.167</v>
      </c>
      <c r="AM173" s="5">
        <v>9.2965999999999998</v>
      </c>
      <c r="AN173" s="5">
        <f>('Global Only'!V173/AM173)^0.5</f>
        <v>1.6961326214043582</v>
      </c>
      <c r="AO173" s="5">
        <f t="shared" si="34"/>
        <v>1.0706091305218295</v>
      </c>
      <c r="AQ173" s="5">
        <f>W173*S173/'Global Only'!S173</f>
        <v>24.906625015831036</v>
      </c>
      <c r="AR173" s="15"/>
      <c r="AS173" s="5">
        <f>AQ173/'Global Only'!V173</f>
        <v>0.93126037283782981</v>
      </c>
    </row>
    <row r="174" spans="1:4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5"/>
        <v>9236.7872000000007</v>
      </c>
      <c r="M174" s="15"/>
      <c r="N174" s="15"/>
      <c r="O174" s="15"/>
      <c r="P174" s="15">
        <f t="shared" si="26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7"/>
        <v>3.3134224039630684</v>
      </c>
      <c r="W174" s="63">
        <v>2.6491899999999999</v>
      </c>
      <c r="X174" s="15">
        <f t="shared" si="28"/>
        <v>0.79953283252729768</v>
      </c>
      <c r="Y174" s="15">
        <f>'Global Only'!Y174</f>
        <v>1.0709058813045895</v>
      </c>
      <c r="Z174" s="15">
        <f t="shared" si="29"/>
        <v>0.85622441264960047</v>
      </c>
      <c r="AA174" s="16"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0"/>
        <v>3397.1527313952283</v>
      </c>
      <c r="AH174" s="17">
        <v>4088.1881036571986</v>
      </c>
      <c r="AI174" s="15">
        <f t="shared" si="31"/>
        <v>36.815804488478534</v>
      </c>
      <c r="AJ174" s="17">
        <f t="shared" si="32"/>
        <v>0.30000000000000004</v>
      </c>
      <c r="AK174" s="15">
        <f t="shared" si="33"/>
        <v>0.79953283252729768</v>
      </c>
      <c r="AL174" s="56">
        <v>5.66</v>
      </c>
      <c r="AM174" s="56">
        <v>5.2115</v>
      </c>
      <c r="AN174" s="56">
        <f>('Global Only'!V174/AM174)^0.5</f>
        <v>0.83932440169561595</v>
      </c>
      <c r="AO174" s="5">
        <f t="shared" si="34"/>
        <v>0.90624534061744555</v>
      </c>
      <c r="AQ174" s="5">
        <f>W174*S174/'Global Only'!S174</f>
        <v>2.9083873487246708</v>
      </c>
      <c r="AR174" s="15"/>
      <c r="AS174" s="5">
        <f>AQ174/'Global Only'!V174</f>
        <v>0.79219082033479982</v>
      </c>
    </row>
    <row r="175" spans="1:4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5"/>
        <v>9236.7872000000007</v>
      </c>
      <c r="M175" s="15"/>
      <c r="N175" s="15"/>
      <c r="O175" s="15"/>
      <c r="P175" s="15">
        <f t="shared" si="26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7"/>
        <v>3.3134224039630684</v>
      </c>
      <c r="W175" s="63">
        <v>2.6491899999999999</v>
      </c>
      <c r="X175" s="15">
        <f t="shared" si="28"/>
        <v>0.79953283252729768</v>
      </c>
      <c r="Y175" s="15">
        <f>'Global Only'!Y175</f>
        <v>0.92778806518565438</v>
      </c>
      <c r="Z175" s="15">
        <f t="shared" si="29"/>
        <v>0.74179701974290735</v>
      </c>
      <c r="AA175" s="16"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0"/>
        <v>3397.1527313952283</v>
      </c>
      <c r="AH175" s="17">
        <v>3681.7975053750579</v>
      </c>
      <c r="AI175" s="15">
        <f t="shared" si="31"/>
        <v>13.253689615852275</v>
      </c>
      <c r="AJ175" s="17">
        <f t="shared" si="32"/>
        <v>0.5</v>
      </c>
      <c r="AK175" s="15">
        <f t="shared" si="33"/>
        <v>0.79953283252729768</v>
      </c>
      <c r="AL175" s="5">
        <v>5.66</v>
      </c>
      <c r="AM175" s="5">
        <v>5.2115</v>
      </c>
      <c r="AN175" s="5">
        <f>('Global Only'!V175/AM175)^0.5</f>
        <v>0.88443380731403964</v>
      </c>
      <c r="AO175" s="5">
        <f t="shared" si="34"/>
        <v>0.97866026959881092</v>
      </c>
      <c r="AQ175" s="5">
        <f>W175*S175/'Global Only'!S175</f>
        <v>3.2294102384840646</v>
      </c>
      <c r="AR175" s="15"/>
      <c r="AS175" s="5">
        <f>AQ175/'Global Only'!V175</f>
        <v>0.79219082033479982</v>
      </c>
    </row>
    <row r="176" spans="1:4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5"/>
        <v>9236.7872000000007</v>
      </c>
      <c r="M176" s="15"/>
      <c r="N176" s="15"/>
      <c r="O176" s="15"/>
      <c r="P176" s="15">
        <f t="shared" si="26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7"/>
        <v>3.3134224039630684</v>
      </c>
      <c r="W176" s="63">
        <v>2.6491899999999999</v>
      </c>
      <c r="X176" s="15">
        <f t="shared" si="28"/>
        <v>0.79953283252729768</v>
      </c>
      <c r="Y176" s="15">
        <f>'Global Only'!Y176</f>
        <v>0.74888336677359191</v>
      </c>
      <c r="Z176" s="15">
        <f t="shared" si="29"/>
        <v>0.5987568394690691</v>
      </c>
      <c r="AA176" s="16"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0"/>
        <v>3397.1527313952283</v>
      </c>
      <c r="AH176" s="17">
        <v>3115.730978970565</v>
      </c>
      <c r="AI176" s="15">
        <f t="shared" si="31"/>
        <v>5.8905287181565669</v>
      </c>
      <c r="AJ176" s="17">
        <f t="shared" si="32"/>
        <v>0.74999999999999989</v>
      </c>
      <c r="AK176" s="15">
        <f t="shared" si="33"/>
        <v>0.79953283252729768</v>
      </c>
      <c r="AL176" s="5">
        <v>5.66</v>
      </c>
      <c r="AM176" s="5">
        <v>5.2115</v>
      </c>
      <c r="AN176" s="5">
        <f>('Global Only'!V176/AM176)^0.5</f>
        <v>0.9614247730474299</v>
      </c>
      <c r="AO176" s="5">
        <f t="shared" si="34"/>
        <v>1.1037266176106921</v>
      </c>
      <c r="AQ176" s="5">
        <f>W176*S176/'Global Only'!S176</f>
        <v>3.8161300318077385</v>
      </c>
      <c r="AR176" s="15"/>
      <c r="AS176" s="5">
        <f>AQ176/'Global Only'!V176</f>
        <v>0.79219082033479971</v>
      </c>
    </row>
    <row r="177" spans="1:4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5"/>
        <v>9236.7872000000007</v>
      </c>
      <c r="M177" s="15"/>
      <c r="N177" s="15"/>
      <c r="O177" s="15"/>
      <c r="P177" s="15">
        <f t="shared" si="26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7"/>
        <v>3.3134224039630684</v>
      </c>
      <c r="W177" s="63">
        <v>2.6491899999999999</v>
      </c>
      <c r="X177" s="15">
        <f t="shared" si="28"/>
        <v>0.79953283252729768</v>
      </c>
      <c r="Y177" s="15">
        <f>'Global Only'!Y177</f>
        <v>0.64970763025475764</v>
      </c>
      <c r="Z177" s="15">
        <f t="shared" si="29"/>
        <v>0.51946258193218453</v>
      </c>
      <c r="AA177" s="16"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0"/>
        <v>3397.1527313952283</v>
      </c>
      <c r="AH177" s="17">
        <v>2510.2445270124108</v>
      </c>
      <c r="AI177" s="15">
        <f t="shared" si="31"/>
        <v>3.3134224039630689</v>
      </c>
      <c r="AJ177" s="17">
        <f t="shared" si="32"/>
        <v>1</v>
      </c>
      <c r="AK177" s="15">
        <f t="shared" si="33"/>
        <v>0.79953283252729768</v>
      </c>
      <c r="AL177" s="5">
        <v>5.66</v>
      </c>
      <c r="AM177" s="5">
        <v>5.2115</v>
      </c>
      <c r="AN177" s="5">
        <f>('Global Only'!V177/AM177)^0.5</f>
        <v>1.0711178829464258</v>
      </c>
      <c r="AO177" s="5">
        <f t="shared" si="34"/>
        <v>1.1296585260497869</v>
      </c>
      <c r="AQ177" s="5">
        <f>W177*S177/'Global Only'!S177</f>
        <v>4.7366041164261894</v>
      </c>
      <c r="AR177" s="15"/>
      <c r="AS177" s="5">
        <f>AQ177/'Global Only'!V177</f>
        <v>0.79219082033479982</v>
      </c>
    </row>
    <row r="178" spans="1:4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5"/>
        <v>9236.7872000000007</v>
      </c>
      <c r="M178" s="15"/>
      <c r="N178" s="15"/>
      <c r="O178" s="15"/>
      <c r="P178" s="15">
        <f t="shared" si="26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7"/>
        <v>3.3134224039630684</v>
      </c>
      <c r="W178" s="63">
        <v>2.6491899999999999</v>
      </c>
      <c r="X178" s="15">
        <f t="shared" si="28"/>
        <v>0.79953283252729768</v>
      </c>
      <c r="Y178" s="15">
        <f>'Global Only'!Y178</f>
        <v>0.48188069188911942</v>
      </c>
      <c r="Z178" s="15">
        <f t="shared" si="29"/>
        <v>0.38527943452632163</v>
      </c>
      <c r="AA178" s="16"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0"/>
        <v>3397.1527313952283</v>
      </c>
      <c r="AH178" s="17">
        <v>1809.6951084628629</v>
      </c>
      <c r="AI178" s="15">
        <f t="shared" si="31"/>
        <v>1.8731541658449133</v>
      </c>
      <c r="AJ178" s="17">
        <f t="shared" si="32"/>
        <v>1.3300000000000003</v>
      </c>
      <c r="AK178" s="15">
        <f t="shared" si="33"/>
        <v>0.79953283252729768</v>
      </c>
      <c r="AL178" s="5">
        <v>5.66</v>
      </c>
      <c r="AM178" s="5">
        <v>5.2115</v>
      </c>
      <c r="AN178" s="5">
        <f>('Global Only'!V178/AM178)^0.5</f>
        <v>1.2615154633307373</v>
      </c>
      <c r="AO178" s="5">
        <f t="shared" si="34"/>
        <v>1.160861188506082</v>
      </c>
      <c r="AQ178" s="5">
        <f>W178*S178/'Global Only'!S178</f>
        <v>6.5701866045173629</v>
      </c>
      <c r="AR178" s="15"/>
      <c r="AS178" s="5">
        <f>AQ178/'Global Only'!V178</f>
        <v>0.79219082033479982</v>
      </c>
    </row>
    <row r="179" spans="1:4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5"/>
        <v>9236.7872000000007</v>
      </c>
      <c r="M179" s="15"/>
      <c r="N179" s="15"/>
      <c r="O179" s="15"/>
      <c r="P179" s="15">
        <f t="shared" si="26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7"/>
        <v>3.3134224039630684</v>
      </c>
      <c r="W179" s="63">
        <v>2.6491899999999999</v>
      </c>
      <c r="X179" s="15">
        <f t="shared" si="28"/>
        <v>0.79953283252729768</v>
      </c>
      <c r="Y179" s="15">
        <f>'Global Only'!Y179</f>
        <v>0.32530234305870798</v>
      </c>
      <c r="Z179" s="15">
        <f t="shared" si="29"/>
        <v>0.2600899037734955</v>
      </c>
      <c r="AA179" s="16"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0"/>
        <v>3397.1527313952283</v>
      </c>
      <c r="AH179" s="17">
        <v>1299.0951754092227</v>
      </c>
      <c r="AI179" s="15">
        <f t="shared" si="31"/>
        <v>1.1880750130743549</v>
      </c>
      <c r="AJ179" s="17">
        <f t="shared" si="32"/>
        <v>1.67</v>
      </c>
      <c r="AK179" s="15">
        <f t="shared" si="33"/>
        <v>0.79953283252729768</v>
      </c>
      <c r="AL179" s="5">
        <v>5.66</v>
      </c>
      <c r="AM179" s="5">
        <v>5.2115</v>
      </c>
      <c r="AN179" s="5">
        <f>('Global Only'!V179/AM179)^0.5</f>
        <v>1.4889317800019484</v>
      </c>
      <c r="AO179" s="5">
        <f t="shared" si="34"/>
        <v>1.2011367653109002</v>
      </c>
      <c r="AQ179" s="5">
        <f>W179*S179/'Global Only'!S179</f>
        <v>9.152550779151241</v>
      </c>
      <c r="AR179" s="15"/>
      <c r="AS179" s="5">
        <f>AQ179/'Global Only'!V179</f>
        <v>0.79219082033479993</v>
      </c>
    </row>
    <row r="180" spans="1:4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5"/>
        <v>9236.7872000000007</v>
      </c>
      <c r="M180" s="15"/>
      <c r="N180" s="15"/>
      <c r="O180" s="15"/>
      <c r="P180" s="15">
        <f t="shared" si="26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7"/>
        <v>3.3134224039630684</v>
      </c>
      <c r="W180" s="63">
        <v>2.6491899999999999</v>
      </c>
      <c r="X180" s="15">
        <f t="shared" si="28"/>
        <v>0.79953283252729768</v>
      </c>
      <c r="Y180" s="15">
        <f>'Global Only'!Y180</f>
        <v>0.22476275911281812</v>
      </c>
      <c r="Z180" s="15">
        <f t="shared" si="29"/>
        <v>0.17970520544012217</v>
      </c>
      <c r="AA180" s="16"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0"/>
        <v>3397.1527313952283</v>
      </c>
      <c r="AH180" s="17">
        <v>969.71577236754888</v>
      </c>
      <c r="AI180" s="15">
        <f t="shared" si="31"/>
        <v>0.82835560099076722</v>
      </c>
      <c r="AJ180" s="17">
        <f t="shared" si="32"/>
        <v>2</v>
      </c>
      <c r="AK180" s="15">
        <f t="shared" si="33"/>
        <v>0.79953283252729768</v>
      </c>
      <c r="AL180" s="5">
        <v>5.66</v>
      </c>
      <c r="AM180" s="5">
        <v>5.2115</v>
      </c>
      <c r="AN180" s="5">
        <f>('Global Only'!V180/AM180)^0.5</f>
        <v>1.7233482793973047</v>
      </c>
      <c r="AO180" s="5">
        <f t="shared" si="34"/>
        <v>1.2217763457862685</v>
      </c>
      <c r="AQ180" s="5">
        <f>W180*S180/'Global Only'!S180</f>
        <v>12.261360388986898</v>
      </c>
      <c r="AR180" s="15"/>
      <c r="AS180" s="5">
        <f>AQ180/'Global Only'!V180</f>
        <v>0.79219082033479993</v>
      </c>
    </row>
    <row r="181" spans="1:4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5"/>
        <v>9236.7872000000007</v>
      </c>
      <c r="M181" s="15"/>
      <c r="N181" s="15"/>
      <c r="O181" s="15"/>
      <c r="P181" s="15">
        <f t="shared" si="26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7"/>
        <v>3.3134224039630684</v>
      </c>
      <c r="W181" s="63">
        <v>2.6491899999999999</v>
      </c>
      <c r="X181" s="15">
        <f t="shared" si="28"/>
        <v>0.79953283252729768</v>
      </c>
      <c r="Y181" s="15">
        <f>'Global Only'!Y181</f>
        <v>0.14222069741048743</v>
      </c>
      <c r="Z181" s="15">
        <f t="shared" si="29"/>
        <v>0.11371011704461473</v>
      </c>
      <c r="AA181" s="16"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0"/>
        <v>3397.1527313952283</v>
      </c>
      <c r="AH181" s="17">
        <v>659.7408396563676</v>
      </c>
      <c r="AI181" s="15">
        <f t="shared" si="31"/>
        <v>0.53014758463409095</v>
      </c>
      <c r="AJ181" s="17">
        <f t="shared" si="32"/>
        <v>2.5</v>
      </c>
      <c r="AK181" s="15">
        <f t="shared" si="33"/>
        <v>0.79953283252729768</v>
      </c>
      <c r="AL181" s="5">
        <v>5.66</v>
      </c>
      <c r="AM181" s="5">
        <v>5.2115</v>
      </c>
      <c r="AN181" s="5">
        <f>('Global Only'!V181/AM181)^0.5</f>
        <v>2.0893375048679679</v>
      </c>
      <c r="AO181" s="5">
        <f t="shared" si="34"/>
        <v>1.2371811003527922</v>
      </c>
      <c r="AQ181" s="5">
        <f>W181*S181/'Global Only'!S181</f>
        <v>18.022280636857857</v>
      </c>
      <c r="AR181" s="15"/>
      <c r="AS181" s="5">
        <f>AQ181/'Global Only'!V181</f>
        <v>0.79219082033479982</v>
      </c>
    </row>
    <row r="182" spans="1:4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5"/>
        <v>6673.5511999999999</v>
      </c>
      <c r="M182" s="15"/>
      <c r="N182" s="15"/>
      <c r="O182" s="15"/>
      <c r="P182" s="15">
        <f t="shared" si="26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7"/>
        <v>3.2936424940960127</v>
      </c>
      <c r="W182" s="63">
        <v>2.1806199999999998</v>
      </c>
      <c r="X182" s="15">
        <f t="shared" si="28"/>
        <v>0.66206942736160623</v>
      </c>
      <c r="Y182" s="15">
        <f>'Global Only'!Y182</f>
        <v>1.0827793318677359</v>
      </c>
      <c r="Z182" s="15">
        <f t="shared" si="29"/>
        <v>0.71687509220865453</v>
      </c>
      <c r="AA182" s="16"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0"/>
        <v>2032.4429418680859</v>
      </c>
      <c r="AH182" s="17">
        <v>3003.7803097538581</v>
      </c>
      <c r="AI182" s="15">
        <f t="shared" si="31"/>
        <v>36.596027712177921</v>
      </c>
      <c r="AJ182" s="17">
        <f t="shared" si="32"/>
        <v>0.3</v>
      </c>
      <c r="AK182" s="15">
        <f t="shared" si="33"/>
        <v>0.66206942736160623</v>
      </c>
      <c r="AL182" s="56">
        <v>2.8845000000000001</v>
      </c>
      <c r="AM182" s="56">
        <v>2.6804999999999999</v>
      </c>
      <c r="AN182" s="56">
        <f>('Global Only'!V182/AM182)^0.5</f>
        <v>1.1590006926034415</v>
      </c>
      <c r="AO182" s="5">
        <f t="shared" si="34"/>
        <v>0.89294391024102449</v>
      </c>
      <c r="AQ182" s="5">
        <f>W182*S182/'Global Only'!S182</f>
        <v>2.3681992565965033</v>
      </c>
      <c r="AR182" s="15"/>
      <c r="AS182" s="5">
        <f>AQ182/'Global Only'!V182</f>
        <v>0.65771089785320624</v>
      </c>
    </row>
    <row r="183" spans="1:4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5"/>
        <v>6673.5511999999999</v>
      </c>
      <c r="M183" s="15"/>
      <c r="N183" s="15"/>
      <c r="O183" s="15"/>
      <c r="P183" s="15">
        <f t="shared" si="26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7"/>
        <v>3.2936424940960127</v>
      </c>
      <c r="W183" s="63">
        <v>2.1806199999999998</v>
      </c>
      <c r="X183" s="15">
        <f t="shared" si="28"/>
        <v>0.66206942736160623</v>
      </c>
      <c r="Y183" s="15">
        <f>'Global Only'!Y183</f>
        <v>0.93999740040149626</v>
      </c>
      <c r="Z183" s="15">
        <f t="shared" si="29"/>
        <v>0.62234354060521713</v>
      </c>
      <c r="AA183" s="16"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0"/>
        <v>2032.4429418680859</v>
      </c>
      <c r="AH183" s="17">
        <v>2748.3978559153984</v>
      </c>
      <c r="AI183" s="15">
        <f t="shared" si="31"/>
        <v>13.174569976384049</v>
      </c>
      <c r="AJ183" s="17">
        <f t="shared" si="32"/>
        <v>0.5</v>
      </c>
      <c r="AK183" s="15">
        <f t="shared" si="33"/>
        <v>0.66206942736160623</v>
      </c>
      <c r="AL183" s="5">
        <v>2.8845000000000001</v>
      </c>
      <c r="AM183" s="5">
        <v>2.6804999999999999</v>
      </c>
      <c r="AN183" s="5">
        <f>('Global Only'!V183/AM183)^0.5</f>
        <v>1.2116522078476475</v>
      </c>
      <c r="AO183" s="5">
        <f t="shared" si="34"/>
        <v>0.94327813998828591</v>
      </c>
      <c r="AQ183" s="5">
        <f>W183*S183/'Global Only'!S183</f>
        <v>2.588253473283626</v>
      </c>
      <c r="AR183" s="15"/>
      <c r="AS183" s="5">
        <f>AQ183/'Global Only'!V183</f>
        <v>0.65771089785320613</v>
      </c>
    </row>
    <row r="184" spans="1:4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5"/>
        <v>6673.5511999999999</v>
      </c>
      <c r="M184" s="15"/>
      <c r="N184" s="15"/>
      <c r="O184" s="15"/>
      <c r="P184" s="15">
        <f t="shared" si="26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7"/>
        <v>3.2936424940960127</v>
      </c>
      <c r="W184" s="63">
        <v>2.1806199999999998</v>
      </c>
      <c r="X184" s="15">
        <f t="shared" si="28"/>
        <v>0.66206942736160623</v>
      </c>
      <c r="Y184" s="15">
        <f>'Global Only'!Y184</f>
        <v>0.75847091346817441</v>
      </c>
      <c r="Z184" s="15">
        <f t="shared" si="29"/>
        <v>0.50216040335030865</v>
      </c>
      <c r="AA184" s="16"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0"/>
        <v>2032.4429418680859</v>
      </c>
      <c r="AH184" s="17">
        <v>2400.5232792014785</v>
      </c>
      <c r="AI184" s="15">
        <f t="shared" si="31"/>
        <v>5.8553644339484681</v>
      </c>
      <c r="AJ184" s="17">
        <f t="shared" si="32"/>
        <v>0.74999999999999989</v>
      </c>
      <c r="AK184" s="15">
        <f t="shared" si="33"/>
        <v>0.66206942736160623</v>
      </c>
      <c r="AL184" s="5">
        <v>2.8845000000000001</v>
      </c>
      <c r="AM184" s="5">
        <v>2.6804999999999999</v>
      </c>
      <c r="AN184" s="5">
        <f>('Global Only'!V184/AM184)^0.5</f>
        <v>1.2964770028628085</v>
      </c>
      <c r="AO184" s="5">
        <f t="shared" si="34"/>
        <v>1.0287274930539501</v>
      </c>
      <c r="AQ184" s="5">
        <f>W184*S184/'Global Only'!S184</f>
        <v>2.9633331857979672</v>
      </c>
      <c r="AR184" s="15"/>
      <c r="AS184" s="5">
        <f>AQ184/'Global Only'!V184</f>
        <v>0.65771089785320602</v>
      </c>
    </row>
    <row r="185" spans="1:4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5"/>
        <v>6673.5511999999999</v>
      </c>
      <c r="M185" s="15"/>
      <c r="N185" s="15"/>
      <c r="O185" s="15"/>
      <c r="P185" s="15">
        <f t="shared" si="26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7"/>
        <v>3.2936424940960127</v>
      </c>
      <c r="W185" s="63">
        <v>2.1806199999999998</v>
      </c>
      <c r="X185" s="15">
        <f t="shared" si="28"/>
        <v>0.66206942736160623</v>
      </c>
      <c r="Y185" s="15">
        <f>'Global Only'!Y185</f>
        <v>0.65505472765898354</v>
      </c>
      <c r="Z185" s="15">
        <f t="shared" si="29"/>
        <v>0.43369170843169613</v>
      </c>
      <c r="AA185" s="16"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0"/>
        <v>2032.4429418680859</v>
      </c>
      <c r="AH185" s="17">
        <v>2017.9274417884624</v>
      </c>
      <c r="AI185" s="15">
        <f t="shared" si="31"/>
        <v>3.2936424940960123</v>
      </c>
      <c r="AJ185" s="17">
        <f t="shared" si="32"/>
        <v>1</v>
      </c>
      <c r="AK185" s="15">
        <f t="shared" si="33"/>
        <v>0.66206942736160623</v>
      </c>
      <c r="AL185" s="5">
        <v>2.8845000000000001</v>
      </c>
      <c r="AM185" s="5">
        <v>2.6804999999999999</v>
      </c>
      <c r="AN185" s="5">
        <f>('Global Only'!V185/AM185)^0.5</f>
        <v>1.4140507789364629</v>
      </c>
      <c r="AO185" s="5">
        <f t="shared" si="34"/>
        <v>1.0589197438438418</v>
      </c>
      <c r="AQ185" s="5">
        <f>W185*S185/'Global Only'!S185</f>
        <v>3.5251764504642717</v>
      </c>
      <c r="AR185" s="15"/>
      <c r="AS185" s="5">
        <f>AQ185/'Global Only'!V185</f>
        <v>0.65771089785320613</v>
      </c>
    </row>
    <row r="186" spans="1:4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5"/>
        <v>6673.5511999999999</v>
      </c>
      <c r="M186" s="15"/>
      <c r="N186" s="15"/>
      <c r="O186" s="15"/>
      <c r="P186" s="15">
        <f t="shared" si="26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7"/>
        <v>3.2936424940960127</v>
      </c>
      <c r="W186" s="63">
        <v>2.1806199999999998</v>
      </c>
      <c r="X186" s="15">
        <f t="shared" si="28"/>
        <v>0.66206942736160623</v>
      </c>
      <c r="Y186" s="15">
        <f>'Global Only'!Y186</f>
        <v>0.48498533439690605</v>
      </c>
      <c r="Z186" s="15">
        <f t="shared" si="29"/>
        <v>0.32109396262293671</v>
      </c>
      <c r="AA186" s="16"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0"/>
        <v>2032.4429418680859</v>
      </c>
      <c r="AH186" s="17">
        <v>1529.2268935074082</v>
      </c>
      <c r="AI186" s="15">
        <f t="shared" si="31"/>
        <v>1.8619721262343898</v>
      </c>
      <c r="AJ186" s="17">
        <f t="shared" si="32"/>
        <v>1.33</v>
      </c>
      <c r="AK186" s="15">
        <f t="shared" si="33"/>
        <v>0.66206942736160623</v>
      </c>
      <c r="AL186" s="5">
        <v>2.8845000000000001</v>
      </c>
      <c r="AM186" s="5">
        <v>2.6804999999999999</v>
      </c>
      <c r="AN186" s="5">
        <f>('Global Only'!V186/AM186)^0.5</f>
        <v>1.6243582368455416</v>
      </c>
      <c r="AO186" s="5">
        <f t="shared" si="34"/>
        <v>1.1501800351319644</v>
      </c>
      <c r="AQ186" s="5">
        <f>W186*S186/'Global Only'!S186</f>
        <v>4.6517297902228139</v>
      </c>
      <c r="AR186" s="15"/>
      <c r="AS186" s="5">
        <f>AQ186/'Global Only'!V186</f>
        <v>0.65771089785320613</v>
      </c>
    </row>
    <row r="187" spans="1:4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5"/>
        <v>6673.5511999999999</v>
      </c>
      <c r="M187" s="15"/>
      <c r="N187" s="15"/>
      <c r="O187" s="15"/>
      <c r="P187" s="15">
        <f t="shared" si="26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7"/>
        <v>3.2936424940960127</v>
      </c>
      <c r="W187" s="63">
        <v>2.1806199999999998</v>
      </c>
      <c r="X187" s="15">
        <f t="shared" si="28"/>
        <v>0.66206942736160623</v>
      </c>
      <c r="Y187" s="15">
        <f>'Global Only'!Y187</f>
        <v>0.3272587934960538</v>
      </c>
      <c r="Z187" s="15">
        <f t="shared" si="29"/>
        <v>0.21666804200898249</v>
      </c>
      <c r="AA187" s="16"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0"/>
        <v>2032.4429418680859</v>
      </c>
      <c r="AH187" s="17">
        <v>1132.3014299415529</v>
      </c>
      <c r="AI187" s="15">
        <f t="shared" si="31"/>
        <v>1.1809826433705093</v>
      </c>
      <c r="AJ187" s="17">
        <f t="shared" si="32"/>
        <v>1.67</v>
      </c>
      <c r="AK187" s="15">
        <f t="shared" si="33"/>
        <v>0.66206942736160623</v>
      </c>
      <c r="AL187" s="5">
        <v>2.8845000000000001</v>
      </c>
      <c r="AM187" s="5">
        <v>2.6804999999999999</v>
      </c>
      <c r="AN187" s="5">
        <f>('Global Only'!V187/AM187)^0.5</f>
        <v>1.8877164077312458</v>
      </c>
      <c r="AO187" s="5">
        <f t="shared" si="34"/>
        <v>1.2742581949156173</v>
      </c>
      <c r="AQ187" s="5">
        <f>W187*S187/'Global Only'!S187</f>
        <v>6.2823821541102243</v>
      </c>
      <c r="AR187" s="15"/>
      <c r="AS187" s="5">
        <f>AQ187/'Global Only'!V187</f>
        <v>0.65771089785320624</v>
      </c>
    </row>
    <row r="188" spans="1:4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5"/>
        <v>6673.5511999999999</v>
      </c>
      <c r="M188" s="15"/>
      <c r="N188" s="15"/>
      <c r="O188" s="15"/>
      <c r="P188" s="15">
        <f t="shared" si="26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7"/>
        <v>3.2936424940960127</v>
      </c>
      <c r="W188" s="63">
        <v>2.1806199999999998</v>
      </c>
      <c r="X188" s="15">
        <f t="shared" si="28"/>
        <v>0.66206942736160623</v>
      </c>
      <c r="Y188" s="15">
        <f>'Global Only'!Y188</f>
        <v>0.22628952874651626</v>
      </c>
      <c r="Z188" s="15">
        <f t="shared" si="29"/>
        <v>0.14981937871513376</v>
      </c>
      <c r="AA188" s="16"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0"/>
        <v>2032.4429418680859</v>
      </c>
      <c r="AH188" s="17">
        <v>859.31915648305255</v>
      </c>
      <c r="AI188" s="15">
        <f t="shared" si="31"/>
        <v>0.82341062352400307</v>
      </c>
      <c r="AJ188" s="17">
        <f t="shared" si="32"/>
        <v>2</v>
      </c>
      <c r="AK188" s="15">
        <f t="shared" si="33"/>
        <v>0.66206942736160623</v>
      </c>
      <c r="AL188" s="5">
        <v>2.8845000000000001</v>
      </c>
      <c r="AM188" s="5">
        <v>2.6804999999999999</v>
      </c>
      <c r="AN188" s="5">
        <f>('Global Only'!V188/AM188)^0.5</f>
        <v>2.1669082936573818</v>
      </c>
      <c r="AO188" s="5">
        <f t="shared" si="34"/>
        <v>1.3587862317926167</v>
      </c>
      <c r="AQ188" s="5">
        <f>W188*S188/'Global Only'!S188</f>
        <v>8.2781237248940513</v>
      </c>
      <c r="AR188" s="15"/>
      <c r="AS188" s="5">
        <f>AQ188/'Global Only'!V188</f>
        <v>0.65771089785320624</v>
      </c>
    </row>
    <row r="189" spans="1:4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5"/>
        <v>6673.5511999999999</v>
      </c>
      <c r="M189" s="15"/>
      <c r="N189" s="15"/>
      <c r="O189" s="15"/>
      <c r="P189" s="15">
        <f t="shared" si="26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7"/>
        <v>3.2936424940960127</v>
      </c>
      <c r="W189" s="63">
        <v>2.1806199999999998</v>
      </c>
      <c r="X189" s="15">
        <f t="shared" si="28"/>
        <v>0.66206942736160623</v>
      </c>
      <c r="Y189" s="15">
        <f>'Global Only'!Y189</f>
        <v>0.14355833865005313</v>
      </c>
      <c r="Z189" s="15">
        <f t="shared" si="29"/>
        <v>9.5045587063024226E-2</v>
      </c>
      <c r="AA189" s="16"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0"/>
        <v>2032.4429418680859</v>
      </c>
      <c r="AH189" s="17">
        <v>592.45114178382642</v>
      </c>
      <c r="AI189" s="15">
        <f t="shared" si="31"/>
        <v>0.52698279905536205</v>
      </c>
      <c r="AJ189" s="17">
        <f t="shared" si="32"/>
        <v>2.5</v>
      </c>
      <c r="AK189" s="15">
        <f t="shared" si="33"/>
        <v>0.66206942736160623</v>
      </c>
      <c r="AL189" s="5">
        <v>2.8845000000000001</v>
      </c>
      <c r="AM189" s="5">
        <v>2.6804999999999999</v>
      </c>
      <c r="AN189" s="5">
        <f>('Global Only'!V189/AM189)^0.5</f>
        <v>2.6097055438477645</v>
      </c>
      <c r="AO189" s="5">
        <f t="shared" si="34"/>
        <v>1.4018138991140028</v>
      </c>
      <c r="AQ189" s="5">
        <f>W189*S189/'Global Only'!S189</f>
        <v>12.006982170917805</v>
      </c>
      <c r="AR189" s="15"/>
      <c r="AS189" s="5">
        <f>AQ189/'Global Only'!V189</f>
        <v>0.65771089785320602</v>
      </c>
    </row>
    <row r="190" spans="1:4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5"/>
        <v>4949.6792000000005</v>
      </c>
      <c r="M190" s="15"/>
      <c r="N190" s="15"/>
      <c r="O190" s="15"/>
      <c r="P190" s="15">
        <f t="shared" si="26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7"/>
        <v>3.2766063578405675</v>
      </c>
      <c r="W190" s="63">
        <v>1.90164</v>
      </c>
      <c r="X190" s="15">
        <f t="shared" si="28"/>
        <v>0.58036876948907201</v>
      </c>
      <c r="Y190" s="15">
        <f>'Global Only'!Y190</f>
        <v>1.0945120392511181</v>
      </c>
      <c r="Z190" s="15">
        <f t="shared" si="29"/>
        <v>0.63522060541114622</v>
      </c>
      <c r="AA190" s="16"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0"/>
        <v>1321.4140442680409</v>
      </c>
      <c r="AH190" s="17">
        <v>2261.1404326980228</v>
      </c>
      <c r="AI190" s="15">
        <f t="shared" si="31"/>
        <v>36.406737309339654</v>
      </c>
      <c r="AJ190" s="17">
        <f t="shared" si="32"/>
        <v>0.29999999999999993</v>
      </c>
      <c r="AK190" s="15">
        <f t="shared" si="33"/>
        <v>0.58036876948907201</v>
      </c>
      <c r="AL190" s="56">
        <v>1.5359</v>
      </c>
      <c r="AM190" s="56">
        <v>1.4395</v>
      </c>
      <c r="AN190" s="56">
        <f>('Global Only'!V190/AM190)^0.5</f>
        <v>1.5685169756191977</v>
      </c>
      <c r="AO190" s="5">
        <f t="shared" si="34"/>
        <v>0.87887236301534488</v>
      </c>
      <c r="AQ190" s="5">
        <f>W190*S190/'Global Only'!S190</f>
        <v>2.0454055343301221</v>
      </c>
      <c r="AR190" s="15"/>
      <c r="AS190" s="5">
        <f>AQ190/'Global Only'!V190</f>
        <v>0.57754963120838354</v>
      </c>
    </row>
    <row r="191" spans="1:4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5"/>
        <v>4949.6792000000005</v>
      </c>
      <c r="M191" s="15"/>
      <c r="N191" s="15"/>
      <c r="O191" s="15"/>
      <c r="P191" s="15">
        <f t="shared" si="26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7"/>
        <v>3.2766063578405675</v>
      </c>
      <c r="W191" s="63">
        <v>1.90164</v>
      </c>
      <c r="X191" s="15">
        <f t="shared" si="28"/>
        <v>0.58036876948907201</v>
      </c>
      <c r="Y191" s="15">
        <f>'Global Only'!Y191</f>
        <v>0.95013614629140053</v>
      </c>
      <c r="Z191" s="15">
        <f t="shared" si="29"/>
        <v>0.55142934607022909</v>
      </c>
      <c r="AA191" s="16"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0"/>
        <v>1321.4140442680409</v>
      </c>
      <c r="AH191" s="17">
        <v>2095.6401742937405</v>
      </c>
      <c r="AI191" s="15">
        <f t="shared" si="31"/>
        <v>13.106425431362274</v>
      </c>
      <c r="AJ191" s="17">
        <f t="shared" si="32"/>
        <v>0.49999999999999994</v>
      </c>
      <c r="AK191" s="15">
        <f t="shared" si="33"/>
        <v>0.58036876948907201</v>
      </c>
      <c r="AL191" s="5">
        <v>1.5359</v>
      </c>
      <c r="AM191" s="5">
        <v>1.4395</v>
      </c>
      <c r="AN191" s="5">
        <f>('Global Only'!V191/AM191)^0.5</f>
        <v>1.6292758999754109</v>
      </c>
      <c r="AO191" s="5">
        <f t="shared" si="34"/>
        <v>0.932279720918338</v>
      </c>
      <c r="AQ191" s="5">
        <f>W191*S191/'Global Only'!S191</f>
        <v>2.2069385821431937</v>
      </c>
      <c r="AR191" s="15"/>
      <c r="AS191" s="5">
        <f>AQ191/'Global Only'!V191</f>
        <v>0.57754963120838343</v>
      </c>
    </row>
    <row r="192" spans="1:4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5"/>
        <v>4949.6792000000005</v>
      </c>
      <c r="M192" s="15"/>
      <c r="N192" s="15"/>
      <c r="O192" s="15"/>
      <c r="P192" s="15">
        <f t="shared" si="26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7"/>
        <v>3.2766063578405675</v>
      </c>
      <c r="W192" s="63">
        <v>1.90164</v>
      </c>
      <c r="X192" s="15">
        <f t="shared" si="28"/>
        <v>0.58036876948907201</v>
      </c>
      <c r="Y192" s="15">
        <f>'Global Only'!Y192</f>
        <v>0.76669364856205557</v>
      </c>
      <c r="Z192" s="15">
        <f t="shared" si="29"/>
        <v>0.4449650493910472</v>
      </c>
      <c r="AA192" s="16"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0"/>
        <v>1321.4140442680409</v>
      </c>
      <c r="AH192" s="17">
        <v>1875.8358811854484</v>
      </c>
      <c r="AI192" s="15">
        <f t="shared" si="31"/>
        <v>5.8250779694943438</v>
      </c>
      <c r="AJ192" s="17">
        <f t="shared" si="32"/>
        <v>0.74999999999999989</v>
      </c>
      <c r="AK192" s="15">
        <f t="shared" si="33"/>
        <v>0.58036876948907201</v>
      </c>
      <c r="AL192" s="5">
        <v>1.5359</v>
      </c>
      <c r="AM192" s="5">
        <v>1.4395</v>
      </c>
      <c r="AN192" s="5">
        <f>('Global Only'!V192/AM192)^0.5</f>
        <v>1.7220889175141509</v>
      </c>
      <c r="AO192" s="5">
        <f t="shared" si="34"/>
        <v>0.96845277442468047</v>
      </c>
      <c r="AQ192" s="5">
        <f>W192*S192/'Global Only'!S192</f>
        <v>2.4655404032549866</v>
      </c>
      <c r="AR192" s="15"/>
      <c r="AS192" s="5">
        <f>AQ192/'Global Only'!V192</f>
        <v>0.57754963120838354</v>
      </c>
    </row>
    <row r="193" spans="1:4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5"/>
        <v>4949.6792000000005</v>
      </c>
      <c r="M193" s="15"/>
      <c r="N193" s="15"/>
      <c r="O193" s="15"/>
      <c r="P193" s="15">
        <f t="shared" si="26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7"/>
        <v>3.2766063578405675</v>
      </c>
      <c r="W193" s="63">
        <v>1.90164</v>
      </c>
      <c r="X193" s="15">
        <f t="shared" si="28"/>
        <v>0.58036876948907201</v>
      </c>
      <c r="Y193" s="15">
        <f>'Global Only'!Y193</f>
        <v>0.66056752543678032</v>
      </c>
      <c r="Z193" s="15">
        <f t="shared" si="29"/>
        <v>0.3833727619021855</v>
      </c>
      <c r="AA193" s="16"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0"/>
        <v>1321.4140442680409</v>
      </c>
      <c r="AH193" s="17">
        <v>1633.3537030276418</v>
      </c>
      <c r="AI193" s="15">
        <f t="shared" si="31"/>
        <v>3.2766063578405684</v>
      </c>
      <c r="AJ193" s="17">
        <f t="shared" si="32"/>
        <v>0.99999999999999989</v>
      </c>
      <c r="AK193" s="15">
        <f t="shared" si="33"/>
        <v>0.58036876948907201</v>
      </c>
      <c r="AL193" s="5">
        <v>1.5359</v>
      </c>
      <c r="AM193" s="5">
        <v>1.4395</v>
      </c>
      <c r="AN193" s="5">
        <f>('Global Only'!V193/AM193)^0.5</f>
        <v>1.845494989946374</v>
      </c>
      <c r="AO193" s="5">
        <f t="shared" si="34"/>
        <v>0.93794473912373311</v>
      </c>
      <c r="AQ193" s="5">
        <f>W193*S193/'Global Only'!S193</f>
        <v>2.8315662102857297</v>
      </c>
      <c r="AR193" s="15"/>
      <c r="AS193" s="5">
        <f>AQ193/'Global Only'!V193</f>
        <v>0.57754963120838354</v>
      </c>
    </row>
    <row r="194" spans="1:4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5"/>
        <v>4949.6792000000005</v>
      </c>
      <c r="M194" s="15"/>
      <c r="N194" s="15"/>
      <c r="O194" s="15"/>
      <c r="P194" s="15">
        <f t="shared" si="26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7"/>
        <v>3.2766063578405675</v>
      </c>
      <c r="W194" s="63">
        <v>1.90164</v>
      </c>
      <c r="X194" s="15">
        <f t="shared" si="28"/>
        <v>0.58036876948907201</v>
      </c>
      <c r="Y194" s="15">
        <f>'Global Only'!Y194</f>
        <v>0.48838156464439203</v>
      </c>
      <c r="Z194" s="15">
        <f t="shared" si="29"/>
        <v>0.28344140771381349</v>
      </c>
      <c r="AA194" s="16"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0"/>
        <v>1321.4140442680409</v>
      </c>
      <c r="AH194" s="17">
        <v>1301.0881446910751</v>
      </c>
      <c r="AI194" s="15">
        <f t="shared" si="31"/>
        <v>1.8523412051786807</v>
      </c>
      <c r="AJ194" s="17">
        <f t="shared" si="32"/>
        <v>1.3299999999999998</v>
      </c>
      <c r="AK194" s="15">
        <f t="shared" si="33"/>
        <v>0.58036876948907201</v>
      </c>
      <c r="AL194" s="5">
        <v>1.5359</v>
      </c>
      <c r="AM194" s="5">
        <v>1.4395</v>
      </c>
      <c r="AN194" s="5">
        <f>('Global Only'!V194/AM194)^0.5</f>
        <v>2.0677576271089229</v>
      </c>
      <c r="AO194" s="5">
        <f t="shared" si="34"/>
        <v>0.97963230796041689</v>
      </c>
      <c r="AQ194" s="5">
        <f>W194*S194/'Global Only'!S194</f>
        <v>3.5546778085786586</v>
      </c>
      <c r="AR194" s="15"/>
      <c r="AS194" s="5">
        <f>AQ194/'Global Only'!V194</f>
        <v>0.57754963120838354</v>
      </c>
    </row>
    <row r="195" spans="1:4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5"/>
        <v>4949.6792000000005</v>
      </c>
      <c r="M195" s="15"/>
      <c r="N195" s="15"/>
      <c r="O195" s="15"/>
      <c r="P195" s="15">
        <f t="shared" si="26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7"/>
        <v>3.2766063578405675</v>
      </c>
      <c r="W195" s="63">
        <v>1.90164</v>
      </c>
      <c r="X195" s="15">
        <f t="shared" si="28"/>
        <v>0.58036876948907201</v>
      </c>
      <c r="Y195" s="15">
        <f>'Global Only'!Y195</f>
        <v>0.32930021213463773</v>
      </c>
      <c r="Z195" s="15">
        <f t="shared" si="29"/>
        <v>0.19111555890907009</v>
      </c>
      <c r="AA195" s="16"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0"/>
        <v>1321.4140442680409</v>
      </c>
      <c r="AH195" s="17">
        <v>999.98754697515585</v>
      </c>
      <c r="AI195" s="15">
        <f t="shared" si="31"/>
        <v>1.1748740929544153</v>
      </c>
      <c r="AJ195" s="17">
        <f t="shared" si="32"/>
        <v>1.6699999999999997</v>
      </c>
      <c r="AK195" s="15">
        <f t="shared" si="33"/>
        <v>0.58036876948907201</v>
      </c>
      <c r="AL195" s="5">
        <v>1.5359</v>
      </c>
      <c r="AM195" s="5">
        <v>1.4395</v>
      </c>
      <c r="AN195" s="5">
        <f>('Global Only'!V195/AM195)^0.5</f>
        <v>2.358607609863546</v>
      </c>
      <c r="AO195" s="5">
        <f t="shared" si="34"/>
        <v>1.0990497311484044</v>
      </c>
      <c r="AQ195" s="5">
        <f>W195*S195/'Global Only'!S195</f>
        <v>4.6250067502621084</v>
      </c>
      <c r="AR195" s="15"/>
      <c r="AS195" s="5">
        <f>AQ195/'Global Only'!V195</f>
        <v>0.57754963120838354</v>
      </c>
    </row>
    <row r="196" spans="1:4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5"/>
        <v>4949.6792000000005</v>
      </c>
      <c r="M196" s="15"/>
      <c r="N196" s="15"/>
      <c r="O196" s="15"/>
      <c r="P196" s="15">
        <f t="shared" si="26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7"/>
        <v>3.2766063578405675</v>
      </c>
      <c r="W196" s="63">
        <v>1.90164</v>
      </c>
      <c r="X196" s="15">
        <f t="shared" si="28"/>
        <v>0.58036876948907201</v>
      </c>
      <c r="Y196" s="15">
        <f>'Global Only'!Y196</f>
        <v>0.2278226296861105</v>
      </c>
      <c r="Z196" s="15">
        <f t="shared" si="29"/>
        <v>0.13222113925269247</v>
      </c>
      <c r="AA196" s="16"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0"/>
        <v>1321.4140442680409</v>
      </c>
      <c r="AH196" s="17">
        <v>775.52527582737423</v>
      </c>
      <c r="AI196" s="15">
        <f t="shared" si="31"/>
        <v>0.8191515894601421</v>
      </c>
      <c r="AJ196" s="17">
        <f t="shared" si="32"/>
        <v>1.9999999999999998</v>
      </c>
      <c r="AK196" s="15">
        <f t="shared" si="33"/>
        <v>0.58036876948907201</v>
      </c>
      <c r="AL196" s="5">
        <v>1.5359</v>
      </c>
      <c r="AM196" s="5">
        <v>1.4395</v>
      </c>
      <c r="AN196" s="5">
        <f>('Global Only'!V196/AM196)^0.5</f>
        <v>2.6782740464167771</v>
      </c>
      <c r="AO196" s="5">
        <f t="shared" si="34"/>
        <v>1.2142707558817041</v>
      </c>
      <c r="AQ196" s="5">
        <f>W196*S196/'Global Only'!S196</f>
        <v>5.9636343251404487</v>
      </c>
      <c r="AR196" s="15"/>
      <c r="AS196" s="5">
        <f>AQ196/'Global Only'!V196</f>
        <v>0.57754963120838354</v>
      </c>
    </row>
    <row r="197" spans="1:45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5"/>
        <v>4949.6792000000005</v>
      </c>
      <c r="M197" s="42"/>
      <c r="N197" s="42"/>
      <c r="O197" s="42"/>
      <c r="P197" s="42">
        <f t="shared" si="26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7"/>
        <v>3.2766063578405675</v>
      </c>
      <c r="W197" s="63">
        <v>1.90164</v>
      </c>
      <c r="X197" s="42">
        <f t="shared" si="28"/>
        <v>0.58036876948907201</v>
      </c>
      <c r="Y197" s="42">
        <f>'Global Only'!Y197</f>
        <v>0.14488034863165641</v>
      </c>
      <c r="Z197" s="42">
        <f t="shared" si="29"/>
        <v>8.4084029658502188E-2</v>
      </c>
      <c r="AA197" s="41"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0"/>
        <v>1321.4140442680409</v>
      </c>
      <c r="AH197" s="43">
        <v>544.22774210074158</v>
      </c>
      <c r="AI197" s="42">
        <f t="shared" si="31"/>
        <v>0.52425701725449092</v>
      </c>
      <c r="AJ197" s="43">
        <f t="shared" si="32"/>
        <v>2.4999999999999996</v>
      </c>
      <c r="AK197" s="42">
        <f t="shared" si="33"/>
        <v>0.58036876948907201</v>
      </c>
      <c r="AL197" s="5">
        <v>1.5359</v>
      </c>
      <c r="AM197" s="5">
        <v>1.4395</v>
      </c>
      <c r="AN197" s="5">
        <f>('Global Only'!V197/AM197)^0.5</f>
        <v>3.1971473548994402</v>
      </c>
      <c r="AO197" s="5">
        <f t="shared" si="34"/>
        <v>1.3130875075704116</v>
      </c>
      <c r="AQ197" s="5">
        <f>W197*S197/'Global Only'!S197</f>
        <v>8.4981870587589832</v>
      </c>
      <c r="AR197" s="42"/>
      <c r="AS197" s="5">
        <f>AQ197/'Global Only'!V197</f>
        <v>0.57754963120838365</v>
      </c>
    </row>
    <row r="198" spans="1:45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5"/>
        <v>14073.1</v>
      </c>
      <c r="M198" s="49"/>
      <c r="N198" s="49"/>
      <c r="O198" s="49"/>
      <c r="P198" s="49">
        <f t="shared" si="26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7"/>
        <v>3.3431739360399391</v>
      </c>
      <c r="W198" s="65">
        <v>3.5432100000000002</v>
      </c>
      <c r="X198" s="49">
        <f t="shared" si="28"/>
        <v>1.0598341778761915</v>
      </c>
      <c r="Y198" s="49">
        <f>'Global Only'!Y198</f>
        <v>1.0278495397304894</v>
      </c>
      <c r="Z198" s="49">
        <f t="shared" si="29"/>
        <v>1.089350071920685</v>
      </c>
      <c r="AA198" s="51">
        <v>0.98558693456396751</v>
      </c>
      <c r="AB198" s="49">
        <v>0.3550200773318104</v>
      </c>
      <c r="AC198" s="52">
        <v>0.3</v>
      </c>
      <c r="AD198" s="49"/>
      <c r="AE198" s="36" t="s">
        <v>528</v>
      </c>
      <c r="AF198" s="53" t="s">
        <v>5</v>
      </c>
      <c r="AG198" s="52">
        <f t="shared" si="30"/>
        <v>5294.8790908776473</v>
      </c>
      <c r="AH198" s="52">
        <v>4741.8953999865516</v>
      </c>
      <c r="AI198" s="49">
        <f t="shared" si="31"/>
        <v>37.146377067110429</v>
      </c>
      <c r="AJ198" s="52">
        <f t="shared" si="32"/>
        <v>0.30000000000000004</v>
      </c>
      <c r="AK198" s="49">
        <f t="shared" si="33"/>
        <v>1.0598341778761915</v>
      </c>
      <c r="AL198" s="56">
        <v>26.521000000000001</v>
      </c>
      <c r="AM198" s="56">
        <v>24.673999999999999</v>
      </c>
      <c r="AN198" s="56">
        <f>('Global Only'!V198/AM198)^0.5</f>
        <v>0.39114017797968265</v>
      </c>
      <c r="AO198" s="5">
        <f t="shared" si="34"/>
        <v>0.90474766557478836</v>
      </c>
      <c r="AQ198" s="5">
        <f>W198*S198/'Global Only'!S198</f>
        <v>3.9081580791774368</v>
      </c>
      <c r="AR198" s="49" t="s">
        <v>528</v>
      </c>
      <c r="AS198" s="5">
        <f>AQ198/'Global Only'!V198</f>
        <v>1.035303550723069</v>
      </c>
    </row>
    <row r="199" spans="1:45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6">2*C199*F199+(E199-2*F199)*H199</f>
        <v>14073.1</v>
      </c>
      <c r="M199" s="25"/>
      <c r="N199" s="25"/>
      <c r="O199" s="25"/>
      <c r="P199" s="25">
        <f t="shared" ref="P199:P262" si="37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38">L199*T199/(S199*1000)</f>
        <v>3.3431739360399391</v>
      </c>
      <c r="W199" s="63">
        <v>3.5432100000000002</v>
      </c>
      <c r="X199" s="25">
        <f t="shared" ref="X199:X262" si="39">AK199</f>
        <v>1.0598341778761915</v>
      </c>
      <c r="Y199" s="25">
        <f>'Global Only'!Y199</f>
        <v>0.95349032107375142</v>
      </c>
      <c r="Z199" s="25">
        <f t="shared" ref="Z199:Z262" si="40">X199*Y199</f>
        <v>1.0105416305481052</v>
      </c>
      <c r="AA199" s="46">
        <v>0.91070006981212637</v>
      </c>
      <c r="AB199" s="25">
        <v>0.3550200773318104</v>
      </c>
      <c r="AC199" s="47">
        <v>0.5</v>
      </c>
      <c r="AD199" s="25"/>
      <c r="AE199" s="15" t="s">
        <v>536</v>
      </c>
      <c r="AF199" s="48" t="s">
        <v>5</v>
      </c>
      <c r="AG199" s="47">
        <f t="shared" ref="AG199:AG262" si="41">W199*S199</f>
        <v>5294.8790908776473</v>
      </c>
      <c r="AH199" s="47">
        <v>4211.5414591305607</v>
      </c>
      <c r="AI199" s="25">
        <f t="shared" ref="AI199:AI262" si="42">(PI()^2*U199*P199/K199^2)/(S199*1000)</f>
        <v>13.372695744159756</v>
      </c>
      <c r="AJ199" s="47">
        <f t="shared" ref="AJ199:AJ262" si="43">(V199/AI199)^0.5</f>
        <v>0.5</v>
      </c>
      <c r="AK199" s="25">
        <f t="shared" ref="AK199:AK262" si="44">W199/V199</f>
        <v>1.0598341778761915</v>
      </c>
      <c r="AL199" s="5">
        <v>26.521000000000001</v>
      </c>
      <c r="AM199" s="5">
        <v>24.673999999999999</v>
      </c>
      <c r="AN199" s="5">
        <f>('Global Only'!V199/AM199)^0.5</f>
        <v>0.41503801161676057</v>
      </c>
      <c r="AO199" s="5">
        <f t="shared" ref="AO199:AO262" si="45">AA199/Z199</f>
        <v>0.9011999528591158</v>
      </c>
      <c r="AQ199" s="5">
        <f>W199*S199/'Global Only'!S199</f>
        <v>4.4003073454006945</v>
      </c>
      <c r="AR199" s="25" t="s">
        <v>536</v>
      </c>
      <c r="AS199" s="5">
        <f>AQ199/'Global Only'!V199</f>
        <v>1.035303550723069</v>
      </c>
    </row>
    <row r="200" spans="1:45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6"/>
        <v>14073.1</v>
      </c>
      <c r="M200" s="25"/>
      <c r="N200" s="25"/>
      <c r="O200" s="25"/>
      <c r="P200" s="25">
        <f t="shared" si="37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38"/>
        <v>3.3431739360399391</v>
      </c>
      <c r="W200" s="63">
        <v>3.5432100000000002</v>
      </c>
      <c r="X200" s="25">
        <f t="shared" si="39"/>
        <v>1.0598341778761915</v>
      </c>
      <c r="Y200" s="25">
        <f>'Global Only'!Y200</f>
        <v>0.76564567703417596</v>
      </c>
      <c r="Z200" s="25">
        <f t="shared" si="40"/>
        <v>0.81145745666397595</v>
      </c>
      <c r="AA200" s="46">
        <v>0.80944783012296773</v>
      </c>
      <c r="AB200" s="25">
        <v>0.3550200773318104</v>
      </c>
      <c r="AC200" s="47">
        <v>0.75</v>
      </c>
      <c r="AD200" s="25"/>
      <c r="AE200" s="15" t="s">
        <v>544</v>
      </c>
      <c r="AF200" s="48" t="s">
        <v>5</v>
      </c>
      <c r="AG200" s="47">
        <f t="shared" si="41"/>
        <v>5294.8790908776473</v>
      </c>
      <c r="AH200" s="47">
        <v>3464.8722437168653</v>
      </c>
      <c r="AI200" s="25">
        <f t="shared" si="42"/>
        <v>5.9434203307376707</v>
      </c>
      <c r="AJ200" s="47">
        <f t="shared" si="43"/>
        <v>0.74999999999999989</v>
      </c>
      <c r="AK200" s="25">
        <f t="shared" si="44"/>
        <v>1.0598341778761915</v>
      </c>
      <c r="AL200" s="5">
        <v>26.521000000000001</v>
      </c>
      <c r="AM200" s="5">
        <v>24.673999999999999</v>
      </c>
      <c r="AN200" s="5">
        <f>('Global Only'!V200/AM200)^0.5</f>
        <v>0.45757764724027217</v>
      </c>
      <c r="AO200" s="5">
        <f t="shared" si="45"/>
        <v>0.99752343573343927</v>
      </c>
      <c r="AQ200" s="5">
        <f>W200*S200/'Global Only'!S200</f>
        <v>5.3485599221378184</v>
      </c>
      <c r="AR200" s="25" t="s">
        <v>544</v>
      </c>
      <c r="AS200" s="5">
        <f>AQ200/'Global Only'!V200</f>
        <v>1.0353035507230688</v>
      </c>
    </row>
    <row r="201" spans="1:45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6"/>
        <v>14073.1</v>
      </c>
      <c r="M201" s="25"/>
      <c r="N201" s="25"/>
      <c r="O201" s="25"/>
      <c r="P201" s="25">
        <f t="shared" si="37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38"/>
        <v>3.3431739360399391</v>
      </c>
      <c r="W201" s="63">
        <v>3.5432100000000002</v>
      </c>
      <c r="X201" s="25">
        <f t="shared" si="39"/>
        <v>1.0598341778761915</v>
      </c>
      <c r="Y201" s="25">
        <f>'Global Only'!Y201</f>
        <v>0.63197316835115258</v>
      </c>
      <c r="Z201" s="25">
        <f t="shared" si="40"/>
        <v>0.6697867633192558</v>
      </c>
      <c r="AA201" s="46">
        <v>0.67878203405004889</v>
      </c>
      <c r="AB201" s="25">
        <v>0.3550200773318104</v>
      </c>
      <c r="AC201" s="47">
        <v>1</v>
      </c>
      <c r="AD201" s="25"/>
      <c r="AE201" s="15" t="s">
        <v>552</v>
      </c>
      <c r="AF201" s="48" t="s">
        <v>5</v>
      </c>
      <c r="AG201" s="47">
        <f t="shared" si="41"/>
        <v>5294.8790908776473</v>
      </c>
      <c r="AH201" s="47">
        <v>2697.5086530284602</v>
      </c>
      <c r="AI201" s="25">
        <f t="shared" si="42"/>
        <v>3.3431739360399391</v>
      </c>
      <c r="AJ201" s="47">
        <f t="shared" si="43"/>
        <v>1</v>
      </c>
      <c r="AK201" s="25">
        <f t="shared" si="44"/>
        <v>1.0598341778761915</v>
      </c>
      <c r="AL201" s="5">
        <v>26.521000000000001</v>
      </c>
      <c r="AM201" s="5">
        <v>24.673999999999999</v>
      </c>
      <c r="AN201" s="5">
        <f>('Global Only'!V201/AM201)^0.5</f>
        <v>0.5185934064134784</v>
      </c>
      <c r="AO201" s="5">
        <f t="shared" si="45"/>
        <v>1.0134300515080581</v>
      </c>
      <c r="AQ201" s="5">
        <f>W201*S201/'Global Only'!S201</f>
        <v>6.8700713146058039</v>
      </c>
      <c r="AR201" s="25" t="s">
        <v>552</v>
      </c>
      <c r="AS201" s="5">
        <f>AQ201/'Global Only'!V201</f>
        <v>1.035303550723069</v>
      </c>
    </row>
    <row r="202" spans="1:45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6"/>
        <v>14073.1</v>
      </c>
      <c r="M202" s="25"/>
      <c r="N202" s="25"/>
      <c r="O202" s="25"/>
      <c r="P202" s="25">
        <f t="shared" si="37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38"/>
        <v>3.3431739360399391</v>
      </c>
      <c r="W202" s="63">
        <v>3.5432100000000002</v>
      </c>
      <c r="X202" s="25">
        <f t="shared" si="39"/>
        <v>1.0598341778761915</v>
      </c>
      <c r="Y202" s="25">
        <f>'Global Only'!Y202</f>
        <v>0.46369295258593263</v>
      </c>
      <c r="Z202" s="25">
        <f t="shared" si="40"/>
        <v>0.49143763919089573</v>
      </c>
      <c r="AA202" s="46">
        <v>0.48373146824477181</v>
      </c>
      <c r="AB202" s="25">
        <v>0.3550200773318104</v>
      </c>
      <c r="AC202" s="47">
        <v>1.33</v>
      </c>
      <c r="AD202" s="25"/>
      <c r="AE202" s="15" t="s">
        <v>560</v>
      </c>
      <c r="AF202" s="48" t="s">
        <v>5</v>
      </c>
      <c r="AG202" s="47">
        <f t="shared" si="41"/>
        <v>5294.8790908776473</v>
      </c>
      <c r="AH202" s="47">
        <v>1880.4399720886074</v>
      </c>
      <c r="AI202" s="25">
        <f t="shared" si="42"/>
        <v>1.88997339365704</v>
      </c>
      <c r="AJ202" s="47">
        <f t="shared" si="43"/>
        <v>1.3300000000000003</v>
      </c>
      <c r="AK202" s="25">
        <f t="shared" si="44"/>
        <v>1.0598341778761915</v>
      </c>
      <c r="AL202" s="5">
        <v>26.521000000000001</v>
      </c>
      <c r="AM202" s="5">
        <v>24.673999999999999</v>
      </c>
      <c r="AN202" s="5">
        <f>('Global Only'!V202/AM202)^0.5</f>
        <v>0.62112452377291105</v>
      </c>
      <c r="AO202" s="5">
        <f t="shared" si="45"/>
        <v>0.98431912753200712</v>
      </c>
      <c r="AQ202" s="5">
        <f>W202*S202/'Global Only'!S202</f>
        <v>9.8551812837121098</v>
      </c>
      <c r="AR202" s="25" t="s">
        <v>560</v>
      </c>
      <c r="AS202" s="5">
        <f>AQ202/'Global Only'!V202</f>
        <v>1.035303550723069</v>
      </c>
    </row>
    <row r="203" spans="1:45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6"/>
        <v>14073.1</v>
      </c>
      <c r="M203" s="25"/>
      <c r="N203" s="25"/>
      <c r="O203" s="25"/>
      <c r="P203" s="25">
        <f t="shared" si="37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38"/>
        <v>3.3431739360399391</v>
      </c>
      <c r="W203" s="63">
        <v>3.5432100000000002</v>
      </c>
      <c r="X203" s="25">
        <f t="shared" si="39"/>
        <v>1.0598341778761915</v>
      </c>
      <c r="Y203" s="25">
        <f>'Global Only'!Y203</f>
        <v>0.31388784818849391</v>
      </c>
      <c r="Z203" s="25">
        <f t="shared" si="40"/>
        <v>0.33266906953017927</v>
      </c>
      <c r="AA203" s="46">
        <v>0.32695408278431892</v>
      </c>
      <c r="AB203" s="25">
        <v>0.3550200773318104</v>
      </c>
      <c r="AC203" s="47">
        <v>1.67</v>
      </c>
      <c r="AD203" s="25"/>
      <c r="AE203" s="15" t="s">
        <v>568</v>
      </c>
      <c r="AF203" s="48" t="s">
        <v>5</v>
      </c>
      <c r="AG203" s="47">
        <f t="shared" si="41"/>
        <v>5294.8790908776473</v>
      </c>
      <c r="AH203" s="47">
        <v>1325.4313219327296</v>
      </c>
      <c r="AI203" s="25">
        <f t="shared" si="42"/>
        <v>1.1987428506005733</v>
      </c>
      <c r="AJ203" s="47">
        <f t="shared" si="43"/>
        <v>1.6700000000000002</v>
      </c>
      <c r="AK203" s="25">
        <f t="shared" si="44"/>
        <v>1.0598341778761915</v>
      </c>
      <c r="AL203" s="5">
        <v>26.521000000000001</v>
      </c>
      <c r="AM203" s="5">
        <v>24.673999999999999</v>
      </c>
      <c r="AN203" s="5">
        <f>('Global Only'!V203/AM203)^0.5</f>
        <v>0.73982635670598407</v>
      </c>
      <c r="AO203" s="5">
        <f t="shared" si="45"/>
        <v>0.98282080521062121</v>
      </c>
      <c r="AQ203" s="5">
        <f>W203*S203/'Global Only'!S203</f>
        <v>13.981921591417118</v>
      </c>
      <c r="AR203" s="25" t="s">
        <v>568</v>
      </c>
      <c r="AS203" s="5">
        <f>AQ203/'Global Only'!V203</f>
        <v>1.035303550723069</v>
      </c>
    </row>
    <row r="204" spans="1:45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6"/>
        <v>14073.1</v>
      </c>
      <c r="M204" s="25"/>
      <c r="N204" s="25"/>
      <c r="O204" s="25"/>
      <c r="P204" s="25">
        <f t="shared" si="37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38"/>
        <v>3.3431739360399391</v>
      </c>
      <c r="W204" s="63">
        <v>3.5432100000000002</v>
      </c>
      <c r="X204" s="25">
        <f t="shared" si="39"/>
        <v>1.0598341778761915</v>
      </c>
      <c r="Y204" s="25">
        <f>'Global Only'!Y204</f>
        <v>0.21450469997867838</v>
      </c>
      <c r="Z204" s="25">
        <f t="shared" si="40"/>
        <v>0.2273394123524817</v>
      </c>
      <c r="AA204" s="46">
        <v>0.23151684999002192</v>
      </c>
      <c r="AB204" s="25">
        <v>0.3550200773318104</v>
      </c>
      <c r="AC204" s="47">
        <v>2</v>
      </c>
      <c r="AD204" s="25"/>
      <c r="AE204" s="15" t="s">
        <v>576</v>
      </c>
      <c r="AF204" s="48" t="s">
        <v>5</v>
      </c>
      <c r="AG204" s="47">
        <f t="shared" si="41"/>
        <v>5294.8790908776473</v>
      </c>
      <c r="AH204" s="47">
        <v>980.12365232843217</v>
      </c>
      <c r="AI204" s="25">
        <f t="shared" si="42"/>
        <v>0.83579348400998477</v>
      </c>
      <c r="AJ204" s="47">
        <f t="shared" si="43"/>
        <v>2</v>
      </c>
      <c r="AK204" s="25">
        <f t="shared" si="44"/>
        <v>1.0598341778761915</v>
      </c>
      <c r="AL204" s="5">
        <v>26.521000000000001</v>
      </c>
      <c r="AM204" s="5">
        <v>24.673999999999999</v>
      </c>
      <c r="AN204" s="5">
        <f>('Global Only'!V204/AM204)^0.5</f>
        <v>0.86033576847132065</v>
      </c>
      <c r="AO204" s="5">
        <f>AA204/Z204</f>
        <v>1.0183753340184729</v>
      </c>
      <c r="AQ204" s="5">
        <f>W204*S204/'Global Only'!S204</f>
        <v>18.907896747564465</v>
      </c>
      <c r="AR204" s="25" t="s">
        <v>576</v>
      </c>
      <c r="AS204" s="5">
        <f>AQ204/'Global Only'!V204</f>
        <v>1.035303550723069</v>
      </c>
    </row>
    <row r="205" spans="1:45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6"/>
        <v>14073.1</v>
      </c>
      <c r="M205" s="25"/>
      <c r="N205" s="25"/>
      <c r="O205" s="25"/>
      <c r="P205" s="25">
        <f t="shared" si="37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38"/>
        <v>3.3431739360399391</v>
      </c>
      <c r="W205" s="63">
        <v>3.5432100000000002</v>
      </c>
      <c r="X205" s="25">
        <f t="shared" si="39"/>
        <v>1.0598341778761915</v>
      </c>
      <c r="Y205" s="25">
        <f>'Global Only'!Y205</f>
        <v>0.13478710492539284</v>
      </c>
      <c r="Z205" s="25">
        <f t="shared" si="40"/>
        <v>0.14285198053691567</v>
      </c>
      <c r="AA205" s="46">
        <v>0.14970290892677518</v>
      </c>
      <c r="AB205" s="25">
        <v>0.3550200773318104</v>
      </c>
      <c r="AC205" s="47">
        <v>2.5</v>
      </c>
      <c r="AD205" s="25"/>
      <c r="AE205" s="15" t="s">
        <v>584</v>
      </c>
      <c r="AF205" s="48" t="s">
        <v>5</v>
      </c>
      <c r="AG205" s="47">
        <f t="shared" si="41"/>
        <v>5294.8790908776473</v>
      </c>
      <c r="AH205" s="47">
        <v>661.79549313716848</v>
      </c>
      <c r="AI205" s="25">
        <f t="shared" si="42"/>
        <v>0.53490782976639017</v>
      </c>
      <c r="AJ205" s="47">
        <f t="shared" si="43"/>
        <v>2.5</v>
      </c>
      <c r="AK205" s="25">
        <f t="shared" si="44"/>
        <v>1.0598341778761915</v>
      </c>
      <c r="AL205" s="5">
        <v>26.521000000000001</v>
      </c>
      <c r="AM205" s="5">
        <v>24.673999999999999</v>
      </c>
      <c r="AN205" s="5">
        <f>('Global Only'!V205/AM205)^0.5</f>
        <v>1.0469995892425055</v>
      </c>
      <c r="AO205" s="5">
        <f t="shared" si="45"/>
        <v>1.0479582317592657</v>
      </c>
      <c r="AQ205" s="5">
        <f>W205*S205/'Global Only'!S205</f>
        <v>28.002724422045397</v>
      </c>
      <c r="AR205" s="25" t="s">
        <v>584</v>
      </c>
      <c r="AS205" s="5">
        <f>AQ205/'Global Only'!V205</f>
        <v>1.035303550723069</v>
      </c>
    </row>
    <row r="206" spans="1:4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6"/>
        <v>10828</v>
      </c>
      <c r="M206" s="15"/>
      <c r="N206" s="15"/>
      <c r="O206" s="15"/>
      <c r="P206" s="15">
        <f t="shared" si="37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38"/>
        <v>3.3321079664333872</v>
      </c>
      <c r="W206" s="63">
        <v>3.3866499999999999</v>
      </c>
      <c r="X206" s="15">
        <f t="shared" si="39"/>
        <v>1.0163686273422265</v>
      </c>
      <c r="Y206" s="15">
        <f>'Global Only'!Y206</f>
        <v>1.0349399542058766</v>
      </c>
      <c r="Z206" s="15">
        <f t="shared" si="40"/>
        <v>1.0518805006378535</v>
      </c>
      <c r="AA206" s="16">
        <v>0.97841137723530747</v>
      </c>
      <c r="AB206" s="15">
        <v>0.50420742049940981</v>
      </c>
      <c r="AC206" s="17">
        <v>0.3</v>
      </c>
      <c r="AD206" s="15"/>
      <c r="AE206" s="15" t="s">
        <v>592</v>
      </c>
      <c r="AF206" s="22" t="s">
        <v>5</v>
      </c>
      <c r="AG206" s="17">
        <f t="shared" si="41"/>
        <v>3906.8600213858781</v>
      </c>
      <c r="AH206" s="17">
        <v>3648.4671743293502</v>
      </c>
      <c r="AI206" s="15">
        <f t="shared" si="42"/>
        <v>37.023421849259854</v>
      </c>
      <c r="AJ206" s="17">
        <f>(V206/AI206)^0.5</f>
        <v>0.30000000000000004</v>
      </c>
      <c r="AK206" s="15">
        <f t="shared" si="44"/>
        <v>1.0163686273422265</v>
      </c>
      <c r="AL206" s="56">
        <v>15.672000000000001</v>
      </c>
      <c r="AM206" s="56">
        <v>14.519</v>
      </c>
      <c r="AN206" s="56">
        <f>('Global Only'!V206/AM206)^0.5</f>
        <v>0.50896488893199732</v>
      </c>
      <c r="AO206" s="5">
        <f t="shared" si="45"/>
        <v>0.93015449629687508</v>
      </c>
      <c r="AQ206" s="5">
        <f>W206*S206/'Global Only'!S206</f>
        <v>3.7478780598770456</v>
      </c>
      <c r="AR206" s="15" t="s">
        <v>592</v>
      </c>
      <c r="AS206" s="5">
        <f>AQ206/'Global Only'!V206</f>
        <v>0.99649035647062922</v>
      </c>
    </row>
    <row r="207" spans="1:4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6"/>
        <v>10828</v>
      </c>
      <c r="M207" s="15"/>
      <c r="N207" s="15"/>
      <c r="O207" s="15"/>
      <c r="P207" s="15">
        <f t="shared" si="37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38"/>
        <v>3.3321079664333872</v>
      </c>
      <c r="W207" s="63">
        <v>3.3866499999999999</v>
      </c>
      <c r="X207" s="15">
        <f t="shared" si="39"/>
        <v>1.0163686273422265</v>
      </c>
      <c r="Y207" s="15">
        <f>'Global Only'!Y207</f>
        <v>0.93943244401445813</v>
      </c>
      <c r="Z207" s="15">
        <f t="shared" si="40"/>
        <v>0.95480966360372788</v>
      </c>
      <c r="AA207" s="16">
        <v>0.89463025222954107</v>
      </c>
      <c r="AB207" s="15">
        <v>0.50420742049940981</v>
      </c>
      <c r="AC207" s="17">
        <v>0.5</v>
      </c>
      <c r="AD207" s="15"/>
      <c r="AE207" s="15" t="s">
        <v>600</v>
      </c>
      <c r="AF207" s="22" t="s">
        <v>5</v>
      </c>
      <c r="AG207" s="17">
        <f t="shared" si="41"/>
        <v>3906.8600213858781</v>
      </c>
      <c r="AH207" s="17">
        <v>3240.4069408634709</v>
      </c>
      <c r="AI207" s="15">
        <f t="shared" si="42"/>
        <v>13.328431865733553</v>
      </c>
      <c r="AJ207" s="17">
        <f t="shared" si="43"/>
        <v>0.49999999999999994</v>
      </c>
      <c r="AK207" s="15">
        <f t="shared" si="44"/>
        <v>1.0163686273422265</v>
      </c>
      <c r="AL207" s="5">
        <v>15.672000000000001</v>
      </c>
      <c r="AM207" s="5">
        <v>14.519</v>
      </c>
      <c r="AN207" s="5">
        <f>('Global Only'!V207/AM207)^0.5</f>
        <v>0.54006156201129052</v>
      </c>
      <c r="AO207" s="5">
        <f t="shared" si="45"/>
        <v>0.93697234782160421</v>
      </c>
      <c r="AQ207" s="5">
        <f>W207*S207/'Global Only'!S207</f>
        <v>4.2198434716371951</v>
      </c>
      <c r="AR207" s="15" t="s">
        <v>600</v>
      </c>
      <c r="AS207" s="5">
        <f>AQ207/'Global Only'!V207</f>
        <v>0.99649035647062911</v>
      </c>
    </row>
    <row r="208" spans="1:4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6"/>
        <v>10828</v>
      </c>
      <c r="M208" s="15"/>
      <c r="N208" s="15"/>
      <c r="O208" s="15"/>
      <c r="P208" s="15">
        <f t="shared" si="37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38"/>
        <v>3.3321079664333872</v>
      </c>
      <c r="W208" s="63">
        <v>3.3866499999999999</v>
      </c>
      <c r="X208" s="15">
        <f t="shared" si="39"/>
        <v>1.0163686273422265</v>
      </c>
      <c r="Y208" s="15">
        <f>'Global Only'!Y208</f>
        <v>0.75309799081917272</v>
      </c>
      <c r="Z208" s="15">
        <f t="shared" si="40"/>
        <v>0.7654251711830713</v>
      </c>
      <c r="AA208" s="16">
        <v>0.78771637044414944</v>
      </c>
      <c r="AB208" s="15">
        <v>0.50420742049940981</v>
      </c>
      <c r="AC208" s="17">
        <v>0.75</v>
      </c>
      <c r="AD208" s="15"/>
      <c r="AE208" s="15" t="s">
        <v>608</v>
      </c>
      <c r="AF208" s="22" t="s">
        <v>5</v>
      </c>
      <c r="AG208" s="17">
        <f t="shared" si="41"/>
        <v>3906.8600213858781</v>
      </c>
      <c r="AH208" s="17">
        <v>2665.911324083977</v>
      </c>
      <c r="AI208" s="15">
        <f t="shared" si="42"/>
        <v>5.9237474958815763</v>
      </c>
      <c r="AJ208" s="17">
        <f t="shared" si="43"/>
        <v>0.75000000000000011</v>
      </c>
      <c r="AK208" s="15">
        <f t="shared" si="44"/>
        <v>1.0163686273422265</v>
      </c>
      <c r="AL208" s="5">
        <v>15.672000000000001</v>
      </c>
      <c r="AM208" s="5">
        <v>14.519</v>
      </c>
      <c r="AN208" s="5">
        <f>('Global Only'!V208/AM208)^0.5</f>
        <v>0.59541558120758198</v>
      </c>
      <c r="AO208" s="5">
        <f t="shared" si="45"/>
        <v>1.0291226368040967</v>
      </c>
      <c r="AQ208" s="5">
        <f>W208*S208/'Global Only'!S208</f>
        <v>5.1292066436414743</v>
      </c>
      <c r="AR208" s="15" t="s">
        <v>608</v>
      </c>
      <c r="AS208" s="5">
        <f>AQ208/'Global Only'!V208</f>
        <v>0.99649035647062911</v>
      </c>
    </row>
    <row r="209" spans="1:4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6"/>
        <v>10828</v>
      </c>
      <c r="M209" s="15"/>
      <c r="N209" s="15"/>
      <c r="O209" s="15"/>
      <c r="P209" s="15">
        <f t="shared" si="37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38"/>
        <v>3.3321079664333872</v>
      </c>
      <c r="W209" s="63">
        <v>3.3866499999999999</v>
      </c>
      <c r="X209" s="15">
        <f t="shared" si="39"/>
        <v>1.0163686273422265</v>
      </c>
      <c r="Y209" s="15">
        <f>'Global Only'!Y209</f>
        <v>0.62989425595362591</v>
      </c>
      <c r="Z209" s="15">
        <f t="shared" si="40"/>
        <v>0.64020476029433993</v>
      </c>
      <c r="AA209" s="16">
        <v>0.66678458886513503</v>
      </c>
      <c r="AB209" s="15">
        <v>0.50420742049940981</v>
      </c>
      <c r="AC209" s="17">
        <v>1</v>
      </c>
      <c r="AD209" s="15"/>
      <c r="AE209" s="15" t="s">
        <v>616</v>
      </c>
      <c r="AF209" s="22" t="s">
        <v>5</v>
      </c>
      <c r="AG209" s="17">
        <f t="shared" si="41"/>
        <v>3906.8600213858781</v>
      </c>
      <c r="AH209" s="17">
        <v>2075.4932243068097</v>
      </c>
      <c r="AI209" s="15">
        <f t="shared" si="42"/>
        <v>3.3321079664333881</v>
      </c>
      <c r="AJ209" s="17">
        <f t="shared" si="43"/>
        <v>0.99999999999999989</v>
      </c>
      <c r="AK209" s="15">
        <f t="shared" si="44"/>
        <v>1.0163686273422265</v>
      </c>
      <c r="AL209" s="5">
        <v>15.672000000000001</v>
      </c>
      <c r="AM209" s="5">
        <v>14.519</v>
      </c>
      <c r="AN209" s="5">
        <f>('Global Only'!V209/AM209)^0.5</f>
        <v>0.67481136010991072</v>
      </c>
      <c r="AO209" s="5">
        <f t="shared" si="45"/>
        <v>1.0415176990539321</v>
      </c>
      <c r="AQ209" s="5">
        <f>W209*S209/'Global Only'!S209</f>
        <v>6.5883183402911527</v>
      </c>
      <c r="AR209" s="15" t="s">
        <v>616</v>
      </c>
      <c r="AS209" s="5">
        <f>AQ209/'Global Only'!V209</f>
        <v>0.99649035647062922</v>
      </c>
    </row>
    <row r="210" spans="1:4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6"/>
        <v>10828</v>
      </c>
      <c r="M210" s="15"/>
      <c r="N210" s="15"/>
      <c r="O210" s="15"/>
      <c r="P210" s="15">
        <f t="shared" si="37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38"/>
        <v>3.3321079664333872</v>
      </c>
      <c r="W210" s="63">
        <v>3.3866499999999999</v>
      </c>
      <c r="X210" s="15">
        <f t="shared" si="39"/>
        <v>1.0163686273422265</v>
      </c>
      <c r="Y210" s="15">
        <f>'Global Only'!Y210</f>
        <v>0.46430990293817687</v>
      </c>
      <c r="Z210" s="15">
        <f t="shared" si="40"/>
        <v>0.47191001871067728</v>
      </c>
      <c r="AA210" s="16">
        <v>0.48022026079850733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1"/>
        <v>3906.8600213858781</v>
      </c>
      <c r="AH210" s="17">
        <v>1446.8314740729086</v>
      </c>
      <c r="AI210" s="15">
        <f t="shared" si="42"/>
        <v>1.8837175456121809</v>
      </c>
      <c r="AJ210" s="17">
        <f t="shared" si="43"/>
        <v>1.33</v>
      </c>
      <c r="AK210" s="15">
        <f t="shared" si="44"/>
        <v>1.0163686273422265</v>
      </c>
      <c r="AL210" s="5">
        <v>15.672000000000001</v>
      </c>
      <c r="AM210" s="5">
        <v>14.519</v>
      </c>
      <c r="AN210" s="5">
        <f>('Global Only'!V210/AM210)^0.5</f>
        <v>0.80822833360637381</v>
      </c>
      <c r="AO210" s="5">
        <f t="shared" si="45"/>
        <v>1.0176098022045279</v>
      </c>
      <c r="AQ210" s="5">
        <f>W210*S210/'Global Only'!S210</f>
        <v>9.4510040180128918</v>
      </c>
      <c r="AR210" s="15"/>
      <c r="AS210" s="5">
        <f>AQ210/'Global Only'!V210</f>
        <v>0.99649035647062911</v>
      </c>
    </row>
    <row r="211" spans="1:4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6"/>
        <v>10828</v>
      </c>
      <c r="M211" s="15"/>
      <c r="N211" s="15"/>
      <c r="O211" s="15"/>
      <c r="P211" s="15">
        <f t="shared" si="37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38"/>
        <v>3.3321079664333872</v>
      </c>
      <c r="W211" s="63">
        <v>3.3866499999999999</v>
      </c>
      <c r="X211" s="15">
        <f t="shared" si="39"/>
        <v>1.0163686273422265</v>
      </c>
      <c r="Y211" s="15">
        <f>'Global Only'!Y211</f>
        <v>0.31506589939862262</v>
      </c>
      <c r="Z211" s="15">
        <f t="shared" si="40"/>
        <v>0.32022309569412211</v>
      </c>
      <c r="AA211" s="16">
        <v>0.32410247461937425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1"/>
        <v>3906.8600213858781</v>
      </c>
      <c r="AH211" s="17">
        <v>1019.8016324681555</v>
      </c>
      <c r="AI211" s="15">
        <f t="shared" si="42"/>
        <v>1.1947749888606218</v>
      </c>
      <c r="AJ211" s="17">
        <f t="shared" si="43"/>
        <v>1.6699999999999997</v>
      </c>
      <c r="AK211" s="15">
        <f t="shared" si="44"/>
        <v>1.0163686273422265</v>
      </c>
      <c r="AL211" s="5">
        <v>15.672000000000001</v>
      </c>
      <c r="AM211" s="5">
        <v>14.519</v>
      </c>
      <c r="AN211" s="5">
        <f>('Global Only'!V211/AM211)^0.5</f>
        <v>0.96268719162209071</v>
      </c>
      <c r="AO211" s="5">
        <f t="shared" si="45"/>
        <v>1.0121146131475718</v>
      </c>
      <c r="AQ211" s="5">
        <f>W211*S211/'Global Only'!S211</f>
        <v>13.408499888116781</v>
      </c>
      <c r="AR211" s="15"/>
      <c r="AS211" s="5">
        <f>AQ211/'Global Only'!V211</f>
        <v>0.99649035647062922</v>
      </c>
    </row>
    <row r="212" spans="1:4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6"/>
        <v>10828</v>
      </c>
      <c r="M212" s="15"/>
      <c r="N212" s="15"/>
      <c r="O212" s="15"/>
      <c r="P212" s="15">
        <f t="shared" si="37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38"/>
        <v>3.3321079664333872</v>
      </c>
      <c r="W212" s="63">
        <v>3.3866499999999999</v>
      </c>
      <c r="X212" s="15">
        <f t="shared" si="39"/>
        <v>1.0163686273422265</v>
      </c>
      <c r="Y212" s="15">
        <f>'Global Only'!Y212</f>
        <v>0.21622069891515375</v>
      </c>
      <c r="Z212" s="15">
        <f t="shared" si="40"/>
        <v>0.21975993495937166</v>
      </c>
      <c r="AA212" s="16">
        <v>0.22858138251648999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1"/>
        <v>3906.8600213858781</v>
      </c>
      <c r="AH212" s="17">
        <v>754.11806264520703</v>
      </c>
      <c r="AI212" s="15">
        <f t="shared" si="42"/>
        <v>0.83302699160834703</v>
      </c>
      <c r="AJ212" s="17">
        <f t="shared" si="43"/>
        <v>1.9999999999999998</v>
      </c>
      <c r="AK212" s="15">
        <f t="shared" si="44"/>
        <v>1.0163686273422265</v>
      </c>
      <c r="AL212" s="5">
        <v>15.672000000000001</v>
      </c>
      <c r="AM212" s="5">
        <v>14.519</v>
      </c>
      <c r="AN212" s="5">
        <f>('Global Only'!V212/AM212)^0.5</f>
        <v>1.1194981326284907</v>
      </c>
      <c r="AO212" s="5">
        <f t="shared" si="45"/>
        <v>1.040141291262892</v>
      </c>
      <c r="AQ212" s="5">
        <f>W212*S212/'Global Only'!S212</f>
        <v>18.1324526651523</v>
      </c>
      <c r="AR212" s="15"/>
      <c r="AS212" s="5">
        <f>AQ212/'Global Only'!V212</f>
        <v>0.99649035647062922</v>
      </c>
    </row>
    <row r="213" spans="1:4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6"/>
        <v>10828</v>
      </c>
      <c r="M213" s="15"/>
      <c r="N213" s="15"/>
      <c r="O213" s="15"/>
      <c r="P213" s="15">
        <f t="shared" si="37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38"/>
        <v>3.3321079664333872</v>
      </c>
      <c r="W213" s="63">
        <v>3.3866499999999999</v>
      </c>
      <c r="X213" s="15">
        <f t="shared" si="39"/>
        <v>1.0163686273422265</v>
      </c>
      <c r="Y213" s="15">
        <f>'Global Only'!Y213</f>
        <v>0.13613670483509133</v>
      </c>
      <c r="Z213" s="15">
        <f t="shared" si="40"/>
        <v>0.13836507582413562</v>
      </c>
      <c r="AA213" s="16">
        <v>0.14735636156809767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1"/>
        <v>3906.8600213858781</v>
      </c>
      <c r="AH213" s="17">
        <v>509.19282885002309</v>
      </c>
      <c r="AI213" s="15">
        <f t="shared" si="42"/>
        <v>0.53313727462934202</v>
      </c>
      <c r="AJ213" s="17">
        <f t="shared" si="43"/>
        <v>2.5</v>
      </c>
      <c r="AK213" s="15">
        <f t="shared" si="44"/>
        <v>1.0163686273422265</v>
      </c>
      <c r="AL213" s="5">
        <v>15.672000000000001</v>
      </c>
      <c r="AM213" s="5">
        <v>14.519</v>
      </c>
      <c r="AN213" s="5">
        <f>('Global Only'!V213/AM213)^0.5</f>
        <v>1.3623914382897757</v>
      </c>
      <c r="AO213" s="5">
        <f t="shared" si="45"/>
        <v>1.0649823352490344</v>
      </c>
      <c r="AQ213" s="5">
        <f>W213*S213/'Global Only'!S213</f>
        <v>26.854286431590921</v>
      </c>
      <c r="AR213" s="15"/>
      <c r="AS213" s="5">
        <f>AQ213/'Global Only'!V213</f>
        <v>0.99649035647062911</v>
      </c>
    </row>
    <row r="214" spans="1:45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6"/>
        <v>9336</v>
      </c>
      <c r="M214" s="25"/>
      <c r="N214" s="25"/>
      <c r="O214" s="25"/>
      <c r="P214" s="25">
        <f t="shared" si="37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38"/>
        <v>3.3255090186021925</v>
      </c>
      <c r="W214" s="63">
        <v>3.2743099999999998</v>
      </c>
      <c r="X214" s="25">
        <f t="shared" si="39"/>
        <v>0.98460415584026495</v>
      </c>
      <c r="Y214" s="25">
        <f>'Global Only'!Y214</f>
        <v>1.0384845694776474</v>
      </c>
      <c r="Z214" s="25">
        <f t="shared" si="40"/>
        <v>1.02249622288368</v>
      </c>
      <c r="AA214" s="46">
        <v>0.96118027698349062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1"/>
        <v>3263.2538616182733</v>
      </c>
      <c r="AH214" s="47">
        <v>3145.7415533375333</v>
      </c>
      <c r="AI214" s="25">
        <f t="shared" si="42"/>
        <v>36.950100206691026</v>
      </c>
      <c r="AJ214" s="47">
        <f t="shared" si="43"/>
        <v>0.30000000000000004</v>
      </c>
      <c r="AK214" s="25">
        <f t="shared" si="44"/>
        <v>0.98460415584026495</v>
      </c>
      <c r="AL214" s="56">
        <v>10.936</v>
      </c>
      <c r="AM214" s="56">
        <v>10.108000000000001</v>
      </c>
      <c r="AN214" s="56">
        <f>('Global Only'!V214/AM214)^0.5</f>
        <v>0.60921437885181728</v>
      </c>
      <c r="AO214" s="5">
        <f t="shared" si="45"/>
        <v>0.94003308322522305</v>
      </c>
      <c r="AQ214" s="5">
        <f>W214*S214/'Global Only'!S214</f>
        <v>3.630745985329348</v>
      </c>
      <c r="AR214" s="25"/>
      <c r="AS214" s="5">
        <f>AQ214/'Global Only'!V214</f>
        <v>0.96781052841911064</v>
      </c>
    </row>
    <row r="215" spans="1:45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6"/>
        <v>9336</v>
      </c>
      <c r="M215" s="25"/>
      <c r="N215" s="25"/>
      <c r="O215" s="25"/>
      <c r="P215" s="25">
        <f t="shared" si="37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38"/>
        <v>3.3255090186021925</v>
      </c>
      <c r="W215" s="63">
        <v>3.2743099999999998</v>
      </c>
      <c r="X215" s="25">
        <f t="shared" si="39"/>
        <v>0.98460415584026495</v>
      </c>
      <c r="Y215" s="25">
        <f>'Global Only'!Y215</f>
        <v>0.92622337420250556</v>
      </c>
      <c r="Z215" s="25">
        <f t="shared" si="40"/>
        <v>0.91196338347617978</v>
      </c>
      <c r="AA215" s="46">
        <v>0.88054507638677126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1"/>
        <v>3263.2538616182733</v>
      </c>
      <c r="AH215" s="47">
        <v>2793.9083117751534</v>
      </c>
      <c r="AI215" s="25">
        <f t="shared" si="42"/>
        <v>13.302036074408768</v>
      </c>
      <c r="AJ215" s="47">
        <f t="shared" si="43"/>
        <v>0.5</v>
      </c>
      <c r="AK215" s="25">
        <f t="shared" si="44"/>
        <v>0.98460415584026495</v>
      </c>
      <c r="AL215" s="5">
        <v>10.936</v>
      </c>
      <c r="AM215" s="5">
        <v>10.108000000000001</v>
      </c>
      <c r="AN215" s="5">
        <f>('Global Only'!V215/AM215)^0.5</f>
        <v>0.64643608271848763</v>
      </c>
      <c r="AO215" s="5">
        <f t="shared" si="45"/>
        <v>0.96554871866713587</v>
      </c>
      <c r="AQ215" s="5">
        <f>W215*S215/'Global Only'!S215</f>
        <v>4.0879611072158628</v>
      </c>
      <c r="AR215" s="25"/>
      <c r="AS215" s="5">
        <f>AQ215/'Global Only'!V215</f>
        <v>0.96781052841911075</v>
      </c>
    </row>
    <row r="216" spans="1:45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6"/>
        <v>9336</v>
      </c>
      <c r="M216" s="25"/>
      <c r="N216" s="25"/>
      <c r="O216" s="25"/>
      <c r="P216" s="25">
        <f t="shared" si="37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38"/>
        <v>3.3255090186021925</v>
      </c>
      <c r="W216" s="63">
        <v>3.2743099999999998</v>
      </c>
      <c r="X216" s="25">
        <f t="shared" si="39"/>
        <v>0.98460415584026495</v>
      </c>
      <c r="Y216" s="25">
        <f>'Global Only'!Y216</f>
        <v>0.74498113642165154</v>
      </c>
      <c r="Z216" s="25">
        <f t="shared" si="40"/>
        <v>0.73351152294336142</v>
      </c>
      <c r="AA216" s="46">
        <v>0.77118643184282709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1"/>
        <v>3263.2538616182733</v>
      </c>
      <c r="AH216" s="47">
        <v>2298.5729702297758</v>
      </c>
      <c r="AI216" s="25">
        <f t="shared" si="42"/>
        <v>5.9120160330705644</v>
      </c>
      <c r="AJ216" s="47">
        <f t="shared" si="43"/>
        <v>0.75</v>
      </c>
      <c r="AK216" s="25">
        <f t="shared" si="44"/>
        <v>0.98460415584026495</v>
      </c>
      <c r="AL216" s="5">
        <v>10.936</v>
      </c>
      <c r="AM216" s="5">
        <v>10.108000000000001</v>
      </c>
      <c r="AN216" s="5">
        <f>('Global Only'!V216/AM216)^0.5</f>
        <v>0.71269303905271086</v>
      </c>
      <c r="AO216" s="5">
        <f t="shared" si="45"/>
        <v>1.051362395437617</v>
      </c>
      <c r="AQ216" s="5">
        <f>W216*S216/'Global Only'!S216</f>
        <v>4.9689040389795514</v>
      </c>
      <c r="AR216" s="25"/>
      <c r="AS216" s="5">
        <f>AQ216/'Global Only'!V216</f>
        <v>0.96781052841911086</v>
      </c>
    </row>
    <row r="217" spans="1:45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6"/>
        <v>9336</v>
      </c>
      <c r="M217" s="25"/>
      <c r="N217" s="25"/>
      <c r="O217" s="25"/>
      <c r="P217" s="25">
        <f t="shared" si="37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38"/>
        <v>3.3255090186021925</v>
      </c>
      <c r="W217" s="63">
        <v>3.2743099999999998</v>
      </c>
      <c r="X217" s="25">
        <f t="shared" si="39"/>
        <v>0.98460415584026495</v>
      </c>
      <c r="Y217" s="25">
        <f>'Global Only'!Y217</f>
        <v>0.62940600700094462</v>
      </c>
      <c r="Z217" s="25">
        <f t="shared" si="40"/>
        <v>0.61971577020395696</v>
      </c>
      <c r="AA217" s="46">
        <v>0.65891999126288581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1"/>
        <v>3263.2538616182733</v>
      </c>
      <c r="AH217" s="47">
        <v>1789.5091191474298</v>
      </c>
      <c r="AI217" s="25">
        <f t="shared" si="42"/>
        <v>3.3255090186021921</v>
      </c>
      <c r="AJ217" s="47">
        <f t="shared" si="43"/>
        <v>1</v>
      </c>
      <c r="AK217" s="25">
        <f t="shared" si="44"/>
        <v>0.98460415584026495</v>
      </c>
      <c r="AL217" s="5">
        <v>10.936</v>
      </c>
      <c r="AM217" s="5">
        <v>10.108000000000001</v>
      </c>
      <c r="AN217" s="5">
        <f>('Global Only'!V217/AM217)^0.5</f>
        <v>0.80772719794908454</v>
      </c>
      <c r="AO217" s="5">
        <f t="shared" si="45"/>
        <v>1.0632616159598878</v>
      </c>
      <c r="AQ217" s="5">
        <f>W217*S217/'Global Only'!S217</f>
        <v>6.3824142573274019</v>
      </c>
      <c r="AR217" s="25"/>
      <c r="AS217" s="5">
        <f>AQ217/'Global Only'!V217</f>
        <v>0.96781052841911064</v>
      </c>
    </row>
    <row r="218" spans="1:45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6"/>
        <v>9336</v>
      </c>
      <c r="M218" s="25"/>
      <c r="N218" s="25"/>
      <c r="O218" s="25"/>
      <c r="P218" s="25">
        <f t="shared" si="37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38"/>
        <v>3.3255090186021925</v>
      </c>
      <c r="W218" s="63">
        <v>3.2743099999999998</v>
      </c>
      <c r="X218" s="25">
        <f t="shared" si="39"/>
        <v>0.98460415584026495</v>
      </c>
      <c r="Y218" s="25">
        <f>'Global Only'!Y218</f>
        <v>0.46541017183236666</v>
      </c>
      <c r="Z218" s="25">
        <f t="shared" si="40"/>
        <v>0.45824478935648005</v>
      </c>
      <c r="AA218" s="46">
        <v>0.47761132074808216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1"/>
        <v>3263.2538616182733</v>
      </c>
      <c r="AH218" s="47">
        <v>1247.4712451001726</v>
      </c>
      <c r="AI218" s="25">
        <f t="shared" si="42"/>
        <v>1.8799870080853593</v>
      </c>
      <c r="AJ218" s="47">
        <f t="shared" si="43"/>
        <v>1.33</v>
      </c>
      <c r="AK218" s="25">
        <f t="shared" si="44"/>
        <v>0.98460415584026495</v>
      </c>
      <c r="AL218" s="5">
        <v>10.936</v>
      </c>
      <c r="AM218" s="5">
        <v>10.108000000000001</v>
      </c>
      <c r="AN218" s="5">
        <f>('Global Only'!V218/AM218)^0.5</f>
        <v>0.96742296558345442</v>
      </c>
      <c r="AO218" s="5">
        <f t="shared" si="45"/>
        <v>1.0422624148521118</v>
      </c>
      <c r="AQ218" s="5">
        <f>W218*S218/'Global Only'!S218</f>
        <v>9.1556326933586458</v>
      </c>
      <c r="AR218" s="25"/>
      <c r="AS218" s="5">
        <f>AQ218/'Global Only'!V218</f>
        <v>0.96781052841911075</v>
      </c>
    </row>
    <row r="219" spans="1:45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6"/>
        <v>9336</v>
      </c>
      <c r="M219" s="25"/>
      <c r="N219" s="25"/>
      <c r="O219" s="25"/>
      <c r="P219" s="25">
        <f t="shared" si="37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38"/>
        <v>3.3255090186021925</v>
      </c>
      <c r="W219" s="63">
        <v>3.2743099999999998</v>
      </c>
      <c r="X219" s="25">
        <f t="shared" si="39"/>
        <v>0.98460415584026495</v>
      </c>
      <c r="Y219" s="25">
        <f>'Global Only'!Y219</f>
        <v>0.3158594590403121</v>
      </c>
      <c r="Z219" s="25">
        <f t="shared" si="40"/>
        <v>0.31099653603254923</v>
      </c>
      <c r="AA219" s="46">
        <v>0.32245836560561431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1"/>
        <v>3263.2538616182733</v>
      </c>
      <c r="AH219" s="47">
        <v>879.28223501317882</v>
      </c>
      <c r="AI219" s="25">
        <f t="shared" si="42"/>
        <v>1.1924088416946441</v>
      </c>
      <c r="AJ219" s="47">
        <f t="shared" si="43"/>
        <v>1.67</v>
      </c>
      <c r="AK219" s="25">
        <f t="shared" si="44"/>
        <v>0.98460415584026495</v>
      </c>
      <c r="AL219" s="5">
        <v>10.936</v>
      </c>
      <c r="AM219" s="5">
        <v>10.108000000000001</v>
      </c>
      <c r="AN219" s="5">
        <f>('Global Only'!V219/AM219)^0.5</f>
        <v>1.1523051829828916</v>
      </c>
      <c r="AO219" s="5">
        <f t="shared" si="45"/>
        <v>1.0368551679683837</v>
      </c>
      <c r="AQ219" s="5">
        <f>W219*S219/'Global Only'!S219</f>
        <v>12.989445323540252</v>
      </c>
      <c r="AR219" s="25"/>
      <c r="AS219" s="5">
        <f>AQ219/'Global Only'!V219</f>
        <v>0.96781052841911075</v>
      </c>
    </row>
    <row r="220" spans="1:45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6"/>
        <v>9336</v>
      </c>
      <c r="M220" s="25"/>
      <c r="N220" s="25"/>
      <c r="O220" s="25"/>
      <c r="P220" s="25">
        <f t="shared" si="37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38"/>
        <v>3.3255090186021925</v>
      </c>
      <c r="W220" s="63">
        <v>3.2743099999999998</v>
      </c>
      <c r="X220" s="25">
        <f t="shared" si="39"/>
        <v>0.98460415584026495</v>
      </c>
      <c r="Y220" s="25">
        <f>'Global Only'!Y220</f>
        <v>0.21732011309476224</v>
      </c>
      <c r="Z220" s="25">
        <f t="shared" si="40"/>
        <v>0.21397428650077929</v>
      </c>
      <c r="AA220" s="46">
        <v>0.2268325456790983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1"/>
        <v>3263.2538616182733</v>
      </c>
      <c r="AH220" s="47">
        <v>650.20744669889643</v>
      </c>
      <c r="AI220" s="25">
        <f t="shared" si="42"/>
        <v>0.83137725465054801</v>
      </c>
      <c r="AJ220" s="47">
        <f t="shared" si="43"/>
        <v>2</v>
      </c>
      <c r="AK220" s="25">
        <f t="shared" si="44"/>
        <v>0.98460415584026495</v>
      </c>
      <c r="AL220" s="5">
        <v>10.936</v>
      </c>
      <c r="AM220" s="5">
        <v>10.108000000000001</v>
      </c>
      <c r="AN220" s="5">
        <f>('Global Only'!V220/AM220)^0.5</f>
        <v>1.3400027670399071</v>
      </c>
      <c r="AO220" s="5">
        <f t="shared" si="45"/>
        <v>1.0600925437752176</v>
      </c>
      <c r="AQ220" s="5">
        <f>W220*S220/'Global Only'!S220</f>
        <v>17.565760856247266</v>
      </c>
      <c r="AR220" s="25"/>
      <c r="AS220" s="5">
        <f>AQ220/'Global Only'!V220</f>
        <v>0.96781052841911064</v>
      </c>
    </row>
    <row r="221" spans="1:45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6"/>
        <v>9336</v>
      </c>
      <c r="M221" s="25"/>
      <c r="N221" s="25"/>
      <c r="O221" s="25"/>
      <c r="P221" s="25">
        <f t="shared" si="37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38"/>
        <v>3.3255090186021925</v>
      </c>
      <c r="W221" s="63">
        <v>3.2743099999999998</v>
      </c>
      <c r="X221" s="25">
        <f t="shared" si="39"/>
        <v>0.98460415584026495</v>
      </c>
      <c r="Y221" s="25">
        <f>'Global Only'!Y221</f>
        <v>0.13693312902948671</v>
      </c>
      <c r="Z221" s="25">
        <f t="shared" si="40"/>
        <v>0.13482492791464384</v>
      </c>
      <c r="AA221" s="46">
        <v>0.14596357216810849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1"/>
        <v>3263.2538616182733</v>
      </c>
      <c r="AH221" s="47">
        <v>439.03068435018616</v>
      </c>
      <c r="AI221" s="25">
        <f t="shared" si="42"/>
        <v>0.53208144297635085</v>
      </c>
      <c r="AJ221" s="47">
        <f t="shared" si="43"/>
        <v>2.5</v>
      </c>
      <c r="AK221" s="25">
        <f t="shared" si="44"/>
        <v>0.98460415584026495</v>
      </c>
      <c r="AL221" s="5">
        <v>10.936</v>
      </c>
      <c r="AM221" s="5">
        <v>10.108000000000001</v>
      </c>
      <c r="AN221" s="5">
        <f>('Global Only'!V221/AM221)^0.5</f>
        <v>1.630738135144002</v>
      </c>
      <c r="AO221" s="5">
        <f t="shared" si="45"/>
        <v>1.0826156143804238</v>
      </c>
      <c r="AQ221" s="5">
        <f>W221*S221/'Global Only'!S221</f>
        <v>26.015011986164183</v>
      </c>
      <c r="AR221" s="25"/>
      <c r="AS221" s="5">
        <f>AQ221/'Global Only'!V221</f>
        <v>0.96781052841911086</v>
      </c>
    </row>
    <row r="222" spans="1:4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6"/>
        <v>7955.9</v>
      </c>
      <c r="M222" s="15"/>
      <c r="N222" s="15"/>
      <c r="O222" s="15"/>
      <c r="P222" s="15">
        <f t="shared" si="37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38"/>
        <v>3.3181794333054415</v>
      </c>
      <c r="W222" s="63">
        <v>3.0193099999999999</v>
      </c>
      <c r="X222" s="15">
        <f t="shared" si="39"/>
        <v>0.90992969508953903</v>
      </c>
      <c r="Y222" s="15">
        <f>'Global Only'!Y222</f>
        <v>1.0401521182681595</v>
      </c>
      <c r="Z222" s="15">
        <f t="shared" si="40"/>
        <v>0.94646529982248451</v>
      </c>
      <c r="AA222" s="16">
        <v>0.89200638569873536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1"/>
        <v>2569.9549297128165</v>
      </c>
      <c r="AH222" s="17">
        <v>2680.7203539201037</v>
      </c>
      <c r="AI222" s="15">
        <f t="shared" si="42"/>
        <v>36.868660370060461</v>
      </c>
      <c r="AJ222" s="17">
        <f t="shared" si="43"/>
        <v>0.3</v>
      </c>
      <c r="AK222" s="15">
        <f t="shared" si="44"/>
        <v>0.90992969508953903</v>
      </c>
      <c r="AL222" s="56">
        <v>6.1308999999999996</v>
      </c>
      <c r="AM222" s="56">
        <v>5.6441999999999997</v>
      </c>
      <c r="AN222" s="56">
        <f>('Global Only'!V222/AM222)^0.5</f>
        <v>0.81395959049903832</v>
      </c>
      <c r="AO222" s="5">
        <f t="shared" si="45"/>
        <v>0.94246073877831205</v>
      </c>
      <c r="AQ222" s="5">
        <f>W222*S222/'Global Only'!S222</f>
        <v>3.3553825339675623</v>
      </c>
      <c r="AR222" s="15"/>
      <c r="AS222" s="5">
        <f>AQ222/'Global Only'!V222</f>
        <v>0.89729233090969351</v>
      </c>
    </row>
    <row r="223" spans="1:4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6"/>
        <v>7955.9</v>
      </c>
      <c r="M223" s="15"/>
      <c r="N223" s="15"/>
      <c r="O223" s="15"/>
      <c r="P223" s="15">
        <f t="shared" si="37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38"/>
        <v>3.3181794333054415</v>
      </c>
      <c r="W223" s="63">
        <v>3.0193099999999999</v>
      </c>
      <c r="X223" s="15">
        <f t="shared" si="39"/>
        <v>0.90992969508953903</v>
      </c>
      <c r="Y223" s="15">
        <f>'Global Only'!Y223</f>
        <v>0.90012546458063891</v>
      </c>
      <c r="Z223" s="15">
        <f t="shared" si="40"/>
        <v>0.81905088952819038</v>
      </c>
      <c r="AA223" s="16">
        <v>0.83134330276910751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1"/>
        <v>2569.9549297128165</v>
      </c>
      <c r="AH223" s="17">
        <v>2380.8970798684604</v>
      </c>
      <c r="AI223" s="15">
        <f t="shared" si="42"/>
        <v>13.272717733221766</v>
      </c>
      <c r="AJ223" s="17">
        <f t="shared" si="43"/>
        <v>0.5</v>
      </c>
      <c r="AK223" s="15">
        <f t="shared" si="44"/>
        <v>0.90992969508953903</v>
      </c>
      <c r="AL223" s="5">
        <v>6.1308999999999996</v>
      </c>
      <c r="AM223" s="5">
        <v>5.6441999999999997</v>
      </c>
      <c r="AN223" s="5">
        <f>('Global Only'!V223/AM223)^0.5</f>
        <v>0.86369079167996277</v>
      </c>
      <c r="AO223" s="5">
        <f t="shared" si="45"/>
        <v>1.0150081190290852</v>
      </c>
      <c r="AQ223" s="5">
        <f>W223*S223/'Global Only'!S223</f>
        <v>3.7779214944023551</v>
      </c>
      <c r="AR223" s="15"/>
      <c r="AS223" s="5">
        <f>AQ223/'Global Only'!V223</f>
        <v>0.8972923309096934</v>
      </c>
    </row>
    <row r="224" spans="1:4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6"/>
        <v>7955.9</v>
      </c>
      <c r="M224" s="15"/>
      <c r="N224" s="15"/>
      <c r="O224" s="15"/>
      <c r="P224" s="15">
        <f t="shared" si="37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38"/>
        <v>3.3181794333054415</v>
      </c>
      <c r="W224" s="63">
        <v>3.0193099999999999</v>
      </c>
      <c r="X224" s="15">
        <f t="shared" si="39"/>
        <v>0.90992969508953903</v>
      </c>
      <c r="Y224" s="15">
        <f>'Global Only'!Y224</f>
        <v>0.73490382196519699</v>
      </c>
      <c r="Z224" s="15">
        <f t="shared" si="40"/>
        <v>0.66871081064092852</v>
      </c>
      <c r="AA224" s="16">
        <v>0.74002288061014942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1"/>
        <v>2569.9549297128165</v>
      </c>
      <c r="AH224" s="17">
        <v>1958.7849929146394</v>
      </c>
      <c r="AI224" s="15">
        <f t="shared" si="42"/>
        <v>5.8989856592096741</v>
      </c>
      <c r="AJ224" s="17">
        <f t="shared" si="43"/>
        <v>0.75</v>
      </c>
      <c r="AK224" s="15">
        <f t="shared" si="44"/>
        <v>0.90992969508953903</v>
      </c>
      <c r="AL224" s="5">
        <v>6.1308999999999996</v>
      </c>
      <c r="AM224" s="5">
        <v>5.6441999999999997</v>
      </c>
      <c r="AN224" s="5">
        <f>('Global Only'!V224/AM224)^0.5</f>
        <v>0.95221543410084519</v>
      </c>
      <c r="AO224" s="5">
        <f t="shared" si="45"/>
        <v>1.1066411202487838</v>
      </c>
      <c r="AQ224" s="5">
        <f>W224*S224/'Global Only'!S224</f>
        <v>4.5920518518016014</v>
      </c>
      <c r="AR224" s="15"/>
      <c r="AS224" s="5">
        <f>AQ224/'Global Only'!V224</f>
        <v>0.8972923309096934</v>
      </c>
    </row>
    <row r="225" spans="1:4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6"/>
        <v>7955.9</v>
      </c>
      <c r="M225" s="15"/>
      <c r="N225" s="15"/>
      <c r="O225" s="15"/>
      <c r="P225" s="15">
        <f t="shared" si="37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38"/>
        <v>3.3181794333054415</v>
      </c>
      <c r="W225" s="63">
        <v>3.0193099999999999</v>
      </c>
      <c r="X225" s="15">
        <f t="shared" si="39"/>
        <v>0.90992969508953903</v>
      </c>
      <c r="Y225" s="15">
        <f>'Global Only'!Y225</f>
        <v>0.6294781863608494</v>
      </c>
      <c r="Z225" s="15">
        <f t="shared" si="40"/>
        <v>0.57278089418084377</v>
      </c>
      <c r="AA225" s="16">
        <v>0.64601853387810626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1"/>
        <v>2569.9549297128165</v>
      </c>
      <c r="AH225" s="17">
        <v>1524.9738218750047</v>
      </c>
      <c r="AI225" s="15">
        <f t="shared" si="42"/>
        <v>3.3181794333054415</v>
      </c>
      <c r="AJ225" s="17">
        <f t="shared" si="43"/>
        <v>1</v>
      </c>
      <c r="AK225" s="15">
        <f t="shared" si="44"/>
        <v>0.90992969508953903</v>
      </c>
      <c r="AL225" s="5">
        <v>6.1308999999999996</v>
      </c>
      <c r="AM225" s="5">
        <v>5.6441999999999997</v>
      </c>
      <c r="AN225" s="5">
        <f>('Global Only'!V225/AM225)^0.5</f>
        <v>1.079188742256344</v>
      </c>
      <c r="AO225" s="5">
        <f t="shared" si="45"/>
        <v>1.1278632727476052</v>
      </c>
      <c r="AQ225" s="5">
        <f>W225*S225/'Global Only'!S225</f>
        <v>5.8983584668590625</v>
      </c>
      <c r="AR225" s="15"/>
      <c r="AS225" s="5">
        <f>AQ225/'Global Only'!V225</f>
        <v>0.89729233090969351</v>
      </c>
    </row>
    <row r="226" spans="1:4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6"/>
        <v>7955.9</v>
      </c>
      <c r="M226" s="15"/>
      <c r="N226" s="15"/>
      <c r="O226" s="15"/>
      <c r="P226" s="15">
        <f t="shared" si="37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38"/>
        <v>3.3181794333054415</v>
      </c>
      <c r="W226" s="63">
        <v>3.0193099999999999</v>
      </c>
      <c r="X226" s="15">
        <f t="shared" si="39"/>
        <v>0.90992969508953903</v>
      </c>
      <c r="Y226" s="15">
        <f>'Global Only'!Y226</f>
        <v>0.46695256425095027</v>
      </c>
      <c r="Z226" s="15">
        <f t="shared" si="40"/>
        <v>0.42489400441014558</v>
      </c>
      <c r="AA226" s="16">
        <v>0.47395385780022747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1"/>
        <v>2569.9549297128165</v>
      </c>
      <c r="AH226" s="17">
        <v>1063.0630333003928</v>
      </c>
      <c r="AI226" s="15">
        <f t="shared" si="42"/>
        <v>1.8758434243345814</v>
      </c>
      <c r="AJ226" s="17">
        <f t="shared" si="43"/>
        <v>1.33</v>
      </c>
      <c r="AK226" s="15">
        <f t="shared" si="44"/>
        <v>0.90992969508953903</v>
      </c>
      <c r="AL226" s="5">
        <v>6.1308999999999996</v>
      </c>
      <c r="AM226" s="5">
        <v>5.6441999999999997</v>
      </c>
      <c r="AN226" s="5">
        <f>('Global Only'!V226/AM226)^0.5</f>
        <v>1.2925551796557451</v>
      </c>
      <c r="AO226" s="5">
        <f t="shared" si="45"/>
        <v>1.1154637459716306</v>
      </c>
      <c r="AQ226" s="5">
        <f>W226*S226/'Global Only'!S226</f>
        <v>8.4612501537838334</v>
      </c>
      <c r="AR226" s="15"/>
      <c r="AS226" s="5">
        <f>AQ226/'Global Only'!V226</f>
        <v>0.89729233090969363</v>
      </c>
    </row>
    <row r="227" spans="1:4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6"/>
        <v>7955.9</v>
      </c>
      <c r="M227" s="15"/>
      <c r="N227" s="15"/>
      <c r="O227" s="15"/>
      <c r="P227" s="15">
        <f t="shared" si="37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38"/>
        <v>3.3181794333054415</v>
      </c>
      <c r="W227" s="63">
        <v>3.0193099999999999</v>
      </c>
      <c r="X227" s="15">
        <f t="shared" si="39"/>
        <v>0.90992969508953903</v>
      </c>
      <c r="Y227" s="15">
        <f>'Global Only'!Y227</f>
        <v>0.31683259602557429</v>
      </c>
      <c r="Z227" s="15">
        <f t="shared" si="40"/>
        <v>0.28829538749597788</v>
      </c>
      <c r="AA227" s="16">
        <v>0.32060732170907114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1"/>
        <v>2569.9549297128165</v>
      </c>
      <c r="AH227" s="17">
        <v>749.30179236732522</v>
      </c>
      <c r="AI227" s="15">
        <f t="shared" si="42"/>
        <v>1.1897807140110588</v>
      </c>
      <c r="AJ227" s="17">
        <f t="shared" si="43"/>
        <v>1.67</v>
      </c>
      <c r="AK227" s="15">
        <f t="shared" si="44"/>
        <v>0.90992969508953903</v>
      </c>
      <c r="AL227" s="5">
        <v>6.1308999999999996</v>
      </c>
      <c r="AM227" s="5">
        <v>5.6441999999999997</v>
      </c>
      <c r="AN227" s="5">
        <f>('Global Only'!V227/AM227)^0.5</f>
        <v>1.5395727471803686</v>
      </c>
      <c r="AO227" s="5">
        <f t="shared" si="45"/>
        <v>1.1120792618076278</v>
      </c>
      <c r="AQ227" s="5">
        <f>W227*S227/'Global Only'!S227</f>
        <v>12.004298328950716</v>
      </c>
      <c r="AR227" s="15"/>
      <c r="AS227" s="5">
        <f>AQ227/'Global Only'!V227</f>
        <v>0.89729233090969374</v>
      </c>
    </row>
    <row r="228" spans="1:4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6"/>
        <v>7955.9</v>
      </c>
      <c r="M228" s="15"/>
      <c r="N228" s="15"/>
      <c r="O228" s="15"/>
      <c r="P228" s="15">
        <f t="shared" si="37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38"/>
        <v>3.3181794333054415</v>
      </c>
      <c r="W228" s="63">
        <v>3.0193099999999999</v>
      </c>
      <c r="X228" s="15">
        <f t="shared" si="39"/>
        <v>0.90992969508953903</v>
      </c>
      <c r="Y228" s="15">
        <f>'Global Only'!Y228</f>
        <v>0.21847320950179702</v>
      </c>
      <c r="Z228" s="15">
        <f t="shared" si="40"/>
        <v>0.19879526090720315</v>
      </c>
      <c r="AA228" s="16">
        <v>0.22493516981545406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1"/>
        <v>2569.9549297128165</v>
      </c>
      <c r="AH228" s="17">
        <v>554.0901269485596</v>
      </c>
      <c r="AI228" s="15">
        <f t="shared" si="42"/>
        <v>0.82954485832636038</v>
      </c>
      <c r="AJ228" s="17">
        <f t="shared" si="43"/>
        <v>2</v>
      </c>
      <c r="AK228" s="15">
        <f t="shared" si="44"/>
        <v>0.90992969508953903</v>
      </c>
      <c r="AL228" s="5">
        <v>6.1308999999999996</v>
      </c>
      <c r="AM228" s="5">
        <v>5.6441999999999997</v>
      </c>
      <c r="AN228" s="5">
        <f>('Global Only'!V228/AM228)^0.5</f>
        <v>1.7903518718370242</v>
      </c>
      <c r="AO228" s="5">
        <f t="shared" si="45"/>
        <v>1.1314916099556966</v>
      </c>
      <c r="AQ228" s="5">
        <f>W228*S228/'Global Only'!S228</f>
        <v>16.233536416774879</v>
      </c>
      <c r="AR228" s="15"/>
      <c r="AS228" s="5">
        <f>AQ228/'Global Only'!V228</f>
        <v>0.89729233090969363</v>
      </c>
    </row>
    <row r="229" spans="1:4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6"/>
        <v>7955.9</v>
      </c>
      <c r="M229" s="15"/>
      <c r="N229" s="15"/>
      <c r="O229" s="15"/>
      <c r="P229" s="15">
        <f t="shared" si="37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38"/>
        <v>3.3181794333054415</v>
      </c>
      <c r="W229" s="63">
        <v>3.0193099999999999</v>
      </c>
      <c r="X229" s="15">
        <f t="shared" si="39"/>
        <v>0.90992969508953903</v>
      </c>
      <c r="Y229" s="15">
        <f>'Global Only'!Y229</f>
        <v>0.13780962507666408</v>
      </c>
      <c r="Z229" s="15">
        <f t="shared" si="40"/>
        <v>0.12539707012641263</v>
      </c>
      <c r="AA229" s="16">
        <v>0.14445307692480497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1"/>
        <v>2569.9549297128165</v>
      </c>
      <c r="AH229" s="17">
        <v>374.13070068783702</v>
      </c>
      <c r="AI229" s="15">
        <f t="shared" si="42"/>
        <v>0.53090870932887069</v>
      </c>
      <c r="AJ229" s="17">
        <f t="shared" si="43"/>
        <v>2.5</v>
      </c>
      <c r="AK229" s="15">
        <f t="shared" si="44"/>
        <v>0.90992969508953903</v>
      </c>
      <c r="AL229" s="5">
        <v>6.1308999999999996</v>
      </c>
      <c r="AM229" s="5">
        <v>5.6441999999999997</v>
      </c>
      <c r="AN229" s="5">
        <f>('Global Only'!V229/AM229)^0.5</f>
        <v>2.1787977939631626</v>
      </c>
      <c r="AO229" s="5">
        <f t="shared" si="45"/>
        <v>1.1519653272535155</v>
      </c>
      <c r="AQ229" s="5">
        <f>W229*S229/'Global Only'!S229</f>
        <v>24.041978478264134</v>
      </c>
      <c r="AR229" s="15"/>
      <c r="AS229" s="5">
        <f>AQ229/'Global Only'!V229</f>
        <v>0.89729233090969351</v>
      </c>
    </row>
    <row r="230" spans="1:45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6"/>
        <v>7023.4</v>
      </c>
      <c r="M230" s="25"/>
      <c r="N230" s="25"/>
      <c r="O230" s="25"/>
      <c r="P230" s="25">
        <f t="shared" si="37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38"/>
        <v>3.3123561218275217</v>
      </c>
      <c r="W230" s="63">
        <v>2.9378099999999998</v>
      </c>
      <c r="X230" s="25">
        <f t="shared" si="39"/>
        <v>0.8869245612332064</v>
      </c>
      <c r="Y230" s="25">
        <f>'Global Only'!Y230</f>
        <v>1.0394518925535841</v>
      </c>
      <c r="Z230" s="25">
        <f t="shared" si="40"/>
        <v>0.92191541372611352</v>
      </c>
      <c r="AA230" s="46">
        <v>0.8619780613222221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1"/>
        <v>2211.3752169946824</v>
      </c>
      <c r="AH230" s="47">
        <v>2366.5168408002178</v>
      </c>
      <c r="AI230" s="25">
        <f t="shared" si="42"/>
        <v>36.803956909194689</v>
      </c>
      <c r="AJ230" s="47">
        <f t="shared" si="43"/>
        <v>0.3</v>
      </c>
      <c r="AK230" s="25">
        <f t="shared" si="44"/>
        <v>0.8869245612332064</v>
      </c>
      <c r="AL230" s="56">
        <v>3.2757000000000001</v>
      </c>
      <c r="AM230" s="56">
        <v>3.0047999999999999</v>
      </c>
      <c r="AN230" s="56">
        <f>('Global Only'!V230/AM230)^0.5</f>
        <v>1.1139527625457284</v>
      </c>
      <c r="AO230" s="5">
        <f t="shared" si="45"/>
        <v>0.93498606107295446</v>
      </c>
      <c r="AQ230" s="5">
        <f>W230*S230/'Global Only'!S230</f>
        <v>3.2705506785509439</v>
      </c>
      <c r="AR230" s="25"/>
      <c r="AS230" s="5">
        <f>AQ230/'Global Only'!V230</f>
        <v>0.87714574867500761</v>
      </c>
    </row>
    <row r="231" spans="1:45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6"/>
        <v>7023.4</v>
      </c>
      <c r="M231" s="25"/>
      <c r="N231" s="25"/>
      <c r="O231" s="25"/>
      <c r="P231" s="25">
        <f t="shared" si="37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38"/>
        <v>3.3123561218275217</v>
      </c>
      <c r="W231" s="63">
        <v>2.9378099999999998</v>
      </c>
      <c r="X231" s="25">
        <f t="shared" si="39"/>
        <v>0.8869245612332064</v>
      </c>
      <c r="Y231" s="25">
        <f>'Global Only'!Y231</f>
        <v>0.89209824652194047</v>
      </c>
      <c r="Z231" s="25">
        <f t="shared" si="40"/>
        <v>0.7912238458733849</v>
      </c>
      <c r="AA231" s="46">
        <v>0.78178265582713236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1"/>
        <v>2211.3752169946824</v>
      </c>
      <c r="AH231" s="47">
        <v>2101.8354366882622</v>
      </c>
      <c r="AI231" s="25">
        <f t="shared" si="42"/>
        <v>13.249424487310089</v>
      </c>
      <c r="AJ231" s="47">
        <f t="shared" si="43"/>
        <v>0.5</v>
      </c>
      <c r="AK231" s="25">
        <f t="shared" si="44"/>
        <v>0.8869245612332064</v>
      </c>
      <c r="AL231" s="5">
        <v>3.2757000000000001</v>
      </c>
      <c r="AM231" s="5">
        <v>3.0047999999999999</v>
      </c>
      <c r="AN231" s="5">
        <f>('Global Only'!V231/AM231)^0.5</f>
        <v>1.1820129090036666</v>
      </c>
      <c r="AO231" s="5">
        <f t="shared" si="45"/>
        <v>0.98806761184525349</v>
      </c>
      <c r="AQ231" s="5">
        <f>W231*S231/'Global Only'!S231</f>
        <v>3.6824068737163147</v>
      </c>
      <c r="AR231" s="25"/>
      <c r="AS231" s="5">
        <f>AQ231/'Global Only'!V231</f>
        <v>0.87714574867500761</v>
      </c>
    </row>
    <row r="232" spans="1:45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6"/>
        <v>7023.4</v>
      </c>
      <c r="M232" s="25"/>
      <c r="N232" s="25"/>
      <c r="O232" s="25"/>
      <c r="P232" s="25">
        <f t="shared" si="37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38"/>
        <v>3.3123561218275217</v>
      </c>
      <c r="W232" s="63">
        <v>2.9378099999999998</v>
      </c>
      <c r="X232" s="25">
        <f t="shared" si="39"/>
        <v>0.8869245612332064</v>
      </c>
      <c r="Y232" s="25">
        <f>'Global Only'!Y232</f>
        <v>0.72591609464594531</v>
      </c>
      <c r="Z232" s="25">
        <f t="shared" si="40"/>
        <v>0.64383281373597778</v>
      </c>
      <c r="AA232" s="46">
        <v>0.68660276376130591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1"/>
        <v>2211.3752169946824</v>
      </c>
      <c r="AH232" s="47">
        <v>1729.1985217557631</v>
      </c>
      <c r="AI232" s="25">
        <f t="shared" si="42"/>
        <v>5.8886331054711496</v>
      </c>
      <c r="AJ232" s="47">
        <f t="shared" si="43"/>
        <v>0.75</v>
      </c>
      <c r="AK232" s="25">
        <f t="shared" si="44"/>
        <v>0.8869245612332064</v>
      </c>
      <c r="AL232" s="5">
        <v>3.2757000000000001</v>
      </c>
      <c r="AM232" s="5">
        <v>3.0047999999999999</v>
      </c>
      <c r="AN232" s="5">
        <f>('Global Only'!V232/AM232)^0.5</f>
        <v>1.3031642181462444</v>
      </c>
      <c r="AO232" s="5">
        <f t="shared" si="45"/>
        <v>1.0664302115593431</v>
      </c>
      <c r="AQ232" s="5">
        <f>W232*S232/'Global Only'!S232</f>
        <v>4.475954126783936</v>
      </c>
      <c r="AR232" s="25"/>
      <c r="AS232" s="5">
        <f>AQ232/'Global Only'!V232</f>
        <v>0.87714574867500761</v>
      </c>
    </row>
    <row r="233" spans="1:45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6"/>
        <v>7023.4</v>
      </c>
      <c r="M233" s="25"/>
      <c r="N233" s="25"/>
      <c r="O233" s="25"/>
      <c r="P233" s="25">
        <f t="shared" si="37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38"/>
        <v>3.3123561218275217</v>
      </c>
      <c r="W233" s="63">
        <v>2.9378099999999998</v>
      </c>
      <c r="X233" s="25">
        <f t="shared" si="39"/>
        <v>0.8869245612332064</v>
      </c>
      <c r="Y233" s="25">
        <f>'Global Only'!Y233</f>
        <v>0.62996911893039886</v>
      </c>
      <c r="Z233" s="25">
        <f t="shared" si="40"/>
        <v>0.55873508439781361</v>
      </c>
      <c r="AA233" s="46">
        <v>0.61621389957535011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1"/>
        <v>2211.3752169946824</v>
      </c>
      <c r="AH233" s="47">
        <v>1346.2337561503921</v>
      </c>
      <c r="AI233" s="25">
        <f t="shared" si="42"/>
        <v>3.3123561218275221</v>
      </c>
      <c r="AJ233" s="47">
        <f t="shared" si="43"/>
        <v>1</v>
      </c>
      <c r="AK233" s="25">
        <f t="shared" si="44"/>
        <v>0.8869245612332064</v>
      </c>
      <c r="AL233" s="5">
        <v>3.2757000000000001</v>
      </c>
      <c r="AM233" s="5">
        <v>3.0047999999999999</v>
      </c>
      <c r="AN233" s="5">
        <f>('Global Only'!V233/AM233)^0.5</f>
        <v>1.4769348439124079</v>
      </c>
      <c r="AO233" s="5">
        <f t="shared" si="45"/>
        <v>1.1028731088893142</v>
      </c>
      <c r="AQ233" s="5">
        <f>W233*S233/'Global Only'!S233</f>
        <v>5.7492342797982472</v>
      </c>
      <c r="AR233" s="25"/>
      <c r="AS233" s="5">
        <f>AQ233/'Global Only'!V233</f>
        <v>0.87714574867500761</v>
      </c>
    </row>
    <row r="234" spans="1:45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6"/>
        <v>7023.4</v>
      </c>
      <c r="M234" s="25"/>
      <c r="N234" s="25"/>
      <c r="O234" s="25"/>
      <c r="P234" s="25">
        <f t="shared" si="37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38"/>
        <v>3.3123561218275217</v>
      </c>
      <c r="W234" s="63">
        <v>2.9378099999999998</v>
      </c>
      <c r="X234" s="25">
        <f t="shared" si="39"/>
        <v>0.8869245612332064</v>
      </c>
      <c r="Y234" s="25">
        <f>'Global Only'!Y234</f>
        <v>0.46817202849470868</v>
      </c>
      <c r="Z234" s="25">
        <f t="shared" si="40"/>
        <v>0.41523327095432971</v>
      </c>
      <c r="AA234" s="46">
        <v>0.46708415085788796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1"/>
        <v>2211.3752169946824</v>
      </c>
      <c r="AH234" s="47">
        <v>938.46289019243318</v>
      </c>
      <c r="AI234" s="25">
        <f t="shared" si="42"/>
        <v>1.8725513719416147</v>
      </c>
      <c r="AJ234" s="47">
        <f t="shared" si="43"/>
        <v>1.3299999999999998</v>
      </c>
      <c r="AK234" s="25">
        <f t="shared" si="44"/>
        <v>0.8869245612332064</v>
      </c>
      <c r="AL234" s="5">
        <v>3.2757000000000001</v>
      </c>
      <c r="AM234" s="5">
        <v>3.0047999999999999</v>
      </c>
      <c r="AN234" s="5">
        <f>('Global Only'!V234/AM234)^0.5</f>
        <v>1.7689396745574788</v>
      </c>
      <c r="AO234" s="5">
        <f t="shared" si="45"/>
        <v>1.124871689073444</v>
      </c>
      <c r="AQ234" s="5">
        <f>W234*S234/'Global Only'!S234</f>
        <v>8.2473301186095167</v>
      </c>
      <c r="AR234" s="25"/>
      <c r="AS234" s="5">
        <f>AQ234/'Global Only'!V234</f>
        <v>0.87714574867500772</v>
      </c>
    </row>
    <row r="235" spans="1:45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6"/>
        <v>7023.4</v>
      </c>
      <c r="M235" s="25"/>
      <c r="N235" s="25"/>
      <c r="O235" s="25"/>
      <c r="P235" s="25">
        <f t="shared" si="37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38"/>
        <v>3.3123561218275217</v>
      </c>
      <c r="W235" s="63">
        <v>2.9378099999999998</v>
      </c>
      <c r="X235" s="25">
        <f t="shared" si="39"/>
        <v>0.8869245612332064</v>
      </c>
      <c r="Y235" s="25">
        <f>'Global Only'!Y235</f>
        <v>0.31759420986378423</v>
      </c>
      <c r="Z235" s="25">
        <f t="shared" si="40"/>
        <v>0.28168210523364368</v>
      </c>
      <c r="AA235" s="46">
        <v>0.31902612696370308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1"/>
        <v>2211.3752169946824</v>
      </c>
      <c r="AH235" s="47">
        <v>661.47716895796475</v>
      </c>
      <c r="AI235" s="25">
        <f t="shared" si="42"/>
        <v>1.1876926823577478</v>
      </c>
      <c r="AJ235" s="47">
        <f t="shared" si="43"/>
        <v>1.6699999999999997</v>
      </c>
      <c r="AK235" s="25">
        <f t="shared" si="44"/>
        <v>0.8869245612332064</v>
      </c>
      <c r="AL235" s="5">
        <v>3.2757000000000001</v>
      </c>
      <c r="AM235" s="5">
        <v>3.0047999999999999</v>
      </c>
      <c r="AN235" s="5">
        <f>('Global Only'!V235/AM235)^0.5</f>
        <v>2.1069981051641826</v>
      </c>
      <c r="AO235" s="5">
        <f t="shared" si="45"/>
        <v>1.1325750590336012</v>
      </c>
      <c r="AQ235" s="5">
        <f>W235*S235/'Global Only'!S235</f>
        <v>11.700801815539659</v>
      </c>
      <c r="AR235" s="25"/>
      <c r="AS235" s="5">
        <f>AQ235/'Global Only'!V235</f>
        <v>0.87714574867500761</v>
      </c>
    </row>
    <row r="236" spans="1:45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6"/>
        <v>7023.4</v>
      </c>
      <c r="M236" s="25"/>
      <c r="N236" s="25"/>
      <c r="O236" s="25"/>
      <c r="P236" s="25">
        <f t="shared" si="37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38"/>
        <v>3.3123561218275217</v>
      </c>
      <c r="W236" s="63">
        <v>2.9378099999999998</v>
      </c>
      <c r="X236" s="25">
        <f t="shared" si="39"/>
        <v>0.8869245612332064</v>
      </c>
      <c r="Y236" s="25">
        <f>'Global Only'!Y236</f>
        <v>0.21932919165605053</v>
      </c>
      <c r="Z236" s="25">
        <f t="shared" si="40"/>
        <v>0.19452844707517644</v>
      </c>
      <c r="AA236" s="46">
        <v>0.22341726912453858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1"/>
        <v>2211.3752169946824</v>
      </c>
      <c r="AH236" s="47">
        <v>489.14599198211556</v>
      </c>
      <c r="AI236" s="25">
        <f t="shared" si="42"/>
        <v>0.82808903045688054</v>
      </c>
      <c r="AJ236" s="47">
        <f t="shared" si="43"/>
        <v>2</v>
      </c>
      <c r="AK236" s="25">
        <f t="shared" si="44"/>
        <v>0.8869245612332064</v>
      </c>
      <c r="AL236" s="5">
        <v>3.2757000000000001</v>
      </c>
      <c r="AM236" s="5">
        <v>3.0047999999999999</v>
      </c>
      <c r="AN236" s="5">
        <f>('Global Only'!V236/AM236)^0.5</f>
        <v>2.4502044534410152</v>
      </c>
      <c r="AO236" s="5">
        <f t="shared" si="45"/>
        <v>1.14850692782325</v>
      </c>
      <c r="AQ236" s="5">
        <f>W236*S236/'Global Only'!S236</f>
        <v>15.823114952078306</v>
      </c>
      <c r="AR236" s="25"/>
      <c r="AS236" s="5">
        <f>AQ236/'Global Only'!V236</f>
        <v>0.87714574867500772</v>
      </c>
    </row>
    <row r="237" spans="1:45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6"/>
        <v>7023.4</v>
      </c>
      <c r="M237" s="25"/>
      <c r="N237" s="25"/>
      <c r="O237" s="25"/>
      <c r="P237" s="25">
        <f t="shared" si="37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38"/>
        <v>3.3123561218275217</v>
      </c>
      <c r="W237" s="63">
        <v>2.9378099999999998</v>
      </c>
      <c r="X237" s="25">
        <f t="shared" si="39"/>
        <v>0.8869245612332064</v>
      </c>
      <c r="Y237" s="25">
        <f>'Global Only'!Y237</f>
        <v>0.13848031759419263</v>
      </c>
      <c r="Z237" s="25">
        <f t="shared" si="40"/>
        <v>0.12282159492166438</v>
      </c>
      <c r="AA237" s="46">
        <v>0.1432476328381295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1"/>
        <v>2211.3752169946824</v>
      </c>
      <c r="AH237" s="47">
        <v>330.2793603754389</v>
      </c>
      <c r="AI237" s="25">
        <f t="shared" si="42"/>
        <v>0.52997697949240352</v>
      </c>
      <c r="AJ237" s="47">
        <f t="shared" si="43"/>
        <v>2.5</v>
      </c>
      <c r="AK237" s="25">
        <f t="shared" si="44"/>
        <v>0.8869245612332064</v>
      </c>
      <c r="AL237" s="5">
        <v>3.2757000000000001</v>
      </c>
      <c r="AM237" s="5">
        <v>3.0047999999999999</v>
      </c>
      <c r="AN237" s="5">
        <f>('Global Only'!V237/AM237)^0.5</f>
        <v>2.9818161121804128</v>
      </c>
      <c r="AO237" s="5">
        <f t="shared" si="45"/>
        <v>1.1663065679084599</v>
      </c>
      <c r="AQ237" s="5">
        <f>W237*S237/'Global Only'!S237</f>
        <v>23.434141481572752</v>
      </c>
      <c r="AR237" s="25"/>
      <c r="AS237" s="5">
        <f>AQ237/'Global Only'!V237</f>
        <v>0.87714574867500761</v>
      </c>
    </row>
    <row r="238" spans="1:4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6"/>
        <v>6456.4400000000005</v>
      </c>
      <c r="M238" s="15"/>
      <c r="N238" s="15"/>
      <c r="O238" s="15"/>
      <c r="P238" s="15">
        <f t="shared" si="37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38"/>
        <v>3.3083868452389495</v>
      </c>
      <c r="W238" s="63">
        <v>2.91676</v>
      </c>
      <c r="X238" s="15">
        <f t="shared" si="39"/>
        <v>0.88162604206864925</v>
      </c>
      <c r="Y238" s="15">
        <f>'Global Only'!Y238</f>
        <v>1.0368070172849957</v>
      </c>
      <c r="Z238" s="15">
        <f t="shared" si="40"/>
        <v>0.9140760670379724</v>
      </c>
      <c r="AA238" s="16">
        <v>0.85168387552494562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1"/>
        <v>2020.7188032840675</v>
      </c>
      <c r="AH238" s="17">
        <v>2175.4811048233278</v>
      </c>
      <c r="AI238" s="15">
        <f t="shared" si="42"/>
        <v>36.759853835988331</v>
      </c>
      <c r="AJ238" s="17">
        <f t="shared" si="43"/>
        <v>0.3</v>
      </c>
      <c r="AK238" s="15">
        <f t="shared" si="44"/>
        <v>0.88162604206864925</v>
      </c>
      <c r="AL238" s="56">
        <v>1.7927999999999999</v>
      </c>
      <c r="AM238" s="56">
        <v>1.6408</v>
      </c>
      <c r="AN238" s="56">
        <f>('Global Only'!V238/AM238)^0.5</f>
        <v>1.5058230060439117</v>
      </c>
      <c r="AO238" s="5">
        <f t="shared" si="45"/>
        <v>0.93174288906260694</v>
      </c>
      <c r="AQ238" s="5">
        <f>W238*S238/'Global Only'!S238</f>
        <v>3.2510122914023656</v>
      </c>
      <c r="AR238" s="15"/>
      <c r="AS238" s="5">
        <f>AQ238/'Global Only'!V238</f>
        <v>0.87380617219770151</v>
      </c>
    </row>
    <row r="239" spans="1:4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6"/>
        <v>6456.4400000000005</v>
      </c>
      <c r="M239" s="15"/>
      <c r="N239" s="15"/>
      <c r="O239" s="15"/>
      <c r="P239" s="15">
        <f t="shared" si="37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38"/>
        <v>3.3083868452389495</v>
      </c>
      <c r="W239" s="63">
        <v>2.91676</v>
      </c>
      <c r="X239" s="15">
        <f t="shared" si="39"/>
        <v>0.88162604206864925</v>
      </c>
      <c r="Y239" s="15">
        <f>'Global Only'!Y239</f>
        <v>0.88581416696088411</v>
      </c>
      <c r="Z239" s="15">
        <f t="shared" si="40"/>
        <v>0.78095683802606186</v>
      </c>
      <c r="AA239" s="16">
        <v>0.76299840712710487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1"/>
        <v>2020.7188032840675</v>
      </c>
      <c r="AH239" s="17">
        <v>1932.165957634702</v>
      </c>
      <c r="AI239" s="15">
        <f t="shared" si="42"/>
        <v>13.233547380955798</v>
      </c>
      <c r="AJ239" s="17">
        <f t="shared" si="43"/>
        <v>0.5</v>
      </c>
      <c r="AK239" s="15">
        <f t="shared" si="44"/>
        <v>0.88162604206864925</v>
      </c>
      <c r="AL239" s="5">
        <v>1.7927999999999999</v>
      </c>
      <c r="AM239" s="5">
        <v>1.6408</v>
      </c>
      <c r="AN239" s="5">
        <f>('Global Only'!V239/AM239)^0.5</f>
        <v>1.5978255915905983</v>
      </c>
      <c r="AO239" s="5">
        <f t="shared" si="45"/>
        <v>0.97700457947925967</v>
      </c>
      <c r="AQ239" s="5">
        <f>W239*S239/'Global Only'!S239</f>
        <v>3.6604080428744288</v>
      </c>
      <c r="AR239" s="15"/>
      <c r="AS239" s="5">
        <f>AQ239/'Global Only'!V239</f>
        <v>0.87380617219770129</v>
      </c>
    </row>
    <row r="240" spans="1:4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6"/>
        <v>6456.4400000000005</v>
      </c>
      <c r="M240" s="15"/>
      <c r="N240" s="15"/>
      <c r="O240" s="15"/>
      <c r="P240" s="15">
        <f t="shared" si="37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38"/>
        <v>3.3083868452389495</v>
      </c>
      <c r="W240" s="63">
        <v>2.91676</v>
      </c>
      <c r="X240" s="15">
        <f t="shared" si="39"/>
        <v>0.88162604206864925</v>
      </c>
      <c r="Y240" s="15">
        <f>'Global Only'!Y240</f>
        <v>0.7187784351189529</v>
      </c>
      <c r="Z240" s="15">
        <f t="shared" si="40"/>
        <v>0.63369378687821987</v>
      </c>
      <c r="AA240" s="16">
        <v>0.65777147550318571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1"/>
        <v>2020.7188032840675</v>
      </c>
      <c r="AH240" s="17">
        <v>1589.6099472911669</v>
      </c>
      <c r="AI240" s="15">
        <f t="shared" si="42"/>
        <v>5.8815766137581331</v>
      </c>
      <c r="AJ240" s="17">
        <f t="shared" si="43"/>
        <v>0.74999999999999989</v>
      </c>
      <c r="AK240" s="15">
        <f t="shared" si="44"/>
        <v>0.88162604206864925</v>
      </c>
      <c r="AL240" s="5">
        <v>1.7927999999999999</v>
      </c>
      <c r="AM240" s="5">
        <v>1.6408</v>
      </c>
      <c r="AN240" s="5">
        <f>('Global Only'!V240/AM240)^0.5</f>
        <v>1.7615959368450205</v>
      </c>
      <c r="AO240" s="5">
        <f t="shared" si="45"/>
        <v>1.0379957782820948</v>
      </c>
      <c r="AQ240" s="5">
        <f>W240*S240/'Global Only'!S240</f>
        <v>4.4492146161682085</v>
      </c>
      <c r="AR240" s="15"/>
      <c r="AS240" s="5">
        <f>AQ240/'Global Only'!V240</f>
        <v>0.8738061721977014</v>
      </c>
    </row>
    <row r="241" spans="1:4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6"/>
        <v>6456.4400000000005</v>
      </c>
      <c r="M241" s="15"/>
      <c r="N241" s="15"/>
      <c r="O241" s="15"/>
      <c r="P241" s="15">
        <f t="shared" si="37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38"/>
        <v>3.3083868452389495</v>
      </c>
      <c r="W241" s="63">
        <v>2.91676</v>
      </c>
      <c r="X241" s="15">
        <f t="shared" si="39"/>
        <v>0.88162604206864925</v>
      </c>
      <c r="Y241" s="15">
        <f>'Global Only'!Y241</f>
        <v>0.63039124723948359</v>
      </c>
      <c r="Z241" s="15">
        <f t="shared" si="40"/>
        <v>0.55576934025846525</v>
      </c>
      <c r="AA241" s="16">
        <v>0.59311530799071432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1"/>
        <v>2020.7188032840675</v>
      </c>
      <c r="AH241" s="17">
        <v>1237.5597961898284</v>
      </c>
      <c r="AI241" s="15">
        <f t="shared" si="42"/>
        <v>3.3083868452389495</v>
      </c>
      <c r="AJ241" s="17">
        <f t="shared" si="43"/>
        <v>1</v>
      </c>
      <c r="AK241" s="15">
        <f t="shared" si="44"/>
        <v>0.88162604206864925</v>
      </c>
      <c r="AL241" s="5">
        <v>1.7927999999999999</v>
      </c>
      <c r="AM241" s="5">
        <v>1.6408</v>
      </c>
      <c r="AN241" s="5">
        <f>('Global Only'!V241/AM241)^0.5</f>
        <v>1.9964962080695772</v>
      </c>
      <c r="AO241" s="5">
        <f t="shared" si="45"/>
        <v>1.067196883719568</v>
      </c>
      <c r="AQ241" s="5">
        <f>W241*S241/'Global Only'!S241</f>
        <v>5.7148881478446052</v>
      </c>
      <c r="AR241" s="15"/>
      <c r="AS241" s="5">
        <f>AQ241/'Global Only'!V241</f>
        <v>0.87380617219770151</v>
      </c>
    </row>
    <row r="242" spans="1:4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6"/>
        <v>6456.4400000000005</v>
      </c>
      <c r="M242" s="15"/>
      <c r="N242" s="15"/>
      <c r="O242" s="15"/>
      <c r="P242" s="15">
        <f t="shared" si="37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38"/>
        <v>3.3083868452389495</v>
      </c>
      <c r="W242" s="63">
        <v>2.91676</v>
      </c>
      <c r="X242" s="15">
        <f t="shared" si="39"/>
        <v>0.88162604206864925</v>
      </c>
      <c r="Y242" s="15">
        <f>'Global Only'!Y242</f>
        <v>0.46897721407136911</v>
      </c>
      <c r="Z242" s="15">
        <f t="shared" si="40"/>
        <v>0.41346252506212278</v>
      </c>
      <c r="AA242" s="16">
        <v>0.45686777390857286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1"/>
        <v>2020.7188032840675</v>
      </c>
      <c r="AH242" s="17">
        <v>862.70600318279378</v>
      </c>
      <c r="AI242" s="15">
        <f t="shared" si="42"/>
        <v>1.8703074482666906</v>
      </c>
      <c r="AJ242" s="17">
        <f t="shared" si="43"/>
        <v>1.33</v>
      </c>
      <c r="AK242" s="15">
        <f t="shared" si="44"/>
        <v>0.88162604206864925</v>
      </c>
      <c r="AL242" s="5">
        <v>1.7927999999999999</v>
      </c>
      <c r="AM242" s="5">
        <v>1.6408</v>
      </c>
      <c r="AN242" s="5">
        <f>('Global Only'!V242/AM242)^0.5</f>
        <v>2.3912235310275416</v>
      </c>
      <c r="AO242" s="5">
        <f t="shared" si="45"/>
        <v>1.104979886242238</v>
      </c>
      <c r="AQ242" s="5">
        <f>W242*S242/'Global Only'!S242</f>
        <v>8.1980602724468135</v>
      </c>
      <c r="AR242" s="15"/>
      <c r="AS242" s="5">
        <f>AQ242/'Global Only'!V242</f>
        <v>0.8738061721977014</v>
      </c>
    </row>
    <row r="243" spans="1:4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6"/>
        <v>6456.4400000000005</v>
      </c>
      <c r="M243" s="15"/>
      <c r="N243" s="15"/>
      <c r="O243" s="15"/>
      <c r="P243" s="15">
        <f t="shared" si="37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38"/>
        <v>3.3083868452389495</v>
      </c>
      <c r="W243" s="63">
        <v>2.91676</v>
      </c>
      <c r="X243" s="15">
        <f t="shared" si="39"/>
        <v>0.88162604206864925</v>
      </c>
      <c r="Y243" s="15">
        <f>'Global Only'!Y243</f>
        <v>0.31799573593096814</v>
      </c>
      <c r="Z243" s="15">
        <f t="shared" si="40"/>
        <v>0.28035332206352681</v>
      </c>
      <c r="AA243" s="16">
        <v>0.31712657086020712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1"/>
        <v>2020.7188032840675</v>
      </c>
      <c r="AH243" s="17">
        <v>608.07979792507365</v>
      </c>
      <c r="AI243" s="15">
        <f t="shared" si="42"/>
        <v>1.1862694414424861</v>
      </c>
      <c r="AJ243" s="17">
        <f t="shared" si="43"/>
        <v>1.67</v>
      </c>
      <c r="AK243" s="15">
        <f t="shared" si="44"/>
        <v>0.88162604206864925</v>
      </c>
      <c r="AL243" s="5">
        <v>1.7927999999999999</v>
      </c>
      <c r="AM243" s="5">
        <v>1.6408</v>
      </c>
      <c r="AN243" s="5">
        <f>('Global Only'!V243/AM243)^0.5</f>
        <v>2.8482053522596398</v>
      </c>
      <c r="AO243" s="5">
        <f t="shared" si="45"/>
        <v>1.131167515783343</v>
      </c>
      <c r="AQ243" s="5">
        <f>W243*S243/'Global Only'!S243</f>
        <v>11.630900805498717</v>
      </c>
      <c r="AR243" s="15"/>
      <c r="AS243" s="5">
        <f>AQ243/'Global Only'!V243</f>
        <v>0.87380617219770151</v>
      </c>
    </row>
    <row r="244" spans="1:4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6"/>
        <v>6456.4400000000005</v>
      </c>
      <c r="M244" s="15"/>
      <c r="N244" s="15"/>
      <c r="O244" s="15"/>
      <c r="P244" s="15">
        <f t="shared" si="37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38"/>
        <v>3.3083868452389495</v>
      </c>
      <c r="W244" s="63">
        <v>2.91676</v>
      </c>
      <c r="X244" s="15">
        <f t="shared" si="39"/>
        <v>0.88162604206864925</v>
      </c>
      <c r="Y244" s="15">
        <f>'Global Only'!Y244</f>
        <v>0.21983671558733181</v>
      </c>
      <c r="Z244" s="15">
        <f t="shared" si="40"/>
        <v>0.19381377346463066</v>
      </c>
      <c r="AA244" s="16">
        <v>0.22221438327420442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1"/>
        <v>2020.7188032840675</v>
      </c>
      <c r="AH244" s="17">
        <v>449.65995792251766</v>
      </c>
      <c r="AI244" s="15">
        <f t="shared" si="42"/>
        <v>0.82709671130973739</v>
      </c>
      <c r="AJ244" s="17">
        <f t="shared" si="43"/>
        <v>2</v>
      </c>
      <c r="AK244" s="15">
        <f t="shared" si="44"/>
        <v>0.88162604206864925</v>
      </c>
      <c r="AL244" s="5">
        <v>1.7927999999999999</v>
      </c>
      <c r="AM244" s="5">
        <v>1.6408</v>
      </c>
      <c r="AN244" s="5">
        <f>('Global Only'!V244/AM244)^0.5</f>
        <v>3.3121460438510022</v>
      </c>
      <c r="AO244" s="5">
        <f t="shared" si="45"/>
        <v>1.1465355598927887</v>
      </c>
      <c r="AQ244" s="5">
        <f>W244*S244/'Global Only'!S244</f>
        <v>15.728587095391145</v>
      </c>
      <c r="AR244" s="15"/>
      <c r="AS244" s="5">
        <f>AQ244/'Global Only'!V244</f>
        <v>0.87380617219770151</v>
      </c>
    </row>
    <row r="245" spans="1:45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6"/>
        <v>6456.4400000000005</v>
      </c>
      <c r="M245" s="15"/>
      <c r="N245" s="15"/>
      <c r="O245" s="15"/>
      <c r="P245" s="15">
        <f t="shared" si="37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38"/>
        <v>3.3083868452389495</v>
      </c>
      <c r="W245" s="63">
        <v>2.91676</v>
      </c>
      <c r="X245" s="15">
        <f t="shared" si="39"/>
        <v>0.88162604206864925</v>
      </c>
      <c r="Y245" s="15">
        <f>'Global Only'!Y245</f>
        <v>0.13890558200452324</v>
      </c>
      <c r="Z245" s="15">
        <f t="shared" si="40"/>
        <v>0.12246277848389002</v>
      </c>
      <c r="AA245" s="16">
        <v>0.142364649775582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1"/>
        <v>2020.7188032840675</v>
      </c>
      <c r="AH245" s="17">
        <v>303.61774546550089</v>
      </c>
      <c r="AI245" s="15">
        <f t="shared" si="42"/>
        <v>0.52934189523823183</v>
      </c>
      <c r="AJ245" s="17">
        <f t="shared" si="43"/>
        <v>2.5</v>
      </c>
      <c r="AK245" s="15">
        <f t="shared" si="44"/>
        <v>0.88162604206864925</v>
      </c>
      <c r="AL245" s="5">
        <v>1.7927999999999999</v>
      </c>
      <c r="AM245" s="5">
        <v>1.6408</v>
      </c>
      <c r="AN245" s="5">
        <f>('Global Only'!V245/AM245)^0.5</f>
        <v>4.0307699325170967</v>
      </c>
      <c r="AO245" s="5">
        <f t="shared" si="45"/>
        <v>1.1625136350659402</v>
      </c>
      <c r="AQ245" s="5">
        <f>W245*S245/'Global Only'!S245</f>
        <v>23.294145079204085</v>
      </c>
      <c r="AR245" s="15"/>
      <c r="AS245" s="5">
        <f>AQ245/'Global Only'!V245</f>
        <v>0.8738061721977014</v>
      </c>
    </row>
    <row r="246" spans="1:45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6"/>
        <v>18131.148799999999</v>
      </c>
      <c r="M246" s="25"/>
      <c r="N246" s="25"/>
      <c r="O246" s="25"/>
      <c r="P246" s="25">
        <f t="shared" si="37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38"/>
        <v>3.3132658308100069</v>
      </c>
      <c r="W246" s="63">
        <v>3.3924400000000001</v>
      </c>
      <c r="X246" s="25">
        <f t="shared" si="39"/>
        <v>1.0238961113393781</v>
      </c>
      <c r="Y246" s="25">
        <f>'Global Only'!Y246</f>
        <v>1.0306984270344468</v>
      </c>
      <c r="Z246" s="25">
        <f t="shared" si="40"/>
        <v>1.0553281114041837</v>
      </c>
      <c r="AA246" s="46">
        <v>0.97443038019884742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1"/>
        <v>6590.3665264046494</v>
      </c>
      <c r="AH246" s="47">
        <v>6109.2446647285724</v>
      </c>
      <c r="AI246" s="25">
        <f t="shared" si="42"/>
        <v>36.814064786777848</v>
      </c>
      <c r="AJ246" s="47">
        <f t="shared" si="43"/>
        <v>0.30000000000000004</v>
      </c>
      <c r="AK246" s="25">
        <f t="shared" si="44"/>
        <v>1.0238961113393781</v>
      </c>
      <c r="AL246" s="56">
        <v>29.24</v>
      </c>
      <c r="AM246" s="56">
        <v>26.817</v>
      </c>
      <c r="AN246" s="56">
        <f>('Global Only'!V246/AM246)^0.5</f>
        <v>0.37430429506717006</v>
      </c>
      <c r="AO246" s="5">
        <f t="shared" si="45"/>
        <v>0.92334352668982111</v>
      </c>
      <c r="AQ246" s="5">
        <f>W246*S246/'Global Only'!S246</f>
        <v>3.7756357959582689</v>
      </c>
      <c r="AR246" s="25"/>
      <c r="AS246" s="5">
        <f>AQ246/'Global Only'!V246</f>
        <v>1.0049172048932573</v>
      </c>
    </row>
    <row r="247" spans="1:45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6"/>
        <v>18131.148799999999</v>
      </c>
      <c r="M247" s="25"/>
      <c r="N247" s="25"/>
      <c r="O247" s="25"/>
      <c r="P247" s="25">
        <f t="shared" si="37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38"/>
        <v>3.3132658308100069</v>
      </c>
      <c r="W247" s="63">
        <v>3.3924400000000001</v>
      </c>
      <c r="X247" s="25">
        <f t="shared" si="39"/>
        <v>1.0238961113393781</v>
      </c>
      <c r="Y247" s="25">
        <f>'Global Only'!Y247</f>
        <v>0.89259958871547285</v>
      </c>
      <c r="Z247" s="25">
        <f t="shared" si="40"/>
        <v>0.91392924786890084</v>
      </c>
      <c r="AA247" s="46">
        <v>0.85732669486756818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1"/>
        <v>6590.3665264046494</v>
      </c>
      <c r="AH247" s="47">
        <v>5425.9605113916132</v>
      </c>
      <c r="AI247" s="25">
        <f t="shared" si="42"/>
        <v>13.253063323240029</v>
      </c>
      <c r="AJ247" s="47">
        <f t="shared" si="43"/>
        <v>0.5</v>
      </c>
      <c r="AK247" s="25">
        <f t="shared" si="44"/>
        <v>1.0238961113393781</v>
      </c>
      <c r="AL247" s="5">
        <v>29.24</v>
      </c>
      <c r="AM247" s="5">
        <v>26.817</v>
      </c>
      <c r="AN247" s="5">
        <f>('Global Only'!V247/AM247)^0.5</f>
        <v>0.39717349203732538</v>
      </c>
      <c r="AO247" s="5">
        <f t="shared" si="45"/>
        <v>0.93806681082445009</v>
      </c>
      <c r="AQ247" s="5">
        <f>W247*S247/'Global Only'!S247</f>
        <v>4.2510967033374873</v>
      </c>
      <c r="AR247" s="25"/>
      <c r="AS247" s="5">
        <f>AQ247/'Global Only'!V247</f>
        <v>1.0049172048932573</v>
      </c>
    </row>
    <row r="248" spans="1:45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6"/>
        <v>18131.148799999999</v>
      </c>
      <c r="M248" s="25"/>
      <c r="N248" s="25"/>
      <c r="O248" s="25"/>
      <c r="P248" s="25">
        <f t="shared" si="37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38"/>
        <v>3.3132658308100069</v>
      </c>
      <c r="W248" s="63">
        <v>3.3924400000000001</v>
      </c>
      <c r="X248" s="25">
        <f t="shared" si="39"/>
        <v>1.0238961113393781</v>
      </c>
      <c r="Y248" s="25">
        <f>'Global Only'!Y248</f>
        <v>0.71231104270957135</v>
      </c>
      <c r="Z248" s="25">
        <f t="shared" si="40"/>
        <v>0.72933250669442773</v>
      </c>
      <c r="AA248" s="46">
        <v>0.72956435556366406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1"/>
        <v>6590.3665264046494</v>
      </c>
      <c r="AH248" s="47">
        <v>4463.9854917410057</v>
      </c>
      <c r="AI248" s="25">
        <f t="shared" si="42"/>
        <v>5.8902503658844561</v>
      </c>
      <c r="AJ248" s="47">
        <f t="shared" si="43"/>
        <v>0.75000000000000011</v>
      </c>
      <c r="AK248" s="25">
        <f t="shared" si="44"/>
        <v>1.0238961113393781</v>
      </c>
      <c r="AL248" s="5">
        <v>29.24</v>
      </c>
      <c r="AM248" s="5">
        <v>26.817</v>
      </c>
      <c r="AN248" s="5">
        <f>('Global Only'!V248/AM248)^0.5</f>
        <v>0.4378820901842021</v>
      </c>
      <c r="AO248" s="5">
        <f t="shared" si="45"/>
        <v>1.0003178918629134</v>
      </c>
      <c r="AQ248" s="5">
        <f>W248*S248/'Global Only'!S248</f>
        <v>5.1671948497798903</v>
      </c>
      <c r="AR248" s="25"/>
      <c r="AS248" s="5">
        <f>AQ248/'Global Only'!V248</f>
        <v>1.0049172048932575</v>
      </c>
    </row>
    <row r="249" spans="1:45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6"/>
        <v>18131.148799999999</v>
      </c>
      <c r="M249" s="25"/>
      <c r="N249" s="25"/>
      <c r="O249" s="25"/>
      <c r="P249" s="25">
        <f t="shared" si="37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38"/>
        <v>3.3132658308100069</v>
      </c>
      <c r="W249" s="63">
        <v>3.3924400000000001</v>
      </c>
      <c r="X249" s="25">
        <f t="shared" si="39"/>
        <v>1.0238961113393781</v>
      </c>
      <c r="Y249" s="25">
        <f>'Global Only'!Y249</f>
        <v>0.62955619816959352</v>
      </c>
      <c r="Z249" s="25">
        <f t="shared" si="40"/>
        <v>0.64460014317544967</v>
      </c>
      <c r="AA249" s="46">
        <v>0.6396163996981663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1"/>
        <v>6590.3665264046494</v>
      </c>
      <c r="AH249" s="47">
        <v>3475.34877016056</v>
      </c>
      <c r="AI249" s="25">
        <f t="shared" si="42"/>
        <v>3.3132658308100074</v>
      </c>
      <c r="AJ249" s="47">
        <f t="shared" si="43"/>
        <v>1</v>
      </c>
      <c r="AK249" s="25">
        <f t="shared" si="44"/>
        <v>1.0238961113393781</v>
      </c>
      <c r="AL249" s="5">
        <v>29.24</v>
      </c>
      <c r="AM249" s="5">
        <v>26.817</v>
      </c>
      <c r="AN249" s="5">
        <f>('Global Only'!V249/AM249)^0.5</f>
        <v>0.49627154238336108</v>
      </c>
      <c r="AO249" s="5">
        <f t="shared" si="45"/>
        <v>0.99226847289742715</v>
      </c>
      <c r="AQ249" s="5">
        <f>W249*S249/'Global Only'!S249</f>
        <v>6.6371130979612785</v>
      </c>
      <c r="AR249" s="25"/>
      <c r="AS249" s="5">
        <f>AQ249/'Global Only'!V249</f>
        <v>1.0049172048932573</v>
      </c>
    </row>
    <row r="250" spans="1:45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6"/>
        <v>18131.148799999999</v>
      </c>
      <c r="M250" s="25"/>
      <c r="N250" s="25"/>
      <c r="O250" s="25"/>
      <c r="P250" s="25">
        <f t="shared" si="37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38"/>
        <v>3.3132658308100069</v>
      </c>
      <c r="W250" s="63">
        <v>3.3924400000000001</v>
      </c>
      <c r="X250" s="25">
        <f t="shared" si="39"/>
        <v>1.0238961113393781</v>
      </c>
      <c r="Y250" s="25">
        <f>'Global Only'!Y250</f>
        <v>0.46814615704069201</v>
      </c>
      <c r="Z250" s="25">
        <f t="shared" si="40"/>
        <v>0.47933302973243835</v>
      </c>
      <c r="AA250" s="46">
        <v>0.47168152048507977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1"/>
        <v>6590.3665264046494</v>
      </c>
      <c r="AH250" s="47">
        <v>2422.6742468543816</v>
      </c>
      <c r="AI250" s="25">
        <f t="shared" si="42"/>
        <v>1.8730656514274446</v>
      </c>
      <c r="AJ250" s="47">
        <f t="shared" si="43"/>
        <v>1.33</v>
      </c>
      <c r="AK250" s="25">
        <f t="shared" si="44"/>
        <v>1.0238961113393781</v>
      </c>
      <c r="AL250" s="5">
        <v>29.24</v>
      </c>
      <c r="AM250" s="5">
        <v>26.817</v>
      </c>
      <c r="AN250" s="5">
        <f>('Global Only'!V250/AM250)^0.5</f>
        <v>0.59438940336072443</v>
      </c>
      <c r="AO250" s="5">
        <f t="shared" si="45"/>
        <v>0.98403717504794186</v>
      </c>
      <c r="AQ250" s="5">
        <f>W250*S250/'Global Only'!S250</f>
        <v>9.5210005523300154</v>
      </c>
      <c r="AR250" s="25"/>
      <c r="AS250" s="5">
        <f>AQ250/'Global Only'!V250</f>
        <v>1.0049172048932573</v>
      </c>
    </row>
    <row r="251" spans="1:45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6"/>
        <v>18131.148799999999</v>
      </c>
      <c r="M251" s="25"/>
      <c r="N251" s="25"/>
      <c r="O251" s="25"/>
      <c r="P251" s="25">
        <f t="shared" si="37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38"/>
        <v>3.3132658308100069</v>
      </c>
      <c r="W251" s="63">
        <v>3.3924400000000001</v>
      </c>
      <c r="X251" s="25">
        <f t="shared" si="39"/>
        <v>1.0238961113393781</v>
      </c>
      <c r="Y251" s="25">
        <f>'Global Only'!Y251</f>
        <v>0.31777874125261935</v>
      </c>
      <c r="Z251" s="25">
        <f t="shared" si="40"/>
        <v>0.32537241743487938</v>
      </c>
      <c r="AA251" s="46">
        <v>0.31999182308335739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1"/>
        <v>6590.3665264046494</v>
      </c>
      <c r="AH251" s="47">
        <v>1707.6260754306461</v>
      </c>
      <c r="AI251" s="25">
        <f t="shared" si="42"/>
        <v>1.1880188715299966</v>
      </c>
      <c r="AJ251" s="47">
        <f t="shared" si="43"/>
        <v>1.67</v>
      </c>
      <c r="AK251" s="25">
        <f t="shared" si="44"/>
        <v>1.0238961113393781</v>
      </c>
      <c r="AL251" s="5">
        <v>29.24</v>
      </c>
      <c r="AM251" s="5">
        <v>26.817</v>
      </c>
      <c r="AN251" s="5">
        <f>('Global Only'!V251/AM251)^0.5</f>
        <v>0.70798194230338152</v>
      </c>
      <c r="AO251" s="5">
        <f t="shared" si="45"/>
        <v>0.9834632745026739</v>
      </c>
      <c r="AQ251" s="5">
        <f>W251*S251/'Global Only'!S251</f>
        <v>13.507806641216337</v>
      </c>
      <c r="AR251" s="25"/>
      <c r="AS251" s="5">
        <f>AQ251/'Global Only'!V251</f>
        <v>1.0049172048932573</v>
      </c>
    </row>
    <row r="252" spans="1:45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6"/>
        <v>18131.148799999999</v>
      </c>
      <c r="M252" s="25"/>
      <c r="N252" s="25"/>
      <c r="O252" s="25"/>
      <c r="P252" s="25">
        <f t="shared" si="37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38"/>
        <v>3.3132658308100069</v>
      </c>
      <c r="W252" s="63">
        <v>3.3924400000000001</v>
      </c>
      <c r="X252" s="25">
        <f t="shared" si="39"/>
        <v>1.0238961113393781</v>
      </c>
      <c r="Y252" s="25">
        <f>'Global Only'!Y252</f>
        <v>0.22003024833538348</v>
      </c>
      <c r="Z252" s="25">
        <f t="shared" si="40"/>
        <v>0.22528811564763682</v>
      </c>
      <c r="AA252" s="46">
        <v>0.2236454026478778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1"/>
        <v>6590.3665264046494</v>
      </c>
      <c r="AH252" s="47">
        <v>1262.7472115430339</v>
      </c>
      <c r="AI252" s="25">
        <f t="shared" si="42"/>
        <v>0.82831645770250184</v>
      </c>
      <c r="AJ252" s="47">
        <f t="shared" si="43"/>
        <v>2</v>
      </c>
      <c r="AK252" s="25">
        <f t="shared" si="44"/>
        <v>1.0238961113393781</v>
      </c>
      <c r="AL252" s="5">
        <v>29.24</v>
      </c>
      <c r="AM252" s="5">
        <v>26.817</v>
      </c>
      <c r="AN252" s="5">
        <f>('Global Only'!V252/AM252)^0.5</f>
        <v>0.82330425629518689</v>
      </c>
      <c r="AO252" s="5">
        <f t="shared" si="45"/>
        <v>0.99270839034257663</v>
      </c>
      <c r="AQ252" s="5">
        <f>W252*S252/'Global Only'!S252</f>
        <v>18.266746211405259</v>
      </c>
      <c r="AR252" s="25"/>
      <c r="AS252" s="5">
        <f>AQ252/'Global Only'!V252</f>
        <v>1.0049172048932573</v>
      </c>
    </row>
    <row r="253" spans="1:45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6"/>
        <v>18131.148799999999</v>
      </c>
      <c r="M253" s="25"/>
      <c r="N253" s="25"/>
      <c r="O253" s="25"/>
      <c r="P253" s="25">
        <f t="shared" si="37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38"/>
        <v>3.3132658308100069</v>
      </c>
      <c r="W253" s="63">
        <v>3.3924400000000001</v>
      </c>
      <c r="X253" s="25">
        <f t="shared" si="39"/>
        <v>1.0238961113393781</v>
      </c>
      <c r="Y253" s="25">
        <f>'Global Only'!Y253</f>
        <v>0.13910061592530087</v>
      </c>
      <c r="Z253" s="25">
        <f t="shared" si="40"/>
        <v>0.14242457973082792</v>
      </c>
      <c r="AA253" s="46">
        <v>0.14324498351046647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1"/>
        <v>6590.3665264046494</v>
      </c>
      <c r="AH253" s="47">
        <v>852.62753488850217</v>
      </c>
      <c r="AI253" s="25">
        <f t="shared" si="42"/>
        <v>0.5301225329296011</v>
      </c>
      <c r="AJ253" s="47">
        <f t="shared" si="43"/>
        <v>2.5</v>
      </c>
      <c r="AK253" s="25">
        <f t="shared" si="44"/>
        <v>1.0238961113393781</v>
      </c>
      <c r="AL253" s="5">
        <v>29.24</v>
      </c>
      <c r="AM253" s="5">
        <v>26.817</v>
      </c>
      <c r="AN253" s="5">
        <f>('Global Only'!V253/AM253)^0.5</f>
        <v>1.0019334889380485</v>
      </c>
      <c r="AO253" s="5">
        <f t="shared" si="45"/>
        <v>1.0057602682148619</v>
      </c>
      <c r="AQ253" s="5">
        <f>W253*S253/'Global Only'!S253</f>
        <v>27.053176092222547</v>
      </c>
      <c r="AR253" s="25"/>
      <c r="AS253" s="5">
        <f>AQ253/'Global Only'!V253</f>
        <v>1.0049172048932573</v>
      </c>
    </row>
    <row r="254" spans="1:4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6"/>
        <v>12891.42</v>
      </c>
      <c r="M254" s="15"/>
      <c r="N254" s="15"/>
      <c r="O254" s="15"/>
      <c r="P254" s="15">
        <f t="shared" si="37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38"/>
        <v>3.309644238614915</v>
      </c>
      <c r="W254" s="63">
        <v>3.2841499999999999</v>
      </c>
      <c r="X254" s="15">
        <f t="shared" si="39"/>
        <v>0.99229698518122766</v>
      </c>
      <c r="Y254" s="15">
        <f>'Global Only'!Y254</f>
        <v>1.0454576271979752</v>
      </c>
      <c r="Z254" s="15">
        <f t="shared" si="40"/>
        <v>1.0374044516032705</v>
      </c>
      <c r="AA254" s="16">
        <v>0.9524481172713648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1"/>
        <v>4541.201606250268</v>
      </c>
      <c r="AH254" s="17">
        <v>4343.7313170015586</v>
      </c>
      <c r="AI254" s="15">
        <f t="shared" si="42"/>
        <v>36.773824873499052</v>
      </c>
      <c r="AJ254" s="17">
        <f t="shared" si="43"/>
        <v>0.30000000000000004</v>
      </c>
      <c r="AK254" s="15">
        <f t="shared" si="44"/>
        <v>0.99229698518122766</v>
      </c>
      <c r="AL254" s="56">
        <v>14.43</v>
      </c>
      <c r="AM254" s="56">
        <v>13.205</v>
      </c>
      <c r="AN254" s="56">
        <f>('Global Only'!V254/AM254)^0.5</f>
        <v>0.53190112905196951</v>
      </c>
      <c r="AO254" s="5">
        <f t="shared" si="45"/>
        <v>0.91810683460957887</v>
      </c>
      <c r="AQ254" s="5">
        <f>W254*S254/'Global Only'!S254</f>
        <v>3.6591134354156081</v>
      </c>
      <c r="AR254" s="15"/>
      <c r="AS254" s="5">
        <f>AQ254/'Global Only'!V254</f>
        <v>0.97943505373788864</v>
      </c>
    </row>
    <row r="255" spans="1:4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6"/>
        <v>12891.42</v>
      </c>
      <c r="M255" s="15"/>
      <c r="N255" s="15"/>
      <c r="O255" s="15"/>
      <c r="P255" s="15">
        <f t="shared" si="37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38"/>
        <v>3.309644238614915</v>
      </c>
      <c r="W255" s="63">
        <v>3.2841499999999999</v>
      </c>
      <c r="X255" s="15">
        <f t="shared" si="39"/>
        <v>0.99229698518122766</v>
      </c>
      <c r="Y255" s="15">
        <f>'Global Only'!Y255</f>
        <v>0.9051172434789837</v>
      </c>
      <c r="Z255" s="15">
        <f t="shared" si="40"/>
        <v>0.89814511193973867</v>
      </c>
      <c r="AA255" s="16">
        <v>0.84371841109334678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1"/>
        <v>4541.201606250268</v>
      </c>
      <c r="AH255" s="17">
        <v>3857.9097567035624</v>
      </c>
      <c r="AI255" s="15">
        <f t="shared" si="42"/>
        <v>13.238576954459656</v>
      </c>
      <c r="AJ255" s="17">
        <f t="shared" si="43"/>
        <v>0.5</v>
      </c>
      <c r="AK255" s="15">
        <f t="shared" si="44"/>
        <v>0.99229698518122766</v>
      </c>
      <c r="AL255" s="5">
        <v>14.43</v>
      </c>
      <c r="AM255" s="5">
        <v>13.205</v>
      </c>
      <c r="AN255" s="5">
        <f>('Global Only'!V255/AM255)^0.5</f>
        <v>0.56439915765929438</v>
      </c>
      <c r="AO255" s="5">
        <f t="shared" si="45"/>
        <v>0.93940099420143186</v>
      </c>
      <c r="AQ255" s="5">
        <f>W255*S255/'Global Only'!S255</f>
        <v>4.1199008334132037</v>
      </c>
      <c r="AR255" s="15"/>
      <c r="AS255" s="5">
        <f>AQ255/'Global Only'!V255</f>
        <v>0.97943505373788875</v>
      </c>
    </row>
    <row r="256" spans="1:4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6"/>
        <v>12891.42</v>
      </c>
      <c r="M256" s="15"/>
      <c r="N256" s="15"/>
      <c r="O256" s="15"/>
      <c r="P256" s="15">
        <f t="shared" si="37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38"/>
        <v>3.309644238614915</v>
      </c>
      <c r="W256" s="63">
        <v>3.2841499999999999</v>
      </c>
      <c r="X256" s="15">
        <f t="shared" si="39"/>
        <v>0.99229698518122766</v>
      </c>
      <c r="Y256" s="15">
        <f>'Global Only'!Y256</f>
        <v>0.71920430404312896</v>
      </c>
      <c r="Z256" s="15">
        <f t="shared" si="40"/>
        <v>0.71366426263135985</v>
      </c>
      <c r="AA256" s="16">
        <v>0.72021548834704496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1"/>
        <v>4541.201606250268</v>
      </c>
      <c r="AH256" s="17">
        <v>3173.9363281790424</v>
      </c>
      <c r="AI256" s="15">
        <f t="shared" si="42"/>
        <v>5.883811979759848</v>
      </c>
      <c r="AJ256" s="17">
        <f t="shared" si="43"/>
        <v>0.75000000000000011</v>
      </c>
      <c r="AK256" s="15">
        <f t="shared" si="44"/>
        <v>0.99229698518122766</v>
      </c>
      <c r="AL256" s="5">
        <v>14.43</v>
      </c>
      <c r="AM256" s="5">
        <v>13.205</v>
      </c>
      <c r="AN256" s="5">
        <f>('Global Only'!V256/AM256)^0.5</f>
        <v>0.62224767717083507</v>
      </c>
      <c r="AO256" s="5">
        <f t="shared" si="45"/>
        <v>1.0091797026399081</v>
      </c>
      <c r="AQ256" s="5">
        <f>W256*S256/'Global Only'!S256</f>
        <v>5.0077266770486206</v>
      </c>
      <c r="AR256" s="15"/>
      <c r="AS256" s="5">
        <f>AQ256/'Global Only'!V256</f>
        <v>0.97943505373788864</v>
      </c>
    </row>
    <row r="257" spans="1:4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6"/>
        <v>12891.42</v>
      </c>
      <c r="M257" s="15"/>
      <c r="N257" s="15"/>
      <c r="O257" s="15"/>
      <c r="P257" s="15">
        <f t="shared" si="37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38"/>
        <v>3.309644238614915</v>
      </c>
      <c r="W257" s="63">
        <v>3.2841499999999999</v>
      </c>
      <c r="X257" s="15">
        <f t="shared" si="39"/>
        <v>0.99229698518122766</v>
      </c>
      <c r="Y257" s="15">
        <f>'Global Only'!Y257</f>
        <v>0.63310737889110569</v>
      </c>
      <c r="Z257" s="15">
        <f t="shared" si="40"/>
        <v>0.62823054336963335</v>
      </c>
      <c r="AA257" s="16">
        <v>0.62774699719685145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1"/>
        <v>4541.201606250268</v>
      </c>
      <c r="AH257" s="17">
        <v>2471.0061748885573</v>
      </c>
      <c r="AI257" s="15">
        <f t="shared" si="42"/>
        <v>3.3096442386149141</v>
      </c>
      <c r="AJ257" s="17">
        <f t="shared" si="43"/>
        <v>1</v>
      </c>
      <c r="AK257" s="15">
        <f t="shared" si="44"/>
        <v>0.99229698518122766</v>
      </c>
      <c r="AL257" s="5">
        <v>14.43</v>
      </c>
      <c r="AM257" s="5">
        <v>13.205</v>
      </c>
      <c r="AN257" s="5">
        <f>('Global Only'!V257/AM257)^0.5</f>
        <v>0.70522138588525229</v>
      </c>
      <c r="AO257" s="5">
        <f t="shared" si="45"/>
        <v>0.99923030457865303</v>
      </c>
      <c r="AQ257" s="5">
        <f>W257*S257/'Global Only'!S257</f>
        <v>6.4322808188015834</v>
      </c>
      <c r="AR257" s="15"/>
      <c r="AS257" s="5">
        <f>AQ257/'Global Only'!V257</f>
        <v>0.97943505373788864</v>
      </c>
    </row>
    <row r="258" spans="1:4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6"/>
        <v>12891.42</v>
      </c>
      <c r="M258" s="15"/>
      <c r="N258" s="15"/>
      <c r="O258" s="15"/>
      <c r="P258" s="15">
        <f t="shared" si="37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38"/>
        <v>3.309644238614915</v>
      </c>
      <c r="W258" s="63">
        <v>3.2841499999999999</v>
      </c>
      <c r="X258" s="15">
        <f t="shared" si="39"/>
        <v>0.99229698518122766</v>
      </c>
      <c r="Y258" s="15">
        <f>'Global Only'!Y258</f>
        <v>0.47072855197583785</v>
      </c>
      <c r="Z258" s="15">
        <f t="shared" si="40"/>
        <v>0.46710252296434873</v>
      </c>
      <c r="AA258" s="16">
        <v>0.46463222039005242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1"/>
        <v>4541.201606250268</v>
      </c>
      <c r="AH258" s="17">
        <v>1722.544532830899</v>
      </c>
      <c r="AI258" s="15">
        <f t="shared" si="42"/>
        <v>1.8710182817654557</v>
      </c>
      <c r="AJ258" s="17">
        <f t="shared" si="43"/>
        <v>1.33</v>
      </c>
      <c r="AK258" s="15">
        <f t="shared" si="44"/>
        <v>0.99229698518122766</v>
      </c>
      <c r="AL258" s="5">
        <v>14.43</v>
      </c>
      <c r="AM258" s="5">
        <v>13.205</v>
      </c>
      <c r="AN258" s="5">
        <f>('Global Only'!V258/AM258)^0.5</f>
        <v>0.8446507264560259</v>
      </c>
      <c r="AO258" s="5">
        <f t="shared" si="45"/>
        <v>0.99471143388689243</v>
      </c>
      <c r="AQ258" s="5">
        <f>W258*S258/'Global Only'!S258</f>
        <v>9.2271667402146988</v>
      </c>
      <c r="AR258" s="15"/>
      <c r="AS258" s="5">
        <f>AQ258/'Global Only'!V258</f>
        <v>0.97943505373788864</v>
      </c>
    </row>
    <row r="259" spans="1:4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6"/>
        <v>12891.42</v>
      </c>
      <c r="M259" s="15"/>
      <c r="N259" s="15"/>
      <c r="O259" s="15"/>
      <c r="P259" s="15">
        <f t="shared" si="37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38"/>
        <v>3.309644238614915</v>
      </c>
      <c r="W259" s="63">
        <v>3.2841499999999999</v>
      </c>
      <c r="X259" s="15">
        <f t="shared" si="39"/>
        <v>0.99229698518122766</v>
      </c>
      <c r="Y259" s="15">
        <f>'Global Only'!Y259</f>
        <v>0.31923789684563336</v>
      </c>
      <c r="Z259" s="15">
        <f t="shared" si="40"/>
        <v>0.31677880259551772</v>
      </c>
      <c r="AA259" s="16">
        <v>0.31687263977693869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1"/>
        <v>4541.201606250268</v>
      </c>
      <c r="AH259" s="17">
        <v>1214.1384522379599</v>
      </c>
      <c r="AI259" s="15">
        <f t="shared" si="42"/>
        <v>1.1867202978288627</v>
      </c>
      <c r="AJ259" s="17">
        <f t="shared" si="43"/>
        <v>1.67</v>
      </c>
      <c r="AK259" s="15">
        <f t="shared" si="44"/>
        <v>0.99229698518122766</v>
      </c>
      <c r="AL259" s="5">
        <v>14.43</v>
      </c>
      <c r="AM259" s="5">
        <v>13.205</v>
      </c>
      <c r="AN259" s="5">
        <f>('Global Only'!V259/AM259)^0.5</f>
        <v>1.0060701932153813</v>
      </c>
      <c r="AO259" s="5">
        <f t="shared" si="45"/>
        <v>1.0002962230447623</v>
      </c>
      <c r="AQ259" s="5">
        <f>W259*S259/'Global Only'!S259</f>
        <v>13.090933404323826</v>
      </c>
      <c r="AR259" s="15"/>
      <c r="AS259" s="5">
        <f>AQ259/'Global Only'!V259</f>
        <v>0.97943505373788886</v>
      </c>
    </row>
    <row r="260" spans="1:4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6"/>
        <v>12891.42</v>
      </c>
      <c r="M260" s="15"/>
      <c r="N260" s="15"/>
      <c r="O260" s="15"/>
      <c r="P260" s="15">
        <f t="shared" si="37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38"/>
        <v>3.309644238614915</v>
      </c>
      <c r="W260" s="63">
        <v>3.2841499999999999</v>
      </c>
      <c r="X260" s="15">
        <f t="shared" si="39"/>
        <v>0.99229698518122766</v>
      </c>
      <c r="Y260" s="15">
        <f>'Global Only'!Y260</f>
        <v>0.22096067231417854</v>
      </c>
      <c r="Z260" s="15">
        <f t="shared" si="40"/>
        <v>0.21925860898097652</v>
      </c>
      <c r="AA260" s="16">
        <v>0.22173289261929444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1"/>
        <v>4541.201606250268</v>
      </c>
      <c r="AH260" s="17">
        <v>897.82533017599519</v>
      </c>
      <c r="AI260" s="15">
        <f t="shared" si="42"/>
        <v>0.82741105965372852</v>
      </c>
      <c r="AJ260" s="17">
        <f t="shared" si="43"/>
        <v>2</v>
      </c>
      <c r="AK260" s="15">
        <f t="shared" si="44"/>
        <v>0.99229698518122766</v>
      </c>
      <c r="AL260" s="5">
        <v>14.43</v>
      </c>
      <c r="AM260" s="5">
        <v>13.205</v>
      </c>
      <c r="AN260" s="5">
        <f>('Global Only'!V260/AM260)^0.5</f>
        <v>1.1699477383718413</v>
      </c>
      <c r="AO260" s="5">
        <f t="shared" si="45"/>
        <v>1.0112847730349899</v>
      </c>
      <c r="AQ260" s="5">
        <f>W260*S260/'Global Only'!S260</f>
        <v>17.703004234420845</v>
      </c>
      <c r="AR260" s="15"/>
      <c r="AS260" s="5">
        <f>AQ260/'Global Only'!V260</f>
        <v>0.97943505373788864</v>
      </c>
    </row>
    <row r="261" spans="1:4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6"/>
        <v>12891.42</v>
      </c>
      <c r="M261" s="15"/>
      <c r="N261" s="15"/>
      <c r="O261" s="15"/>
      <c r="P261" s="15">
        <f t="shared" si="37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38"/>
        <v>3.309644238614915</v>
      </c>
      <c r="W261" s="63">
        <v>3.2841499999999999</v>
      </c>
      <c r="X261" s="15">
        <f t="shared" si="39"/>
        <v>0.99229698518122766</v>
      </c>
      <c r="Y261" s="15">
        <f>'Global Only'!Y261</f>
        <v>0.13970758415981646</v>
      </c>
      <c r="Z261" s="15">
        <f t="shared" si="40"/>
        <v>0.13863141456873851</v>
      </c>
      <c r="AA261" s="16">
        <v>0.14207625153569298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1"/>
        <v>4541.201606250268</v>
      </c>
      <c r="AH261" s="17">
        <v>606.22632228424141</v>
      </c>
      <c r="AI261" s="15">
        <f t="shared" si="42"/>
        <v>0.52954307817838631</v>
      </c>
      <c r="AJ261" s="17">
        <f t="shared" si="43"/>
        <v>2.5</v>
      </c>
      <c r="AK261" s="15">
        <f t="shared" si="44"/>
        <v>0.99229698518122766</v>
      </c>
      <c r="AL261" s="5">
        <v>14.43</v>
      </c>
      <c r="AM261" s="5">
        <v>13.205</v>
      </c>
      <c r="AN261" s="5">
        <f>('Global Only'!V261/AM261)^0.5</f>
        <v>1.4237869055322783</v>
      </c>
      <c r="AO261" s="5">
        <f t="shared" si="45"/>
        <v>1.0248488914123168</v>
      </c>
      <c r="AQ261" s="5">
        <f>W261*S261/'Global Only'!S261</f>
        <v>26.218270368048486</v>
      </c>
      <c r="AR261" s="15"/>
      <c r="AS261" s="5">
        <f>AQ261/'Global Only'!V261</f>
        <v>0.97943505373788875</v>
      </c>
    </row>
    <row r="262" spans="1:4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6"/>
        <v>10789.875</v>
      </c>
      <c r="M262" s="15"/>
      <c r="N262" s="15"/>
      <c r="O262" s="15"/>
      <c r="P262" s="15">
        <f t="shared" si="37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38"/>
        <v>3.3082457866702435</v>
      </c>
      <c r="W262" s="63">
        <v>3.1036299999999999</v>
      </c>
      <c r="X262" s="15">
        <f t="shared" si="39"/>
        <v>0.93814976278525242</v>
      </c>
      <c r="Y262" s="15">
        <f>'Global Only'!Y262</f>
        <v>1.053288599352685</v>
      </c>
      <c r="Z262" s="15">
        <f t="shared" si="40"/>
        <v>0.98814244962713227</v>
      </c>
      <c r="AA262" s="16">
        <v>0.90119684820320589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1"/>
        <v>3593.4941284650472</v>
      </c>
      <c r="AH262" s="17">
        <v>3635.621052144154</v>
      </c>
      <c r="AI262" s="15">
        <f t="shared" si="42"/>
        <v>36.758286518558251</v>
      </c>
      <c r="AJ262" s="17">
        <f t="shared" si="43"/>
        <v>0.30000000000000004</v>
      </c>
      <c r="AK262" s="15">
        <f t="shared" si="44"/>
        <v>0.93814976278525242</v>
      </c>
      <c r="AL262" s="56">
        <v>10.167</v>
      </c>
      <c r="AM262" s="56">
        <v>9.2965999999999998</v>
      </c>
      <c r="AN262" s="56">
        <f>('Global Only'!V262/AM262)^0.5</f>
        <v>0.63322519718141612</v>
      </c>
      <c r="AO262" s="5">
        <f t="shared" si="45"/>
        <v>0.91201106535122078</v>
      </c>
      <c r="AQ262" s="5">
        <f>W262*S262/'Global Only'!S262</f>
        <v>3.4594445541044725</v>
      </c>
      <c r="AR262" s="15"/>
      <c r="AS262" s="5">
        <f>AQ262/'Global Only'!V262</f>
        <v>0.92803820069860843</v>
      </c>
    </row>
    <row r="263" spans="1:4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46">2*C263*F263+(E263-2*F263)*H263</f>
        <v>10789.875</v>
      </c>
      <c r="M263" s="15"/>
      <c r="N263" s="15"/>
      <c r="O263" s="15"/>
      <c r="P263" s="15">
        <f t="shared" ref="P263:P293" si="47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48">L263*T263/(S263*1000)</f>
        <v>3.3082457866702435</v>
      </c>
      <c r="W263" s="63">
        <v>3.1036299999999999</v>
      </c>
      <c r="X263" s="15">
        <f t="shared" ref="X263:X293" si="49">AK263</f>
        <v>0.93814976278525242</v>
      </c>
      <c r="Y263" s="15">
        <f>'Global Only'!Y263</f>
        <v>0.91194433021190213</v>
      </c>
      <c r="Z263" s="15">
        <f t="shared" ref="Z263:Z293" si="50">X263*Y263</f>
        <v>0.85554035706165188</v>
      </c>
      <c r="AA263" s="16">
        <v>0.8169088877852293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1">W263*S263</f>
        <v>3593.4941284650472</v>
      </c>
      <c r="AH263" s="17">
        <v>3228.9975841382748</v>
      </c>
      <c r="AI263" s="15">
        <f t="shared" ref="AI263:AI293" si="52">(PI()^2*U263*P263/K263^2)/(S263*1000)</f>
        <v>13.23298314668097</v>
      </c>
      <c r="AJ263" s="17">
        <f t="shared" ref="AJ263:AJ293" si="53">(V263/AI263)^0.5</f>
        <v>0.5</v>
      </c>
      <c r="AK263" s="15">
        <f t="shared" ref="AK263:AK293" si="54">W263/V263</f>
        <v>0.93814976278525242</v>
      </c>
      <c r="AL263" s="5">
        <v>10.167</v>
      </c>
      <c r="AM263" s="5">
        <v>9.2965999999999998</v>
      </c>
      <c r="AN263" s="5">
        <f>('Global Only'!V263/AM263)^0.5</f>
        <v>0.67191391102107034</v>
      </c>
      <c r="AO263" s="5">
        <f t="shared" ref="AO263:AO293" si="55">AA263/Z263</f>
        <v>0.9548455324666365</v>
      </c>
      <c r="AQ263" s="5">
        <f>W263*S263/'Global Only'!S263</f>
        <v>3.8950879094522954</v>
      </c>
      <c r="AR263" s="15"/>
      <c r="AS263" s="5">
        <f>AQ263/'Global Only'!V263</f>
        <v>0.92803820069860843</v>
      </c>
    </row>
    <row r="264" spans="1:4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46"/>
        <v>10789.875</v>
      </c>
      <c r="M264" s="15"/>
      <c r="N264" s="15"/>
      <c r="O264" s="15"/>
      <c r="P264" s="15">
        <f t="shared" si="47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48"/>
        <v>3.3082457866702435</v>
      </c>
      <c r="W264" s="63">
        <v>3.1036299999999999</v>
      </c>
      <c r="X264" s="15">
        <f t="shared" si="49"/>
        <v>0.93814976278525242</v>
      </c>
      <c r="Y264" s="15">
        <f>'Global Only'!Y264</f>
        <v>0.72044057568973163</v>
      </c>
      <c r="Z264" s="15">
        <f t="shared" si="50"/>
        <v>0.67588115518419245</v>
      </c>
      <c r="AA264" s="16">
        <v>0.70858984104736145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1"/>
        <v>3593.4941284650472</v>
      </c>
      <c r="AH264" s="17">
        <v>2656.5247458395461</v>
      </c>
      <c r="AI264" s="15">
        <f t="shared" si="52"/>
        <v>5.8813258429693205</v>
      </c>
      <c r="AJ264" s="17">
        <f t="shared" si="53"/>
        <v>0.75000000000000011</v>
      </c>
      <c r="AK264" s="15">
        <f t="shared" si="54"/>
        <v>0.93814976278525242</v>
      </c>
      <c r="AL264" s="5">
        <v>10.167</v>
      </c>
      <c r="AM264" s="5">
        <v>9.2965999999999998</v>
      </c>
      <c r="AN264" s="5">
        <f>('Global Only'!V264/AM264)^0.5</f>
        <v>0.74078223668083643</v>
      </c>
      <c r="AO264" s="5">
        <f t="shared" si="55"/>
        <v>1.0483941379520416</v>
      </c>
      <c r="AQ264" s="5">
        <f>W264*S264/'Global Only'!S264</f>
        <v>4.7344672656730182</v>
      </c>
      <c r="AR264" s="15"/>
      <c r="AS264" s="5">
        <f>AQ264/'Global Only'!V264</f>
        <v>0.92803820069860843</v>
      </c>
    </row>
    <row r="265" spans="1:4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46"/>
        <v>10789.875</v>
      </c>
      <c r="M265" s="15"/>
      <c r="N265" s="15"/>
      <c r="O265" s="15"/>
      <c r="P265" s="15">
        <f t="shared" si="47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48"/>
        <v>3.3082457866702435</v>
      </c>
      <c r="W265" s="63">
        <v>3.1036299999999999</v>
      </c>
      <c r="X265" s="15">
        <f t="shared" si="49"/>
        <v>0.93814976278525242</v>
      </c>
      <c r="Y265" s="15">
        <f>'Global Only'!Y265</f>
        <v>0.63527557974415028</v>
      </c>
      <c r="Z265" s="15">
        <f t="shared" si="50"/>
        <v>0.59598363444023827</v>
      </c>
      <c r="AA265" s="16">
        <v>0.61601026542794002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1"/>
        <v>3593.4941284650472</v>
      </c>
      <c r="AH265" s="17">
        <v>2068.1854870352267</v>
      </c>
      <c r="AI265" s="15">
        <f t="shared" si="52"/>
        <v>3.3082457866702426</v>
      </c>
      <c r="AJ265" s="17">
        <f t="shared" si="53"/>
        <v>1</v>
      </c>
      <c r="AK265" s="15">
        <f t="shared" si="54"/>
        <v>0.93814976278525242</v>
      </c>
      <c r="AL265" s="5">
        <v>10.167</v>
      </c>
      <c r="AM265" s="5">
        <v>9.2965999999999998</v>
      </c>
      <c r="AN265" s="5">
        <f>('Global Only'!V265/AM265)^0.5</f>
        <v>0.83956195379707266</v>
      </c>
      <c r="AO265" s="5">
        <f t="shared" si="55"/>
        <v>1.0336026525401343</v>
      </c>
      <c r="AQ265" s="5">
        <f>W265*S265/'Global Only'!S265</f>
        <v>6.0812869679582278</v>
      </c>
      <c r="AR265" s="15"/>
      <c r="AS265" s="5">
        <f>AQ265/'Global Only'!V265</f>
        <v>0.92803820069860843</v>
      </c>
    </row>
    <row r="266" spans="1:4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46"/>
        <v>10789.875</v>
      </c>
      <c r="M266" s="15"/>
      <c r="N266" s="15"/>
      <c r="O266" s="15"/>
      <c r="P266" s="15">
        <f t="shared" si="47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48"/>
        <v>3.3082457866702435</v>
      </c>
      <c r="W266" s="63">
        <v>3.1036299999999999</v>
      </c>
      <c r="X266" s="15">
        <f t="shared" si="49"/>
        <v>0.93814976278525242</v>
      </c>
      <c r="Y266" s="15">
        <f>'Global Only'!Y266</f>
        <v>0.47210608972841256</v>
      </c>
      <c r="Z266" s="15">
        <f t="shared" si="50"/>
        <v>0.44290621608818331</v>
      </c>
      <c r="AA266" s="16">
        <v>0.45834538463787383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1"/>
        <v>3593.4941284650472</v>
      </c>
      <c r="AH266" s="17">
        <v>1441.7372322970468</v>
      </c>
      <c r="AI266" s="15">
        <f t="shared" si="52"/>
        <v>1.8702277046018669</v>
      </c>
      <c r="AJ266" s="17">
        <f t="shared" si="53"/>
        <v>1.3300000000000003</v>
      </c>
      <c r="AK266" s="15">
        <f t="shared" si="54"/>
        <v>0.93814976278525242</v>
      </c>
      <c r="AL266" s="5">
        <v>10.167</v>
      </c>
      <c r="AM266" s="5">
        <v>9.2965999999999998</v>
      </c>
      <c r="AN266" s="5">
        <f>('Global Only'!V266/AM266)^0.5</f>
        <v>1.0055517719295635</v>
      </c>
      <c r="AO266" s="5">
        <f t="shared" si="55"/>
        <v>1.0348587759414434</v>
      </c>
      <c r="AQ266" s="5">
        <f>W266*S266/'Global Only'!S266</f>
        <v>8.7236627922752632</v>
      </c>
      <c r="AR266" s="15"/>
      <c r="AS266" s="5">
        <f>AQ266/'Global Only'!V266</f>
        <v>0.92803820069860843</v>
      </c>
    </row>
    <row r="267" spans="1:4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46"/>
        <v>10789.875</v>
      </c>
      <c r="M267" s="15"/>
      <c r="N267" s="15"/>
      <c r="O267" s="15"/>
      <c r="P267" s="15">
        <f t="shared" si="47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48"/>
        <v>3.3082457866702435</v>
      </c>
      <c r="W267" s="63">
        <v>3.1036299999999999</v>
      </c>
      <c r="X267" s="15">
        <f t="shared" si="49"/>
        <v>0.93814976278525242</v>
      </c>
      <c r="Y267" s="15">
        <f>'Global Only'!Y267</f>
        <v>0.32006335593959662</v>
      </c>
      <c r="Z267" s="15">
        <f t="shared" si="50"/>
        <v>0.30026736145098437</v>
      </c>
      <c r="AA267" s="16">
        <v>0.31442883735169086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1"/>
        <v>3593.4941284650472</v>
      </c>
      <c r="AH267" s="17">
        <v>1016.210947462813</v>
      </c>
      <c r="AI267" s="15">
        <f t="shared" si="52"/>
        <v>1.1862188628743391</v>
      </c>
      <c r="AJ267" s="17">
        <f t="shared" si="53"/>
        <v>1.67</v>
      </c>
      <c r="AK267" s="15">
        <f t="shared" si="54"/>
        <v>0.93814976278525242</v>
      </c>
      <c r="AL267" s="5">
        <v>10.167</v>
      </c>
      <c r="AM267" s="5">
        <v>9.2965999999999998</v>
      </c>
      <c r="AN267" s="5">
        <f>('Global Only'!V267/AM267)^0.5</f>
        <v>1.1977207072536791</v>
      </c>
      <c r="AO267" s="5">
        <f t="shared" si="55"/>
        <v>1.0471628878752386</v>
      </c>
      <c r="AQ267" s="5">
        <f>W267*S267/'Global Only'!S267</f>
        <v>12.376593148331452</v>
      </c>
      <c r="AR267" s="15"/>
      <c r="AS267" s="5">
        <f>AQ267/'Global Only'!V267</f>
        <v>0.92803820069860832</v>
      </c>
    </row>
    <row r="268" spans="1:4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46"/>
        <v>10789.875</v>
      </c>
      <c r="M268" s="15"/>
      <c r="N268" s="15"/>
      <c r="O268" s="15"/>
      <c r="P268" s="15">
        <f t="shared" si="47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48"/>
        <v>3.3082457866702435</v>
      </c>
      <c r="W268" s="63">
        <v>3.1036299999999999</v>
      </c>
      <c r="X268" s="15">
        <f t="shared" si="49"/>
        <v>0.93814976278525242</v>
      </c>
      <c r="Y268" s="15">
        <f>'Global Only'!Y268</f>
        <v>0.22151658610488908</v>
      </c>
      <c r="Z268" s="15">
        <f t="shared" si="50"/>
        <v>0.20781573270730064</v>
      </c>
      <c r="AA268" s="16">
        <v>0.22036745462702323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1"/>
        <v>3593.4941284650472</v>
      </c>
      <c r="AH268" s="17">
        <v>751.46283996896477</v>
      </c>
      <c r="AI268" s="15">
        <f t="shared" si="52"/>
        <v>0.82706144666756065</v>
      </c>
      <c r="AJ268" s="17">
        <f t="shared" si="53"/>
        <v>2</v>
      </c>
      <c r="AK268" s="15">
        <f t="shared" si="54"/>
        <v>0.93814976278525242</v>
      </c>
      <c r="AL268" s="5">
        <v>10.167</v>
      </c>
      <c r="AM268" s="5">
        <v>9.2965999999999998</v>
      </c>
      <c r="AN268" s="5">
        <f>('Global Only'!V268/AM268)^0.5</f>
        <v>1.392815970597568</v>
      </c>
      <c r="AO268" s="5">
        <f t="shared" si="55"/>
        <v>1.0603983238237364</v>
      </c>
      <c r="AQ268" s="5">
        <f>W268*S268/'Global Only'!S268</f>
        <v>16.736994540072136</v>
      </c>
      <c r="AR268" s="15"/>
      <c r="AS268" s="5">
        <f>AQ268/'Global Only'!V268</f>
        <v>0.92803820069860843</v>
      </c>
    </row>
    <row r="269" spans="1:4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46"/>
        <v>10789.875</v>
      </c>
      <c r="M269" s="15"/>
      <c r="N269" s="15"/>
      <c r="O269" s="15"/>
      <c r="P269" s="15">
        <f t="shared" si="47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48"/>
        <v>3.3082457866702435</v>
      </c>
      <c r="W269" s="63">
        <v>3.1036299999999999</v>
      </c>
      <c r="X269" s="15">
        <f t="shared" si="49"/>
        <v>0.93814976278525242</v>
      </c>
      <c r="Y269" s="15">
        <f>'Global Only'!Y269</f>
        <v>0.14006719641792192</v>
      </c>
      <c r="Z269" s="15">
        <f t="shared" si="50"/>
        <v>0.13140400709346881</v>
      </c>
      <c r="AA269" s="16">
        <v>0.14128750884287297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1"/>
        <v>3593.4941284650472</v>
      </c>
      <c r="AH269" s="17">
        <v>507.39997914556182</v>
      </c>
      <c r="AI269" s="15">
        <f t="shared" si="52"/>
        <v>0.52931932586723895</v>
      </c>
      <c r="AJ269" s="17">
        <f t="shared" si="53"/>
        <v>2.5</v>
      </c>
      <c r="AK269" s="15">
        <f t="shared" si="54"/>
        <v>0.93814976278525242</v>
      </c>
      <c r="AL269" s="5">
        <v>10.167</v>
      </c>
      <c r="AM269" s="5">
        <v>9.2965999999999998</v>
      </c>
      <c r="AN269" s="5">
        <f>('Global Only'!V269/AM269)^0.5</f>
        <v>1.6950100211423058</v>
      </c>
      <c r="AO269" s="5">
        <f t="shared" si="55"/>
        <v>1.0752146145921864</v>
      </c>
      <c r="AQ269" s="5">
        <f>W269*S269/'Global Only'!S269</f>
        <v>24.787603402757604</v>
      </c>
      <c r="AR269" s="15"/>
      <c r="AS269" s="5">
        <f>AQ269/'Global Only'!V269</f>
        <v>0.92803820069860854</v>
      </c>
    </row>
    <row r="270" spans="1:4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46"/>
        <v>8214.7431679999991</v>
      </c>
      <c r="M270" s="15"/>
      <c r="N270" s="15"/>
      <c r="O270" s="15"/>
      <c r="P270" s="15">
        <f t="shared" si="47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48"/>
        <v>3.2941991969311553</v>
      </c>
      <c r="W270" s="63">
        <v>2.62941</v>
      </c>
      <c r="X270" s="15">
        <f t="shared" si="49"/>
        <v>0.79819398974097666</v>
      </c>
      <c r="Y270" s="15">
        <f>'Global Only'!Y270</f>
        <v>1.0649118764913132</v>
      </c>
      <c r="Z270" s="15">
        <f t="shared" si="50"/>
        <v>0.85000625941915153</v>
      </c>
      <c r="AA270" s="16">
        <v>0.77218688296746851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1"/>
        <v>2327.7203115069892</v>
      </c>
      <c r="AH270" s="17">
        <v>2804.879544008154</v>
      </c>
      <c r="AI270" s="15">
        <f t="shared" si="52"/>
        <v>36.602213299235061</v>
      </c>
      <c r="AJ270" s="17">
        <f t="shared" si="53"/>
        <v>0.3</v>
      </c>
      <c r="AK270" s="15">
        <f t="shared" si="54"/>
        <v>0.79819398974097666</v>
      </c>
      <c r="AL270" s="56">
        <v>5.66</v>
      </c>
      <c r="AM270" s="56">
        <v>5.2115</v>
      </c>
      <c r="AN270" s="56">
        <f>('Global Only'!V270/AM270)^0.5</f>
        <v>0.83903838919365803</v>
      </c>
      <c r="AO270" s="5">
        <f t="shared" si="55"/>
        <v>0.90844846659733947</v>
      </c>
      <c r="AQ270" s="5">
        <f>W270*S270/'Global Only'!S270</f>
        <v>2.9045885794555097</v>
      </c>
      <c r="AR270" s="15"/>
      <c r="AS270" s="5">
        <f>AQ270/'Global Only'!V270</f>
        <v>0.79169557856425943</v>
      </c>
    </row>
    <row r="271" spans="1:4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46"/>
        <v>8214.7431679999991</v>
      </c>
      <c r="M271" s="15"/>
      <c r="N271" s="15"/>
      <c r="O271" s="15"/>
      <c r="P271" s="15">
        <f t="shared" si="47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48"/>
        <v>3.2941991969311553</v>
      </c>
      <c r="W271" s="63">
        <v>2.62941</v>
      </c>
      <c r="X271" s="15">
        <f t="shared" si="49"/>
        <v>0.79819398974097666</v>
      </c>
      <c r="Y271" s="15">
        <f>'Global Only'!Y271</f>
        <v>0.92250297033307327</v>
      </c>
      <c r="Z271" s="15">
        <f t="shared" si="50"/>
        <v>0.73633632643805758</v>
      </c>
      <c r="AA271" s="16">
        <v>0.71982948143552627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1"/>
        <v>2327.7203115069892</v>
      </c>
      <c r="AH271" s="17">
        <v>2525.1386907777101</v>
      </c>
      <c r="AI271" s="15">
        <f t="shared" si="52"/>
        <v>13.176796787724623</v>
      </c>
      <c r="AJ271" s="17">
        <f t="shared" si="53"/>
        <v>0.5</v>
      </c>
      <c r="AK271" s="15">
        <f t="shared" si="54"/>
        <v>0.79819398974097666</v>
      </c>
      <c r="AL271" s="5">
        <v>5.66</v>
      </c>
      <c r="AM271" s="5">
        <v>5.2115</v>
      </c>
      <c r="AN271" s="5">
        <f>('Global Only'!V271/AM271)^0.5</f>
        <v>0.88429327313008044</v>
      </c>
      <c r="AO271" s="5">
        <f t="shared" si="55"/>
        <v>0.97758246549863803</v>
      </c>
      <c r="AQ271" s="5">
        <f>W271*S271/'Global Only'!S271</f>
        <v>3.2263657913242318</v>
      </c>
      <c r="AR271" s="15"/>
      <c r="AS271" s="5">
        <f>AQ271/'Global Only'!V271</f>
        <v>0.79169557856425954</v>
      </c>
    </row>
    <row r="272" spans="1:4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46"/>
        <v>8214.7431679999991</v>
      </c>
      <c r="M272" s="15"/>
      <c r="N272" s="15"/>
      <c r="O272" s="15"/>
      <c r="P272" s="15">
        <f t="shared" si="47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48"/>
        <v>3.2941991969311553</v>
      </c>
      <c r="W272" s="63">
        <v>2.62941</v>
      </c>
      <c r="X272" s="15">
        <f t="shared" si="49"/>
        <v>0.79819398974097666</v>
      </c>
      <c r="Y272" s="15">
        <f>'Global Only'!Y272</f>
        <v>0.73064844519795458</v>
      </c>
      <c r="Z272" s="15">
        <f t="shared" si="50"/>
        <v>0.58319919757059668</v>
      </c>
      <c r="AA272" s="16">
        <v>0.65100704167033141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1"/>
        <v>2327.7203115069892</v>
      </c>
      <c r="AH272" s="17">
        <v>2135.33388901322</v>
      </c>
      <c r="AI272" s="15">
        <f t="shared" si="52"/>
        <v>5.8563541278776095</v>
      </c>
      <c r="AJ272" s="17">
        <f t="shared" si="53"/>
        <v>0.75</v>
      </c>
      <c r="AK272" s="15">
        <f t="shared" si="54"/>
        <v>0.79819398974097666</v>
      </c>
      <c r="AL272" s="5">
        <v>5.66</v>
      </c>
      <c r="AM272" s="5">
        <v>5.2115</v>
      </c>
      <c r="AN272" s="5">
        <f>('Global Only'!V272/AM272)^0.5</f>
        <v>0.96162565922180332</v>
      </c>
      <c r="AO272" s="5">
        <f t="shared" si="55"/>
        <v>1.1162687541104281</v>
      </c>
      <c r="AQ272" s="5">
        <f>W272*S272/'Global Only'!S272</f>
        <v>3.8153382626448935</v>
      </c>
      <c r="AR272" s="15"/>
      <c r="AS272" s="5">
        <f>AQ272/'Global Only'!V272</f>
        <v>0.79169557856425954</v>
      </c>
    </row>
    <row r="273" spans="1:4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46"/>
        <v>8214.7431679999991</v>
      </c>
      <c r="M273" s="15"/>
      <c r="N273" s="15"/>
      <c r="O273" s="15"/>
      <c r="P273" s="15">
        <f t="shared" si="47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48"/>
        <v>3.2941991969311553</v>
      </c>
      <c r="W273" s="63">
        <v>2.62941</v>
      </c>
      <c r="X273" s="15">
        <f t="shared" si="49"/>
        <v>0.79819398974097666</v>
      </c>
      <c r="Y273" s="15">
        <f>'Global Only'!Y273</f>
        <v>0.63910264669890404</v>
      </c>
      <c r="Z273" s="15">
        <f t="shared" si="50"/>
        <v>0.51012789142261605</v>
      </c>
      <c r="AA273" s="16">
        <v>0.5731267816076403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1"/>
        <v>2327.7203115069892</v>
      </c>
      <c r="AH273" s="17">
        <v>1718.7553355681105</v>
      </c>
      <c r="AI273" s="15">
        <f t="shared" si="52"/>
        <v>3.2941991969311557</v>
      </c>
      <c r="AJ273" s="17">
        <f t="shared" si="53"/>
        <v>1</v>
      </c>
      <c r="AK273" s="15">
        <f t="shared" si="54"/>
        <v>0.79819398974097666</v>
      </c>
      <c r="AL273" s="5">
        <v>5.66</v>
      </c>
      <c r="AM273" s="5">
        <v>5.2115</v>
      </c>
      <c r="AN273" s="5">
        <f>('Global Only'!V273/AM273)^0.5</f>
        <v>1.0718448110113203</v>
      </c>
      <c r="AO273" s="5">
        <f t="shared" si="55"/>
        <v>1.1234962668074009</v>
      </c>
      <c r="AQ273" s="5">
        <f>W273*S273/'Global Only'!S273</f>
        <v>4.7400702832329413</v>
      </c>
      <c r="AR273" s="15"/>
      <c r="AS273" s="5">
        <f>AQ273/'Global Only'!V273</f>
        <v>0.79169557856425954</v>
      </c>
    </row>
    <row r="274" spans="1:4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46"/>
        <v>8214.7431679999991</v>
      </c>
      <c r="M274" s="15"/>
      <c r="N274" s="15"/>
      <c r="O274" s="15"/>
      <c r="P274" s="15">
        <f t="shared" si="47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48"/>
        <v>3.2941991969311553</v>
      </c>
      <c r="W274" s="63">
        <v>2.62941</v>
      </c>
      <c r="X274" s="15">
        <f t="shared" si="49"/>
        <v>0.79819398974097666</v>
      </c>
      <c r="Y274" s="15">
        <f>'Global Only'!Y274</f>
        <v>0.47441278526592945</v>
      </c>
      <c r="Z274" s="15">
        <f t="shared" si="50"/>
        <v>0.37867343385554147</v>
      </c>
      <c r="AA274" s="16">
        <v>0.43678615277142624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1"/>
        <v>2327.7203115069892</v>
      </c>
      <c r="AH274" s="17">
        <v>1237.8619461624439</v>
      </c>
      <c r="AI274" s="15">
        <f t="shared" si="52"/>
        <v>1.8622868431969897</v>
      </c>
      <c r="AJ274" s="17">
        <f t="shared" si="53"/>
        <v>1.33</v>
      </c>
      <c r="AK274" s="15">
        <f t="shared" si="54"/>
        <v>0.79819398974097666</v>
      </c>
      <c r="AL274" s="5">
        <v>5.66</v>
      </c>
      <c r="AM274" s="5">
        <v>5.2115</v>
      </c>
      <c r="AN274" s="5">
        <f>('Global Only'!V274/AM274)^0.5</f>
        <v>1.2629984959073399</v>
      </c>
      <c r="AO274" s="5">
        <f t="shared" si="55"/>
        <v>1.1534639447087645</v>
      </c>
      <c r="AQ274" s="5">
        <f>W274*S274/'Global Only'!S274</f>
        <v>6.581526409735301</v>
      </c>
      <c r="AR274" s="15"/>
      <c r="AS274" s="5">
        <f>AQ274/'Global Only'!V274</f>
        <v>0.79169557856425943</v>
      </c>
    </row>
    <row r="275" spans="1:4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46"/>
        <v>8214.7431679999991</v>
      </c>
      <c r="M275" s="15"/>
      <c r="N275" s="15"/>
      <c r="O275" s="15"/>
      <c r="P275" s="15">
        <f t="shared" si="47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48"/>
        <v>3.2941991969311553</v>
      </c>
      <c r="W275" s="63">
        <v>2.62941</v>
      </c>
      <c r="X275" s="15">
        <f t="shared" si="49"/>
        <v>0.79819398974097666</v>
      </c>
      <c r="Y275" s="15">
        <f>'Global Only'!Y275</f>
        <v>0.32147360946721149</v>
      </c>
      <c r="Z275" s="15">
        <f t="shared" si="50"/>
        <v>0.25659830293706615</v>
      </c>
      <c r="AA275" s="16">
        <v>0.30657624127700928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1"/>
        <v>2327.7203115069892</v>
      </c>
      <c r="AH275" s="17">
        <v>888.10027026159901</v>
      </c>
      <c r="AI275" s="15">
        <f t="shared" si="52"/>
        <v>1.1811822571376369</v>
      </c>
      <c r="AJ275" s="17">
        <f t="shared" si="53"/>
        <v>1.67</v>
      </c>
      <c r="AK275" s="15">
        <f t="shared" si="54"/>
        <v>0.79819398974097666</v>
      </c>
      <c r="AL275" s="5">
        <v>5.66</v>
      </c>
      <c r="AM275" s="5">
        <v>5.2115</v>
      </c>
      <c r="AN275" s="5">
        <f>('Global Only'!V275/AM275)^0.5</f>
        <v>1.491104010747617</v>
      </c>
      <c r="AO275" s="5">
        <f t="shared" si="55"/>
        <v>1.1947711179999536</v>
      </c>
      <c r="AQ275" s="5">
        <f>W275*S275/'Global Only'!S275</f>
        <v>9.1735374518855544</v>
      </c>
      <c r="AR275" s="15"/>
      <c r="AS275" s="5">
        <f>AQ275/'Global Only'!V275</f>
        <v>0.79169557856425954</v>
      </c>
    </row>
    <row r="276" spans="1:4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46"/>
        <v>8214.7431679999991</v>
      </c>
      <c r="M276" s="15"/>
      <c r="N276" s="15"/>
      <c r="O276" s="15"/>
      <c r="P276" s="15">
        <f t="shared" si="47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48"/>
        <v>3.2941991969311553</v>
      </c>
      <c r="W276" s="63">
        <v>2.62941</v>
      </c>
      <c r="X276" s="15">
        <f t="shared" si="49"/>
        <v>0.79819398974097666</v>
      </c>
      <c r="Y276" s="15">
        <f>'Global Only'!Y276</f>
        <v>0.22293994669292644</v>
      </c>
      <c r="Z276" s="15">
        <f t="shared" si="50"/>
        <v>0.17794932552346762</v>
      </c>
      <c r="AA276" s="16">
        <v>0.21643543276364369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1"/>
        <v>2327.7203115069892</v>
      </c>
      <c r="AH276" s="17">
        <v>662.73183271056735</v>
      </c>
      <c r="AI276" s="15">
        <f t="shared" si="52"/>
        <v>0.82354979923278893</v>
      </c>
      <c r="AJ276" s="17">
        <f t="shared" si="53"/>
        <v>2</v>
      </c>
      <c r="AK276" s="15">
        <f t="shared" si="54"/>
        <v>0.79819398974097666</v>
      </c>
      <c r="AL276" s="5">
        <v>5.66</v>
      </c>
      <c r="AM276" s="5">
        <v>5.2115</v>
      </c>
      <c r="AN276" s="5">
        <f>('Global Only'!V276/AM276)^0.5</f>
        <v>1.7261161811831898</v>
      </c>
      <c r="AO276" s="5">
        <f t="shared" si="55"/>
        <v>1.2162756567183537</v>
      </c>
      <c r="AQ276" s="5">
        <f>W276*S276/'Global Only'!S276</f>
        <v>12.293088528663574</v>
      </c>
      <c r="AR276" s="15"/>
      <c r="AS276" s="5">
        <f>AQ276/'Global Only'!V276</f>
        <v>0.79169557856425954</v>
      </c>
    </row>
    <row r="277" spans="1:4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46"/>
        <v>8214.7431679999991</v>
      </c>
      <c r="M277" s="15"/>
      <c r="N277" s="15"/>
      <c r="O277" s="15"/>
      <c r="P277" s="15">
        <f t="shared" si="47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48"/>
        <v>3.2941991969311553</v>
      </c>
      <c r="W277" s="63">
        <v>2.62941</v>
      </c>
      <c r="X277" s="15">
        <f t="shared" si="49"/>
        <v>0.79819398974097666</v>
      </c>
      <c r="Y277" s="15">
        <f>'Global Only'!Y277</f>
        <v>0.14121680135942624</v>
      </c>
      <c r="Z277" s="15">
        <f t="shared" si="50"/>
        <v>0.11271840209553941</v>
      </c>
      <c r="AA277" s="16">
        <v>0.13916164324812039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1"/>
        <v>2327.7203115069892</v>
      </c>
      <c r="AH277" s="17">
        <v>450.77963648270901</v>
      </c>
      <c r="AI277" s="15">
        <f t="shared" si="52"/>
        <v>0.52707187150898493</v>
      </c>
      <c r="AJ277" s="17">
        <f t="shared" si="53"/>
        <v>2.5</v>
      </c>
      <c r="AK277" s="15">
        <f t="shared" si="54"/>
        <v>0.79819398974097666</v>
      </c>
      <c r="AL277" s="5">
        <v>5.66</v>
      </c>
      <c r="AM277" s="5">
        <v>5.2115</v>
      </c>
      <c r="AN277" s="5">
        <f>('Global Only'!V277/AM277)^0.5</f>
        <v>2.0929400806382845</v>
      </c>
      <c r="AO277" s="5">
        <f t="shared" si="55"/>
        <v>1.234595599839748</v>
      </c>
      <c r="AQ277" s="5">
        <f>W277*S277/'Global Only'!S277</f>
        <v>18.073179067810365</v>
      </c>
      <c r="AR277" s="15"/>
      <c r="AS277" s="5">
        <f>AQ277/'Global Only'!V277</f>
        <v>0.79169557856425943</v>
      </c>
    </row>
    <row r="278" spans="1:4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46"/>
        <v>5956.734199999999</v>
      </c>
      <c r="M278" s="15"/>
      <c r="N278" s="15"/>
      <c r="O278" s="15"/>
      <c r="P278" s="15">
        <f t="shared" si="47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48"/>
        <v>3.2773272363328294</v>
      </c>
      <c r="W278" s="63">
        <v>2.17943</v>
      </c>
      <c r="X278" s="15">
        <f t="shared" si="49"/>
        <v>0.66500225422673287</v>
      </c>
      <c r="Y278" s="15">
        <f>'Global Only'!Y278</f>
        <v>1.0770212055268493</v>
      </c>
      <c r="Z278" s="15">
        <f t="shared" si="50"/>
        <v>0.71622152952534812</v>
      </c>
      <c r="AA278" s="16">
        <v>0.64101316496018812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1"/>
        <v>1406.2407931444632</v>
      </c>
      <c r="AH278" s="17">
        <v>2067.8430712119402</v>
      </c>
      <c r="AI278" s="15">
        <f t="shared" si="52"/>
        <v>36.414747070364776</v>
      </c>
      <c r="AJ278" s="17">
        <f t="shared" si="53"/>
        <v>0.3</v>
      </c>
      <c r="AK278" s="15">
        <f t="shared" si="54"/>
        <v>0.66500225422673287</v>
      </c>
      <c r="AL278" s="56">
        <v>2.8845000000000001</v>
      </c>
      <c r="AM278" s="56">
        <v>2.6804999999999999</v>
      </c>
      <c r="AN278" s="56">
        <f>('Global Only'!V278/AM278)^0.5</f>
        <v>1.1589443710412517</v>
      </c>
      <c r="AO278" s="5">
        <f t="shared" si="55"/>
        <v>0.89499287376211401</v>
      </c>
      <c r="AQ278" s="5">
        <f>W278*S278/'Global Only'!S278</f>
        <v>2.3801819608685215</v>
      </c>
      <c r="AR278" s="15"/>
      <c r="AS278" s="5">
        <f>AQ278/'Global Only'!V278</f>
        <v>0.66110305931676527</v>
      </c>
    </row>
    <row r="279" spans="1:4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46"/>
        <v>5956.734199999999</v>
      </c>
      <c r="M279" s="15"/>
      <c r="N279" s="15"/>
      <c r="O279" s="15"/>
      <c r="P279" s="15">
        <f t="shared" si="47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48"/>
        <v>3.2773272363328294</v>
      </c>
      <c r="W279" s="63">
        <v>2.17943</v>
      </c>
      <c r="X279" s="15">
        <f t="shared" si="49"/>
        <v>0.66500225422673287</v>
      </c>
      <c r="Y279" s="15">
        <f>'Global Only'!Y279</f>
        <v>0.93410870660293366</v>
      </c>
      <c r="Z279" s="15">
        <f t="shared" si="50"/>
        <v>0.6211843955837687</v>
      </c>
      <c r="AA279" s="16">
        <v>0.58694609364878614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1"/>
        <v>1406.2407931444632</v>
      </c>
      <c r="AH279" s="17">
        <v>1890.963876434048</v>
      </c>
      <c r="AI279" s="15">
        <f t="shared" si="52"/>
        <v>13.109308945331314</v>
      </c>
      <c r="AJ279" s="17">
        <f t="shared" si="53"/>
        <v>0.5</v>
      </c>
      <c r="AK279" s="15">
        <f t="shared" si="54"/>
        <v>0.66500225422673287</v>
      </c>
      <c r="AL279" s="5">
        <v>2.8845000000000001</v>
      </c>
      <c r="AM279" s="5">
        <v>2.6804999999999999</v>
      </c>
      <c r="AN279" s="5">
        <f>('Global Only'!V279/AM279)^0.5</f>
        <v>1.2119362136348448</v>
      </c>
      <c r="AO279" s="5">
        <f t="shared" si="55"/>
        <v>0.94488222470107841</v>
      </c>
      <c r="AQ279" s="5">
        <f>W279*S279/'Global Only'!S279</f>
        <v>2.6028222100610194</v>
      </c>
      <c r="AR279" s="15"/>
      <c r="AS279" s="5">
        <f>AQ279/'Global Only'!V279</f>
        <v>0.66110305931676527</v>
      </c>
    </row>
    <row r="280" spans="1:4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46"/>
        <v>5956.734199999999</v>
      </c>
      <c r="M280" s="15"/>
      <c r="N280" s="15"/>
      <c r="O280" s="15"/>
      <c r="P280" s="15">
        <f t="shared" si="47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48"/>
        <v>3.2773272363328294</v>
      </c>
      <c r="W280" s="63">
        <v>2.17943</v>
      </c>
      <c r="X280" s="15">
        <f t="shared" si="49"/>
        <v>0.66500225422673287</v>
      </c>
      <c r="Y280" s="15">
        <f>'Global Only'!Y280</f>
        <v>0.73984920662510834</v>
      </c>
      <c r="Z280" s="15">
        <f t="shared" si="50"/>
        <v>0.49200139019355693</v>
      </c>
      <c r="AA280" s="16">
        <v>0.51551474390536689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1"/>
        <v>1406.2407931444632</v>
      </c>
      <c r="AH280" s="17">
        <v>1649.7885578004339</v>
      </c>
      <c r="AI280" s="15">
        <f t="shared" si="52"/>
        <v>5.8263595312583627</v>
      </c>
      <c r="AJ280" s="17">
        <f t="shared" si="53"/>
        <v>0.75000000000000011</v>
      </c>
      <c r="AK280" s="15">
        <f t="shared" si="54"/>
        <v>0.66500225422673287</v>
      </c>
      <c r="AL280" s="5">
        <v>2.8845000000000001</v>
      </c>
      <c r="AM280" s="5">
        <v>2.6804999999999999</v>
      </c>
      <c r="AN280" s="5">
        <f>('Global Only'!V280/AM280)^0.5</f>
        <v>1.297499608200595</v>
      </c>
      <c r="AO280" s="5">
        <f t="shared" si="55"/>
        <v>1.0477912342941951</v>
      </c>
      <c r="AQ280" s="5">
        <f>W280*S280/'Global Only'!S280</f>
        <v>2.9833173182917605</v>
      </c>
      <c r="AR280" s="15"/>
      <c r="AS280" s="5">
        <f>AQ280/'Global Only'!V280</f>
        <v>0.66110305931676527</v>
      </c>
    </row>
    <row r="281" spans="1:4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46"/>
        <v>5956.734199999999</v>
      </c>
      <c r="M281" s="15"/>
      <c r="N281" s="15"/>
      <c r="O281" s="15"/>
      <c r="P281" s="15">
        <f t="shared" si="47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48"/>
        <v>3.2773272363328294</v>
      </c>
      <c r="W281" s="63">
        <v>2.17943</v>
      </c>
      <c r="X281" s="15">
        <f t="shared" si="49"/>
        <v>0.66500225422673287</v>
      </c>
      <c r="Y281" s="15">
        <f>'Global Only'!Y281</f>
        <v>0.64421778557840015</v>
      </c>
      <c r="Z281" s="15">
        <f t="shared" si="50"/>
        <v>0.42840627962259015</v>
      </c>
      <c r="AA281" s="16">
        <v>0.45430141053928286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1"/>
        <v>1406.2407931444632</v>
      </c>
      <c r="AH281" s="17">
        <v>1384.6930686849744</v>
      </c>
      <c r="AI281" s="15">
        <f t="shared" si="52"/>
        <v>3.2773272363328285</v>
      </c>
      <c r="AJ281" s="17">
        <f t="shared" si="53"/>
        <v>1</v>
      </c>
      <c r="AK281" s="15">
        <f t="shared" si="54"/>
        <v>0.66500225422673287</v>
      </c>
      <c r="AL281" s="5">
        <v>2.8845000000000001</v>
      </c>
      <c r="AM281" s="5">
        <v>2.6804999999999999</v>
      </c>
      <c r="AN281" s="5">
        <f>('Global Only'!V281/AM281)^0.5</f>
        <v>1.4162653170794179</v>
      </c>
      <c r="AO281" s="5">
        <f t="shared" si="55"/>
        <v>1.0604452645733984</v>
      </c>
      <c r="AQ281" s="5">
        <f>W281*S281/'Global Only'!S281</f>
        <v>3.5544648032937962</v>
      </c>
      <c r="AR281" s="15"/>
      <c r="AS281" s="5">
        <f>AQ281/'Global Only'!V281</f>
        <v>0.66110305931676505</v>
      </c>
    </row>
    <row r="282" spans="1:4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46"/>
        <v>5956.734199999999</v>
      </c>
      <c r="M282" s="15"/>
      <c r="N282" s="15"/>
      <c r="O282" s="15"/>
      <c r="P282" s="15">
        <f t="shared" si="47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48"/>
        <v>3.2773272363328294</v>
      </c>
      <c r="W282" s="63">
        <v>2.17943</v>
      </c>
      <c r="X282" s="15">
        <f t="shared" si="49"/>
        <v>0.66500225422673287</v>
      </c>
      <c r="Y282" s="15">
        <f>'Global Only'!Y282</f>
        <v>0.47748191570466308</v>
      </c>
      <c r="Z282" s="15">
        <f t="shared" si="50"/>
        <v>0.31752655029609977</v>
      </c>
      <c r="AA282" s="16">
        <v>0.3628656505746134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1"/>
        <v>1406.2407931444632</v>
      </c>
      <c r="AH282" s="17">
        <v>1047.2396604996427</v>
      </c>
      <c r="AI282" s="15">
        <f t="shared" si="52"/>
        <v>1.8527487344297748</v>
      </c>
      <c r="AJ282" s="17">
        <f t="shared" si="53"/>
        <v>1.33</v>
      </c>
      <c r="AK282" s="15">
        <f t="shared" si="54"/>
        <v>0.66500225422673287</v>
      </c>
      <c r="AL282" s="5">
        <v>2.8845000000000001</v>
      </c>
      <c r="AM282" s="5">
        <v>2.6804999999999999</v>
      </c>
      <c r="AN282" s="5">
        <f>('Global Only'!V282/AM282)^0.5</f>
        <v>1.6285396559526781</v>
      </c>
      <c r="AO282" s="5">
        <f t="shared" si="55"/>
        <v>1.1427883754483965</v>
      </c>
      <c r="AQ282" s="5">
        <f>W282*S282/'Global Only'!S282</f>
        <v>4.699824654900282</v>
      </c>
      <c r="AR282" s="15"/>
      <c r="AS282" s="5">
        <f>AQ282/'Global Only'!V282</f>
        <v>0.66110305931676527</v>
      </c>
    </row>
    <row r="283" spans="1:4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46"/>
        <v>5956.734199999999</v>
      </c>
      <c r="M283" s="15"/>
      <c r="N283" s="15"/>
      <c r="O283" s="15"/>
      <c r="P283" s="15">
        <f t="shared" si="47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48"/>
        <v>3.2773272363328294</v>
      </c>
      <c r="W283" s="63">
        <v>2.17943</v>
      </c>
      <c r="X283" s="15">
        <f t="shared" si="49"/>
        <v>0.66500225422673287</v>
      </c>
      <c r="Y283" s="15">
        <f>'Global Only'!Y283</f>
        <v>0.32338933967916061</v>
      </c>
      <c r="Z283" s="15">
        <f t="shared" si="50"/>
        <v>0.21505463987953644</v>
      </c>
      <c r="AA283" s="16">
        <v>0.27103105543612316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1"/>
        <v>1406.2407931444632</v>
      </c>
      <c r="AH283" s="17">
        <v>774.36690657034842</v>
      </c>
      <c r="AI283" s="15">
        <f t="shared" si="52"/>
        <v>1.1751325742525114</v>
      </c>
      <c r="AJ283" s="17">
        <f t="shared" si="53"/>
        <v>1.6700000000000002</v>
      </c>
      <c r="AK283" s="15">
        <f t="shared" si="54"/>
        <v>0.66500225422673287</v>
      </c>
      <c r="AL283" s="5">
        <v>2.8845000000000001</v>
      </c>
      <c r="AM283" s="5">
        <v>2.6804999999999999</v>
      </c>
      <c r="AN283" s="5">
        <f>('Global Only'!V283/AM283)^0.5</f>
        <v>1.8938605023672859</v>
      </c>
      <c r="AO283" s="5">
        <f t="shared" si="55"/>
        <v>1.2602892715448599</v>
      </c>
      <c r="AQ283" s="5">
        <f>W283*S283/'Global Only'!S283</f>
        <v>6.3559570201732134</v>
      </c>
      <c r="AR283" s="15"/>
      <c r="AS283" s="5">
        <f>AQ283/'Global Only'!V283</f>
        <v>0.66110305931676516</v>
      </c>
    </row>
    <row r="284" spans="1:4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46"/>
        <v>5956.734199999999</v>
      </c>
      <c r="M284" s="15"/>
      <c r="N284" s="15"/>
      <c r="O284" s="15"/>
      <c r="P284" s="15">
        <f t="shared" si="47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48"/>
        <v>3.2773272363328294</v>
      </c>
      <c r="W284" s="63">
        <v>2.17943</v>
      </c>
      <c r="X284" s="15">
        <f t="shared" si="49"/>
        <v>0.66500225422673287</v>
      </c>
      <c r="Y284" s="15">
        <f>'Global Only'!Y284</f>
        <v>0.22440157212238021</v>
      </c>
      <c r="Z284" s="15">
        <f t="shared" si="50"/>
        <v>0.14922755131340562</v>
      </c>
      <c r="AA284" s="16">
        <v>0.19951882560141368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1"/>
        <v>1406.2407931444632</v>
      </c>
      <c r="AH284" s="17">
        <v>587.23834536877882</v>
      </c>
      <c r="AI284" s="15">
        <f t="shared" si="52"/>
        <v>0.81933180908320713</v>
      </c>
      <c r="AJ284" s="17">
        <f t="shared" si="53"/>
        <v>2</v>
      </c>
      <c r="AK284" s="15">
        <f t="shared" si="54"/>
        <v>0.66500225422673287</v>
      </c>
      <c r="AL284" s="5">
        <v>2.8845000000000001</v>
      </c>
      <c r="AM284" s="5">
        <v>2.6804999999999999</v>
      </c>
      <c r="AN284" s="5">
        <f>('Global Only'!V284/AM284)^0.5</f>
        <v>2.1747742181983871</v>
      </c>
      <c r="AO284" s="5">
        <f t="shared" si="55"/>
        <v>1.3370106514874525</v>
      </c>
      <c r="AQ284" s="5">
        <f>W284*S284/'Global Only'!S284</f>
        <v>8.3813375179285359</v>
      </c>
      <c r="AR284" s="15"/>
      <c r="AS284" s="5">
        <f>AQ284/'Global Only'!V284</f>
        <v>0.66110305931676516</v>
      </c>
    </row>
    <row r="285" spans="1:4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46"/>
        <v>5956.734199999999</v>
      </c>
      <c r="M285" s="15"/>
      <c r="N285" s="15"/>
      <c r="O285" s="15"/>
      <c r="P285" s="15">
        <f t="shared" si="47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48"/>
        <v>3.2773272363328294</v>
      </c>
      <c r="W285" s="63">
        <v>2.17943</v>
      </c>
      <c r="X285" s="15">
        <f t="shared" si="49"/>
        <v>0.66500225422673287</v>
      </c>
      <c r="Y285" s="15">
        <f>'Global Only'!Y285</f>
        <v>0.14270551471333229</v>
      </c>
      <c r="Z285" s="15">
        <f t="shared" si="50"/>
        <v>9.4899488974952165E-2</v>
      </c>
      <c r="AA285" s="16">
        <v>0.1310070694443416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1"/>
        <v>1406.2407931444632</v>
      </c>
      <c r="AH285" s="17">
        <v>404.62332413956238</v>
      </c>
      <c r="AI285" s="15">
        <f t="shared" si="52"/>
        <v>0.52437235781325264</v>
      </c>
      <c r="AJ285" s="17">
        <f t="shared" si="53"/>
        <v>2.5</v>
      </c>
      <c r="AK285" s="15">
        <f t="shared" si="54"/>
        <v>0.66500225422673287</v>
      </c>
      <c r="AL285" s="5">
        <v>2.8845000000000001</v>
      </c>
      <c r="AM285" s="5">
        <v>2.6804999999999999</v>
      </c>
      <c r="AN285" s="5">
        <f>('Global Only'!V285/AM285)^0.5</f>
        <v>2.6199676092183539</v>
      </c>
      <c r="AO285" s="5">
        <f t="shared" si="55"/>
        <v>1.3804823488450997</v>
      </c>
      <c r="AQ285" s="5">
        <f>W285*S285/'Global Only'!S285</f>
        <v>12.164011519780759</v>
      </c>
      <c r="AR285" s="15"/>
      <c r="AS285" s="5">
        <f>AQ285/'Global Only'!V285</f>
        <v>0.66110305931676516</v>
      </c>
    </row>
    <row r="286" spans="1:4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46"/>
        <v>4372.38</v>
      </c>
      <c r="M286" s="15"/>
      <c r="N286" s="15"/>
      <c r="O286" s="15"/>
      <c r="P286" s="15">
        <f t="shared" si="47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48"/>
        <v>3.2620110678267924</v>
      </c>
      <c r="W286" s="63">
        <v>1.89161</v>
      </c>
      <c r="X286" s="15">
        <f t="shared" si="49"/>
        <v>0.57989073631813981</v>
      </c>
      <c r="Y286" s="15">
        <f>'Global Only'!Y286</f>
        <v>1.0867006329976439</v>
      </c>
      <c r="Z286" s="15">
        <f t="shared" si="50"/>
        <v>0.63016763022639233</v>
      </c>
      <c r="AA286" s="16">
        <v>0.55576214475571517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1"/>
        <v>900.10344347026148</v>
      </c>
      <c r="AH286" s="17">
        <v>1541.2741945736698</v>
      </c>
      <c r="AI286" s="15">
        <f t="shared" si="52"/>
        <v>36.244567420297685</v>
      </c>
      <c r="AJ286" s="17">
        <f t="shared" si="53"/>
        <v>0.30000000000000004</v>
      </c>
      <c r="AK286" s="15">
        <f t="shared" si="54"/>
        <v>0.57989073631813981</v>
      </c>
      <c r="AL286" s="56">
        <v>1.5359</v>
      </c>
      <c r="AM286" s="56">
        <v>1.4395</v>
      </c>
      <c r="AN286" s="56">
        <f>('Global Only'!V286/AM286)^0.5</f>
        <v>1.5681713852097128</v>
      </c>
      <c r="AO286" s="67">
        <f t="shared" si="55"/>
        <v>0.88192747151429141</v>
      </c>
      <c r="AQ286" s="5">
        <f>W286*S286/'Global Only'!S286</f>
        <v>2.0439984418329495</v>
      </c>
      <c r="AR286" s="15"/>
      <c r="AS286" s="5">
        <f>AQ286/'Global Only'!V286</f>
        <v>0.57740672976179763</v>
      </c>
    </row>
    <row r="287" spans="1:4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46"/>
        <v>4372.38</v>
      </c>
      <c r="M287" s="15"/>
      <c r="N287" s="15"/>
      <c r="O287" s="15"/>
      <c r="P287" s="15">
        <f t="shared" si="47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48"/>
        <v>3.2620110678267924</v>
      </c>
      <c r="W287" s="63">
        <v>1.89161</v>
      </c>
      <c r="X287" s="15">
        <f t="shared" si="49"/>
        <v>0.57989073631813981</v>
      </c>
      <c r="Y287" s="15">
        <f>'Global Only'!Y287</f>
        <v>0.94421176025296727</v>
      </c>
      <c r="Z287" s="15">
        <f t="shared" si="50"/>
        <v>0.54753965289334006</v>
      </c>
      <c r="AA287" s="16">
        <v>0.51130565892707658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1"/>
        <v>900.10344347026148</v>
      </c>
      <c r="AH287" s="17">
        <v>1428.3016898637995</v>
      </c>
      <c r="AI287" s="15">
        <f t="shared" si="52"/>
        <v>13.048044271307171</v>
      </c>
      <c r="AJ287" s="17">
        <f t="shared" si="53"/>
        <v>0.5</v>
      </c>
      <c r="AK287" s="15">
        <f t="shared" si="54"/>
        <v>0.57989073631813981</v>
      </c>
      <c r="AL287" s="5">
        <v>1.5359</v>
      </c>
      <c r="AM287" s="5">
        <v>1.4395</v>
      </c>
      <c r="AN287" s="5">
        <f>('Global Only'!V287/AM287)^0.5</f>
        <v>1.6290090740705663</v>
      </c>
      <c r="AO287" s="5">
        <f t="shared" si="55"/>
        <v>0.93382398192570393</v>
      </c>
      <c r="AQ287" s="5">
        <f>W287*S287/'Global Only'!S287</f>
        <v>2.2056699046868231</v>
      </c>
      <c r="AR287" s="15"/>
      <c r="AS287" s="5">
        <f>AQ287/'Global Only'!V287</f>
        <v>0.57740672976179763</v>
      </c>
    </row>
    <row r="288" spans="1:4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46"/>
        <v>4372.38</v>
      </c>
      <c r="M288" s="15"/>
      <c r="N288" s="15"/>
      <c r="O288" s="15"/>
      <c r="P288" s="15">
        <f t="shared" si="47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48"/>
        <v>3.2620110678267924</v>
      </c>
      <c r="W288" s="63">
        <v>1.89161</v>
      </c>
      <c r="X288" s="15">
        <f t="shared" si="49"/>
        <v>0.57989073631813981</v>
      </c>
      <c r="Y288" s="15">
        <f>'Global Only'!Y288</f>
        <v>0.74887332369404225</v>
      </c>
      <c r="Z288" s="15">
        <f t="shared" si="50"/>
        <v>0.43426470308595083</v>
      </c>
      <c r="AA288" s="16">
        <v>0.42926404391524042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1"/>
        <v>900.10344347026148</v>
      </c>
      <c r="AH288" s="17">
        <v>1278.2236339801821</v>
      </c>
      <c r="AI288" s="15">
        <f t="shared" si="52"/>
        <v>5.7991307872476305</v>
      </c>
      <c r="AJ288" s="17">
        <f t="shared" si="53"/>
        <v>0.75</v>
      </c>
      <c r="AK288" s="15">
        <f t="shared" si="54"/>
        <v>0.57989073631813981</v>
      </c>
      <c r="AL288" s="5">
        <v>1.5359</v>
      </c>
      <c r="AM288" s="5">
        <v>1.4395</v>
      </c>
      <c r="AN288" s="5">
        <f>('Global Only'!V288/AM288)^0.5</f>
        <v>1.7219877469501164</v>
      </c>
      <c r="AO288" s="5">
        <f t="shared" si="55"/>
        <v>0.98848476715888955</v>
      </c>
      <c r="AQ288" s="5">
        <f>W288*S288/'Global Only'!S288</f>
        <v>2.464640747046897</v>
      </c>
      <c r="AR288" s="15"/>
      <c r="AS288" s="5">
        <f>AQ288/'Global Only'!V288</f>
        <v>0.57740672976179774</v>
      </c>
    </row>
    <row r="289" spans="1:4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46"/>
        <v>4372.38</v>
      </c>
      <c r="M289" s="15"/>
      <c r="N289" s="15"/>
      <c r="O289" s="15"/>
      <c r="P289" s="15">
        <f t="shared" si="47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48"/>
        <v>3.2620110678267924</v>
      </c>
      <c r="W289" s="63">
        <v>1.89161</v>
      </c>
      <c r="X289" s="15">
        <f t="shared" si="49"/>
        <v>0.57989073631813981</v>
      </c>
      <c r="Y289" s="15">
        <f>'Global Only'!Y289</f>
        <v>0.64977325946735742</v>
      </c>
      <c r="Z289" s="15">
        <f t="shared" si="50"/>
        <v>0.37679749387236361</v>
      </c>
      <c r="AA289" s="16">
        <v>0.35611444390204494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1"/>
        <v>900.10344347026148</v>
      </c>
      <c r="AH289" s="17">
        <v>1112.6517344021763</v>
      </c>
      <c r="AI289" s="15">
        <f t="shared" si="52"/>
        <v>3.2620110678267928</v>
      </c>
      <c r="AJ289" s="17">
        <f t="shared" si="53"/>
        <v>1</v>
      </c>
      <c r="AK289" s="15">
        <f t="shared" si="54"/>
        <v>0.57989073631813981</v>
      </c>
      <c r="AL289" s="5">
        <v>1.5359</v>
      </c>
      <c r="AM289" s="5">
        <v>1.4395</v>
      </c>
      <c r="AN289" s="5">
        <f>('Global Only'!V289/AM289)^0.5</f>
        <v>1.845669153067822</v>
      </c>
      <c r="AO289" s="5">
        <f t="shared" si="55"/>
        <v>0.94510831333362089</v>
      </c>
      <c r="AQ289" s="5">
        <f>W289*S289/'Global Only'!S289</f>
        <v>2.8313999383091719</v>
      </c>
      <c r="AR289" s="15"/>
      <c r="AS289" s="5">
        <f>AQ289/'Global Only'!V289</f>
        <v>0.57740672976179763</v>
      </c>
    </row>
    <row r="290" spans="1:4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46"/>
        <v>4372.38</v>
      </c>
      <c r="M290" s="15"/>
      <c r="N290" s="15"/>
      <c r="O290" s="15"/>
      <c r="P290" s="15">
        <f t="shared" si="47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48"/>
        <v>3.2620110678267924</v>
      </c>
      <c r="W290" s="63">
        <v>1.89161</v>
      </c>
      <c r="X290" s="15">
        <f t="shared" si="49"/>
        <v>0.57989073631813981</v>
      </c>
      <c r="Y290" s="15">
        <f>'Global Only'!Y290</f>
        <v>0.48087824825304271</v>
      </c>
      <c r="Z290" s="15">
        <f t="shared" si="50"/>
        <v>0.27885684145883416</v>
      </c>
      <c r="AA290" s="16">
        <v>0.27430385773822069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1"/>
        <v>900.10344347026148</v>
      </c>
      <c r="AH290" s="17">
        <v>885.89345278992414</v>
      </c>
      <c r="AI290" s="15">
        <f t="shared" si="52"/>
        <v>1.844090150843344</v>
      </c>
      <c r="AJ290" s="17">
        <f t="shared" si="53"/>
        <v>1.3300000000000003</v>
      </c>
      <c r="AK290" s="15">
        <f t="shared" si="54"/>
        <v>0.57989073631813981</v>
      </c>
      <c r="AL290" s="5">
        <v>1.5359</v>
      </c>
      <c r="AM290" s="5">
        <v>1.4395</v>
      </c>
      <c r="AN290" s="5">
        <f>('Global Only'!V290/AM290)^0.5</f>
        <v>2.0684390702328739</v>
      </c>
      <c r="AO290" s="5">
        <f t="shared" si="55"/>
        <v>0.98367268417445086</v>
      </c>
      <c r="AQ290" s="5">
        <f>W290*S290/'Global Only'!S290</f>
        <v>3.5561410260167872</v>
      </c>
      <c r="AR290" s="15"/>
      <c r="AS290" s="5">
        <f>AQ290/'Global Only'!V290</f>
        <v>0.57740672976179763</v>
      </c>
    </row>
    <row r="291" spans="1:4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46"/>
        <v>4372.38</v>
      </c>
      <c r="M291" s="15"/>
      <c r="N291" s="15"/>
      <c r="O291" s="15"/>
      <c r="P291" s="15">
        <f t="shared" si="47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48"/>
        <v>3.2620110678267924</v>
      </c>
      <c r="W291" s="63">
        <v>1.89161</v>
      </c>
      <c r="X291" s="15">
        <f t="shared" si="49"/>
        <v>0.57989073631813981</v>
      </c>
      <c r="Y291" s="15">
        <f>'Global Only'!Y291</f>
        <v>0.32552504804908489</v>
      </c>
      <c r="Z291" s="15">
        <f t="shared" si="50"/>
        <v>0.18876895980318167</v>
      </c>
      <c r="AA291" s="16">
        <v>0.20689965473367058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1"/>
        <v>900.10344347026148</v>
      </c>
      <c r="AH291" s="17">
        <v>680.61378951775089</v>
      </c>
      <c r="AI291" s="15">
        <f t="shared" si="52"/>
        <v>1.1696407428831412</v>
      </c>
      <c r="AJ291" s="17">
        <f t="shared" si="53"/>
        <v>1.67</v>
      </c>
      <c r="AK291" s="15">
        <f t="shared" si="54"/>
        <v>0.57989073631813981</v>
      </c>
      <c r="AL291" s="5">
        <v>1.5359</v>
      </c>
      <c r="AM291" s="5">
        <v>1.4395</v>
      </c>
      <c r="AN291" s="5">
        <f>('Global Only'!V291/AM291)^0.5</f>
        <v>2.3598429792111029</v>
      </c>
      <c r="AO291" s="5">
        <f t="shared" si="55"/>
        <v>1.0960470140291747</v>
      </c>
      <c r="AQ291" s="5">
        <f>W291*S291/'Global Only'!S291</f>
        <v>4.6287073530762655</v>
      </c>
      <c r="AR291" s="15"/>
      <c r="AS291" s="5">
        <f>AQ291/'Global Only'!V291</f>
        <v>0.57740672976179774</v>
      </c>
    </row>
    <row r="292" spans="1:4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46"/>
        <v>4372.38</v>
      </c>
      <c r="M292" s="15"/>
      <c r="N292" s="15"/>
      <c r="O292" s="15"/>
      <c r="P292" s="15">
        <f t="shared" si="47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48"/>
        <v>3.2620110678267924</v>
      </c>
      <c r="W292" s="63">
        <v>1.89161</v>
      </c>
      <c r="X292" s="15">
        <f t="shared" si="49"/>
        <v>0.57989073631813981</v>
      </c>
      <c r="Y292" s="15">
        <f>'Global Only'!Y292</f>
        <v>0.22599402732963558</v>
      </c>
      <c r="Z292" s="15">
        <f t="shared" si="50"/>
        <v>0.1310518429116842</v>
      </c>
      <c r="AA292" s="16">
        <v>0.15733170692323223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1"/>
        <v>900.10344347026148</v>
      </c>
      <c r="AH292" s="17">
        <v>527.71404147143915</v>
      </c>
      <c r="AI292" s="15">
        <f t="shared" si="52"/>
        <v>0.81550276695669821</v>
      </c>
      <c r="AJ292" s="17">
        <f t="shared" si="53"/>
        <v>2</v>
      </c>
      <c r="AK292" s="15">
        <f t="shared" si="54"/>
        <v>0.57989073631813981</v>
      </c>
      <c r="AL292" s="5">
        <v>1.5359</v>
      </c>
      <c r="AM292" s="5">
        <v>1.4395</v>
      </c>
      <c r="AN292" s="5">
        <f>('Global Only'!V292/AM292)^0.5</f>
        <v>2.6799960469387383</v>
      </c>
      <c r="AO292" s="5">
        <f t="shared" si="55"/>
        <v>1.2005302895988881</v>
      </c>
      <c r="AQ292" s="5">
        <f>W292*S292/'Global Only'!S292</f>
        <v>5.9698279836588712</v>
      </c>
      <c r="AR292" s="15"/>
      <c r="AS292" s="5">
        <f>AQ292/'Global Only'!V292</f>
        <v>0.57740672976179774</v>
      </c>
    </row>
    <row r="293" spans="1:45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46"/>
        <v>4372.38</v>
      </c>
      <c r="M293" s="42"/>
      <c r="N293" s="42"/>
      <c r="O293" s="42"/>
      <c r="P293" s="42">
        <f t="shared" si="47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48"/>
        <v>3.2620110678267924</v>
      </c>
      <c r="W293" s="64">
        <v>1.89161</v>
      </c>
      <c r="X293" s="42">
        <f t="shared" si="49"/>
        <v>0.57989073631813981</v>
      </c>
      <c r="Y293" s="42">
        <f>'Global Only'!Y293</f>
        <v>0.1441328388322447</v>
      </c>
      <c r="Z293" s="42">
        <f t="shared" si="50"/>
        <v>8.3581298038054155E-2</v>
      </c>
      <c r="AA293" s="41">
        <v>0.1079388622077927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1"/>
        <v>900.10344347026148</v>
      </c>
      <c r="AH293" s="43">
        <v>370.25188473625445</v>
      </c>
      <c r="AI293" s="42">
        <f t="shared" si="52"/>
        <v>0.52192177085228675</v>
      </c>
      <c r="AJ293" s="43">
        <f t="shared" si="53"/>
        <v>2.5</v>
      </c>
      <c r="AK293" s="42">
        <f t="shared" si="54"/>
        <v>0.57989073631813981</v>
      </c>
      <c r="AL293" s="5">
        <v>1.5359</v>
      </c>
      <c r="AM293" s="5">
        <v>1.4395</v>
      </c>
      <c r="AN293" s="5">
        <f>('Global Only'!V293/AM293)^0.5</f>
        <v>3.1995200754822117</v>
      </c>
      <c r="AO293" s="5">
        <f t="shared" si="55"/>
        <v>1.2914236167838486</v>
      </c>
      <c r="AQ293" s="5">
        <f>W293*S293/'Global Only'!S293</f>
        <v>8.5086995691866552</v>
      </c>
      <c r="AR293" s="42"/>
      <c r="AS293" s="5">
        <f>AQ293/'Global Only'!V293</f>
        <v>0.57740672976179774</v>
      </c>
    </row>
    <row r="294" spans="1:45">
      <c r="AF294" s="10"/>
      <c r="AG294" s="6"/>
      <c r="AH294" s="6"/>
      <c r="AJ294" s="19"/>
    </row>
    <row r="295" spans="1:45">
      <c r="AF295" s="11"/>
      <c r="AG295" s="6"/>
      <c r="AH295" s="6"/>
      <c r="AJ295" s="19"/>
    </row>
    <row r="296" spans="1:45">
      <c r="AF296" s="18"/>
      <c r="AG296" s="6"/>
      <c r="AH296" s="6"/>
      <c r="AJ296" s="19"/>
    </row>
    <row r="297" spans="1:45">
      <c r="AF297" s="11"/>
      <c r="AG297" s="6"/>
      <c r="AH297" s="6"/>
      <c r="AJ297" s="19"/>
    </row>
  </sheetData>
  <mergeCells count="14">
    <mergeCell ref="AM4:AM5"/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A0B-807D-4CCF-9B01-C3D65A487387}">
  <sheetPr codeName="Sheet8"/>
  <dimension ref="A1:J202"/>
  <sheetViews>
    <sheetView zoomScale="130" zoomScaleNormal="130" workbookViewId="0">
      <selection activeCell="M2" sqref="M2"/>
    </sheetView>
  </sheetViews>
  <sheetFormatPr defaultRowHeight="15"/>
  <cols>
    <col min="1" max="1" width="7.85546875" bestFit="1" customWidth="1"/>
    <col min="2" max="6" width="12" bestFit="1" customWidth="1"/>
  </cols>
  <sheetData>
    <row r="1" spans="1:10">
      <c r="A1" t="s">
        <v>928</v>
      </c>
      <c r="B1" t="s">
        <v>929</v>
      </c>
      <c r="C1" t="s">
        <v>930</v>
      </c>
      <c r="D1" t="s">
        <v>931</v>
      </c>
      <c r="E1" t="s">
        <v>932</v>
      </c>
      <c r="F1" t="s">
        <v>933</v>
      </c>
    </row>
    <row r="2" spans="1:10">
      <c r="A2">
        <v>0</v>
      </c>
      <c r="B2">
        <v>1.0266940451745381</v>
      </c>
      <c r="C2">
        <v>1.0438413361169103</v>
      </c>
      <c r="D2">
        <v>1.0729613733905581</v>
      </c>
      <c r="E2">
        <v>1.1086474501108647</v>
      </c>
      <c r="F2">
        <v>1.179245283018868</v>
      </c>
      <c r="I2" t="b">
        <v>0</v>
      </c>
      <c r="J2" t="s">
        <v>929</v>
      </c>
    </row>
    <row r="3" spans="1:10">
      <c r="A3">
        <v>1.4999999999999999E-2</v>
      </c>
      <c r="B3">
        <v>1.0246484785141161</v>
      </c>
      <c r="C3">
        <v>1.0404301769491082</v>
      </c>
      <c r="D3">
        <v>1.067139174623587</v>
      </c>
      <c r="E3">
        <v>1.0997137215849428</v>
      </c>
      <c r="F3">
        <v>1.1636523711376383</v>
      </c>
      <c r="I3" t="b">
        <v>0</v>
      </c>
      <c r="J3" t="s">
        <v>930</v>
      </c>
    </row>
    <row r="4" spans="1:10">
      <c r="A4">
        <v>0.03</v>
      </c>
      <c r="B4">
        <v>1.0226207374902643</v>
      </c>
      <c r="C4">
        <v>1.0370575419714296</v>
      </c>
      <c r="D4">
        <v>1.0614080461630939</v>
      </c>
      <c r="E4">
        <v>1.0909668568160462</v>
      </c>
      <c r="F4">
        <v>1.1485456480383907</v>
      </c>
      <c r="I4" t="b">
        <v>1</v>
      </c>
      <c r="J4" t="s">
        <v>931</v>
      </c>
    </row>
    <row r="5" spans="1:10">
      <c r="A5">
        <v>4.4999999999999998E-2</v>
      </c>
      <c r="B5">
        <v>1.0206078388086992</v>
      </c>
      <c r="C5">
        <v>1.0337181057503972</v>
      </c>
      <c r="D5">
        <v>1.0557576319588282</v>
      </c>
      <c r="E5">
        <v>1.0823879452741425</v>
      </c>
      <c r="F5">
        <v>1.1338782570058117</v>
      </c>
      <c r="I5" t="b">
        <v>0</v>
      </c>
      <c r="J5" t="s">
        <v>932</v>
      </c>
    </row>
    <row r="6" spans="1:10">
      <c r="A6">
        <v>0.06</v>
      </c>
      <c r="B6">
        <v>1.0186068762799445</v>
      </c>
      <c r="C6">
        <v>1.0304067512449604</v>
      </c>
      <c r="D6">
        <v>1.0501781874597262</v>
      </c>
      <c r="E6">
        <v>1.073959573255566</v>
      </c>
      <c r="F6">
        <v>1.1196084294775814</v>
      </c>
      <c r="I6" t="b">
        <v>0</v>
      </c>
      <c r="J6" t="s">
        <v>933</v>
      </c>
    </row>
    <row r="7" spans="1:10">
      <c r="A7">
        <v>7.4999999999999997E-2</v>
      </c>
      <c r="B7">
        <v>1.0166150060868022</v>
      </c>
      <c r="C7">
        <v>1.0271185401788205</v>
      </c>
      <c r="D7">
        <v>1.0446605062687995</v>
      </c>
      <c r="E7">
        <v>1.0656656448708954</v>
      </c>
      <c r="F7">
        <v>1.1056987839446466</v>
      </c>
    </row>
    <row r="8" spans="1:10">
      <c r="A8">
        <v>0.09</v>
      </c>
      <c r="B8">
        <v>1.0146294328605536</v>
      </c>
      <c r="C8">
        <v>1.0238486859563967</v>
      </c>
      <c r="D8">
        <v>1.0391958555812126</v>
      </c>
      <c r="E8">
        <v>1.0574912286301621</v>
      </c>
      <c r="F8">
        <v>1.0921157448140322</v>
      </c>
    </row>
    <row r="9" spans="1:10">
      <c r="A9">
        <v>0.105</v>
      </c>
      <c r="B9">
        <v>1.0126473964130678</v>
      </c>
      <c r="C9">
        <v>1.02059252875411</v>
      </c>
      <c r="D9">
        <v>1.0337759191576892</v>
      </c>
      <c r="E9">
        <v>1.0494224255532556</v>
      </c>
      <c r="F9">
        <v>1.0788290579199993</v>
      </c>
    </row>
    <row r="10" spans="1:10">
      <c r="A10">
        <v>0.12</v>
      </c>
      <c r="B10">
        <v>1.0106661589869201</v>
      </c>
      <c r="C10">
        <v>1.0173455124710584</v>
      </c>
      <c r="D10">
        <v>1.0283927467990603</v>
      </c>
      <c r="E10">
        <v>1.0414462555010238</v>
      </c>
      <c r="F10">
        <v>1.0658113845068795</v>
      </c>
    </row>
    <row r="11" spans="1:10">
      <c r="A11">
        <v>0.13500000000000001</v>
      </c>
      <c r="B11">
        <v>1.0086829928978647</v>
      </c>
      <c r="C11">
        <v>1.0141031632673236</v>
      </c>
      <c r="D11">
        <v>1.0230387094635032</v>
      </c>
      <c r="E11">
        <v>1.033550559032774</v>
      </c>
      <c r="F11">
        <v>1.0530379593866219</v>
      </c>
    </row>
    <row r="12" spans="1:10">
      <c r="A12">
        <v>0.15</v>
      </c>
      <c r="B12">
        <v>1.0066951684539795</v>
      </c>
      <c r="C12">
        <v>1.010861069455707</v>
      </c>
      <c r="D12">
        <v>1.017706459313672</v>
      </c>
      <c r="E12">
        <v>1.0257239125842281</v>
      </c>
      <c r="F12">
        <v>1.0404863019313377</v>
      </c>
    </row>
    <row r="13" spans="1:10">
      <c r="A13">
        <v>0.16499999999999998</v>
      </c>
      <c r="B13">
        <v>1.004699942043862</v>
      </c>
      <c r="C13">
        <v>1.0076148625449228</v>
      </c>
      <c r="D13">
        <v>1.012388894102644</v>
      </c>
      <c r="E13">
        <v>1.0179555551533126</v>
      </c>
      <c r="F13">
        <v>1.0281359708346471</v>
      </c>
    </row>
    <row r="14" spans="1:10">
      <c r="A14">
        <v>0.18</v>
      </c>
      <c r="B14">
        <v>1.0026945442926776</v>
      </c>
      <c r="C14">
        <v>1.0043601992602635</v>
      </c>
      <c r="D14">
        <v>1.0070791254102174</v>
      </c>
      <c r="E14">
        <v>1.0102353249998355</v>
      </c>
      <c r="F14">
        <v>1.0159683553373149</v>
      </c>
    </row>
    <row r="15" spans="1:10">
      <c r="A15">
        <v>0.19500000000000001</v>
      </c>
      <c r="B15">
        <v>1.0006761681899048</v>
      </c>
      <c r="C15">
        <v>1.0010927443924176</v>
      </c>
      <c r="D15">
        <v>1.0017704503284459</v>
      </c>
      <c r="E15">
        <v>1.002553605124608</v>
      </c>
      <c r="F15">
        <v>1.0039664969875701</v>
      </c>
    </row>
    <row r="16" spans="1:10">
      <c r="A16">
        <v>0.21</v>
      </c>
      <c r="B16">
        <v>0.99864195709650172</v>
      </c>
      <c r="C16">
        <v>0.99780815434724723</v>
      </c>
      <c r="D16">
        <v>0.9964563262704017</v>
      </c>
      <c r="E16">
        <v>0.99490127650590554</v>
      </c>
      <c r="F16">
        <v>0.99211493708663845</v>
      </c>
    </row>
    <row r="17" spans="1:6">
      <c r="A17">
        <v>0.22499999999999998</v>
      </c>
      <c r="B17">
        <v>0.99658899254213507</v>
      </c>
      <c r="C17">
        <v>0.99450206128960017</v>
      </c>
      <c r="D17">
        <v>0.99113034864148053</v>
      </c>
      <c r="E17">
        <v>0.98726967824545031</v>
      </c>
      <c r="F17">
        <v>0.98039958582361342</v>
      </c>
    </row>
    <row r="18" spans="1:6">
      <c r="A18">
        <v>0.24</v>
      </c>
      <c r="B18">
        <v>0.99451428172525058</v>
      </c>
      <c r="C18">
        <v>0.99117005779328127</v>
      </c>
      <c r="D18">
        <v>0.98578623117000286</v>
      </c>
      <c r="E18">
        <v>0.97965057391950938</v>
      </c>
      <c r="F18">
        <v>0.96880760978202352</v>
      </c>
    </row>
    <row r="19" spans="1:6">
      <c r="A19">
        <v>0.255</v>
      </c>
      <c r="B19">
        <v>0.99241474463031865</v>
      </c>
      <c r="C19">
        <v>0.98780768192769752</v>
      </c>
      <c r="D19">
        <v>0.98041778874503482</v>
      </c>
      <c r="E19">
        <v>0.97203612354867763</v>
      </c>
      <c r="F19">
        <v>0.95732733504200918</v>
      </c>
    </row>
    <row r="20" spans="1:6">
      <c r="A20">
        <v>0.27</v>
      </c>
      <c r="B20">
        <v>0.99028720067775278</v>
      </c>
      <c r="C20">
        <v>0.98441040272997216</v>
      </c>
      <c r="D20">
        <v>0.97501892265540446</v>
      </c>
      <c r="E20">
        <v>0.96441886069675808</v>
      </c>
      <c r="F20">
        <v>0.94594816353639588</v>
      </c>
    </row>
    <row r="21" spans="1:6">
      <c r="A21">
        <v>0.28499999999999998</v>
      </c>
      <c r="B21">
        <v>0.98812835482299011</v>
      </c>
      <c r="C21">
        <v>0.9809736060300468</v>
      </c>
      <c r="D21">
        <v>0.96958360816584765</v>
      </c>
      <c r="E21">
        <v>0.95679167428809564</v>
      </c>
      <c r="F21">
        <v>0.93466050066890949</v>
      </c>
    </row>
    <row r="22" spans="1:6">
      <c r="A22">
        <v>0.3</v>
      </c>
      <c r="B22">
        <v>0.9859347830222932</v>
      </c>
      <c r="C22">
        <v>0.97749258061596089</v>
      </c>
      <c r="D22">
        <v>0.96410588440475942</v>
      </c>
      <c r="E22">
        <v>0.94914779479631595</v>
      </c>
      <c r="F22">
        <v>0.92345569248595583</v>
      </c>
    </row>
    <row r="23" spans="1:6">
      <c r="A23">
        <v>0.315</v>
      </c>
      <c r="B23">
        <v>0.98370291698427281</v>
      </c>
      <c r="C23">
        <v>0.97396250474768564</v>
      </c>
      <c r="D23">
        <v>0.95857984657366768</v>
      </c>
      <c r="E23">
        <v>0.94148078450754524</v>
      </c>
      <c r="F23">
        <v>0.9123259709237046</v>
      </c>
    </row>
    <row r="24" spans="1:6">
      <c r="A24">
        <v>0.32999999999999996</v>
      </c>
      <c r="B24">
        <v>0.98142902812829591</v>
      </c>
      <c r="C24">
        <v>0.97037843305115878</v>
      </c>
      <c r="D24">
        <v>0.95299964052159802</v>
      </c>
      <c r="E24">
        <v>0.93378453159931551</v>
      </c>
      <c r="F24">
        <v>0.90126440584062151</v>
      </c>
    </row>
    <row r="25" spans="1:6">
      <c r="A25">
        <v>0.34499999999999997</v>
      </c>
      <c r="B25">
        <v>0.9791092106742828</v>
      </c>
      <c r="C25">
        <v>0.96673528385007779</v>
      </c>
      <c r="D25">
        <v>0.94735945975805069</v>
      </c>
      <c r="E25">
        <v>0.92605324780351628</v>
      </c>
      <c r="F25">
        <v>0.89026486270095173</v>
      </c>
    </row>
    <row r="26" spans="1:6">
      <c r="A26">
        <v>0.36</v>
      </c>
      <c r="B26">
        <v>0.97673936379342097</v>
      </c>
      <c r="C26">
        <v>0.96302782702221357</v>
      </c>
      <c r="D26">
        <v>0.94165354500629239</v>
      </c>
      <c r="E26">
        <v>0.91828146943879219</v>
      </c>
      <c r="F26">
        <v>0.87932196490407077</v>
      </c>
    </row>
    <row r="27" spans="1:6">
      <c r="A27">
        <v>0.375</v>
      </c>
      <c r="B27">
        <v>0.97431517275674229</v>
      </c>
      <c r="C27">
        <v>0.95925067250009155</v>
      </c>
      <c r="D27">
        <v>0.9358761864237527</v>
      </c>
      <c r="E27">
        <v>0.91046406160524507</v>
      </c>
      <c r="F27">
        <v>0.86843105986391234</v>
      </c>
    </row>
    <row r="28" spans="1:6">
      <c r="A28">
        <v>0.39</v>
      </c>
      <c r="B28">
        <v>0.97183208902911666</v>
      </c>
      <c r="C28">
        <v>0.95539825957353408</v>
      </c>
      <c r="D28">
        <v>0.93002172863802024</v>
      </c>
      <c r="E28">
        <v>0.90259622533271622</v>
      </c>
      <c r="F28">
        <v>0.85758818803667602</v>
      </c>
    </row>
    <row r="29" spans="1:6">
      <c r="A29">
        <v>0.40499999999999997</v>
      </c>
      <c r="B29">
        <v>0.96928530927107803</v>
      </c>
      <c r="C29">
        <v>0.95146484719435376</v>
      </c>
      <c r="D29">
        <v>0.92408457876448347</v>
      </c>
      <c r="E29">
        <v>0.89467350746367458</v>
      </c>
      <c r="F29">
        <v>0.84679005417761755</v>
      </c>
    </row>
    <row r="30" spans="1:6">
      <c r="A30">
        <v>0.42</v>
      </c>
      <c r="B30">
        <v>0.96666975323126125</v>
      </c>
      <c r="C30">
        <v>0.94744450553205684</v>
      </c>
      <c r="D30">
        <v>0.91805921758411024</v>
      </c>
      <c r="E30">
        <v>0.8866918130333058</v>
      </c>
      <c r="F30">
        <v>0.83603400018225238</v>
      </c>
    </row>
    <row r="31" spans="1:6">
      <c r="A31">
        <v>0.435</v>
      </c>
      <c r="B31">
        <v>0.96398004053969921</v>
      </c>
      <c r="C31">
        <v>0.94333110908422657</v>
      </c>
      <c r="D31">
        <v>0.91194021406595116</v>
      </c>
      <c r="E31">
        <v>0.87864741988329831</v>
      </c>
      <c r="F31">
        <v>0.82531797893637071</v>
      </c>
    </row>
    <row r="32" spans="1:6">
      <c r="A32">
        <v>0.44999999999999996</v>
      </c>
      <c r="B32">
        <v>0.96121046644868513</v>
      </c>
      <c r="C32">
        <v>0.93911833170667203</v>
      </c>
      <c r="D32">
        <v>0.90572224341724772</v>
      </c>
      <c r="E32">
        <v>0.87053699521275008</v>
      </c>
      <c r="F32">
        <v>0.81464052866506087</v>
      </c>
    </row>
    <row r="33" spans="1:6">
      <c r="A33">
        <v>0.46499999999999997</v>
      </c>
      <c r="B33">
        <v>0.95835497661571356</v>
      </c>
      <c r="C33">
        <v>0.93479964399655491</v>
      </c>
      <c r="D33">
        <v>0.89940010883282862</v>
      </c>
      <c r="E33">
        <v>0.86235761373049369</v>
      </c>
      <c r="F33">
        <v>0.80400074733509175</v>
      </c>
    </row>
    <row r="34" spans="1:6">
      <c r="A34">
        <v>0.48</v>
      </c>
      <c r="B34">
        <v>0.95540714108493419</v>
      </c>
      <c r="C34">
        <v>0.93036831353627936</v>
      </c>
      <c r="D34">
        <v>0.89296876709294204</v>
      </c>
      <c r="E34">
        <v>0.8541067770291495</v>
      </c>
      <c r="F34">
        <v>0.79339826672875902</v>
      </c>
    </row>
    <row r="35" spans="1:6">
      <c r="A35">
        <v>0.495</v>
      </c>
      <c r="B35">
        <v>0.95236012770288936</v>
      </c>
      <c r="C35">
        <v>0.92581740858621475</v>
      </c>
      <c r="D35">
        <v>0.88642335812278528</v>
      </c>
      <c r="E35">
        <v>0.84578243375388951</v>
      </c>
      <c r="F35">
        <v>0.78283322587139537</v>
      </c>
    </row>
    <row r="36" spans="1:6">
      <c r="A36">
        <v>0.51</v>
      </c>
      <c r="B36">
        <v>0.9492066753049393</v>
      </c>
      <c r="C36">
        <v>0.92113980589885192</v>
      </c>
      <c r="D36">
        <v>0.87975923857579308</v>
      </c>
      <c r="E36">
        <v>0.83738300009013678</v>
      </c>
      <c r="F36">
        <v>0.77230624355958788</v>
      </c>
    </row>
    <row r="37" spans="1:6">
      <c r="A37">
        <v>0.52500000000000002</v>
      </c>
      <c r="B37">
        <v>0.94593906713504272</v>
      </c>
      <c r="C37">
        <v>0.91632820341343224</v>
      </c>
      <c r="D37">
        <v>0.87297201943430869</v>
      </c>
      <c r="E37">
        <v>0.82890738004648989</v>
      </c>
      <c r="F37">
        <v>0.761818389802699</v>
      </c>
    </row>
    <row r="38" spans="1:6">
      <c r="A38">
        <v>0.54</v>
      </c>
      <c r="B38">
        <v>0.94254910511838785</v>
      </c>
      <c r="C38">
        <v>0.91137513867490461</v>
      </c>
      <c r="D38">
        <v>0.86605760753404759</v>
      </c>
      <c r="E38">
        <v>0.8203549849647106</v>
      </c>
      <c r="F38">
        <v>0.75137115605617477</v>
      </c>
    </row>
    <row r="39" spans="1:6">
      <c r="A39">
        <v>0.55499999999999994</v>
      </c>
      <c r="B39">
        <v>0.93902808579892527</v>
      </c>
      <c r="C39">
        <v>0.90627301389927772</v>
      </c>
      <c r="D39">
        <v>0.85901225081165722</v>
      </c>
      <c r="E39">
        <v>0.81172575165056005</v>
      </c>
      <c r="F39">
        <v>0.74096642419066672</v>
      </c>
    </row>
    <row r="40" spans="1:6">
      <c r="A40">
        <v>0.56999999999999995</v>
      </c>
      <c r="B40">
        <v>0.93536677898738319</v>
      </c>
      <c r="C40">
        <v>0.90101412867234187</v>
      </c>
      <c r="D40">
        <v>0.85183258694748443</v>
      </c>
      <c r="E40">
        <v>0.80302015849080444</v>
      </c>
      <c r="F40">
        <v>0.73060643420521798</v>
      </c>
    </row>
    <row r="41" spans="1:6">
      <c r="A41">
        <v>0.58499999999999996</v>
      </c>
      <c r="B41">
        <v>0.93155541044465584</v>
      </c>
      <c r="C41">
        <v>0.89559072131162842</v>
      </c>
      <c r="D41">
        <v>0.8445156949291458</v>
      </c>
      <c r="E41">
        <v>0.79423923890606696</v>
      </c>
      <c r="F41">
        <v>0.72029375075451862</v>
      </c>
    </row>
    <row r="42" spans="1:6">
      <c r="A42">
        <v>0.6</v>
      </c>
      <c r="B42">
        <v>0.92758365025403322</v>
      </c>
      <c r="C42">
        <v>0.88999501993143482</v>
      </c>
      <c r="D42">
        <v>0.83705914889797306</v>
      </c>
      <c r="E42">
        <v>0.78538459148952455</v>
      </c>
      <c r="F42">
        <v>0.71003122861821788</v>
      </c>
    </row>
    <row r="43" spans="1:6">
      <c r="A43">
        <v>0.61499999999999999</v>
      </c>
      <c r="B43">
        <v>0.92344060891475888</v>
      </c>
      <c r="C43">
        <v>0.88421930421467843</v>
      </c>
      <c r="D43">
        <v>0.82946107346376652</v>
      </c>
      <c r="E43">
        <v>0.7764583862005926</v>
      </c>
      <c r="F43">
        <v>0.69982197729315831</v>
      </c>
    </row>
    <row r="44" spans="1:6">
      <c r="A44">
        <v>0.63</v>
      </c>
      <c r="B44">
        <v>0.91911484361591633</v>
      </c>
      <c r="C44">
        <v>0.87825597879809469</v>
      </c>
      <c r="D44">
        <v>0.82172019948950659</v>
      </c>
      <c r="E44">
        <v>0.76746336602298582</v>
      </c>
      <c r="F44">
        <v>0.6896693249358633</v>
      </c>
    </row>
    <row r="45" spans="1:6">
      <c r="A45">
        <v>0.64500000000000002</v>
      </c>
      <c r="B45">
        <v>0.91459437761445039</v>
      </c>
      <c r="C45">
        <v>0.87209765900228409</v>
      </c>
      <c r="D45">
        <v>0.813835919164692</v>
      </c>
      <c r="E45">
        <v>0.75840284355939869</v>
      </c>
      <c r="F45">
        <v>0.6795767819214672</v>
      </c>
    </row>
    <row r="46" spans="1:6">
      <c r="A46">
        <v>0.65999999999999992</v>
      </c>
      <c r="B46">
        <v>0.90986673612588209</v>
      </c>
      <c r="C46">
        <v>0.86573726936831519</v>
      </c>
      <c r="D46">
        <v>0.80580833901389315</v>
      </c>
      <c r="E46">
        <v>0.74928069212098658</v>
      </c>
      <c r="F46">
        <v>0.66954800431555583</v>
      </c>
    </row>
    <row r="47" spans="1:6">
      <c r="A47">
        <v>0.67499999999999993</v>
      </c>
      <c r="B47">
        <v>0.90491900260997449</v>
      </c>
      <c r="C47">
        <v>0.85916815508227773</v>
      </c>
      <c r="D47">
        <v>0.79763832933777834</v>
      </c>
      <c r="E47">
        <v>0.74010133097810016</v>
      </c>
      <c r="F47">
        <v>0.65958675757633534</v>
      </c>
    </row>
    <row r="48" spans="1:6">
      <c r="A48">
        <v>0.69</v>
      </c>
      <c r="B48">
        <v>0.89973789974872387</v>
      </c>
      <c r="C48">
        <v>0.85238420586612673</v>
      </c>
      <c r="D48">
        <v>0.78932756847047669</v>
      </c>
      <c r="E48">
        <v>0.73086970456724942</v>
      </c>
      <c r="F48">
        <v>0.64969688081577981</v>
      </c>
    </row>
    <row r="49" spans="1:6">
      <c r="A49">
        <v>0.70499999999999996</v>
      </c>
      <c r="B49">
        <v>0.89430989970271302</v>
      </c>
      <c r="C49">
        <v>0.84537999128179897</v>
      </c>
      <c r="D49">
        <v>0.7808785801733541</v>
      </c>
      <c r="E49">
        <v>0.72159125559455894</v>
      </c>
      <c r="F49">
        <v>0.63988225194981529</v>
      </c>
    </row>
    <row r="50" spans="1:6">
      <c r="A50">
        <v>0.72</v>
      </c>
      <c r="B50">
        <v>0.88862136830293414</v>
      </c>
      <c r="C50">
        <v>0.83815090564054695</v>
      </c>
      <c r="D50">
        <v>0.77229476248420137</v>
      </c>
      <c r="E50">
        <v>0.7122718921332557</v>
      </c>
      <c r="F50">
        <v>0.63014675405949561</v>
      </c>
    </row>
    <row r="51" spans="1:6">
      <c r="A51">
        <v>0.73499999999999999</v>
      </c>
      <c r="B51">
        <v>0.88265874757372842</v>
      </c>
      <c r="C51">
        <v>0.83069331984927131</v>
      </c>
      <c r="D51">
        <v>0.76358040641365232</v>
      </c>
      <c r="E51">
        <v>0.70291794897607074</v>
      </c>
      <c r="F51">
        <v>0.62049424326809632</v>
      </c>
    </row>
    <row r="52" spans="1:6">
      <c r="A52">
        <v>0.75</v>
      </c>
      <c r="B52">
        <v>0.87640878025362989</v>
      </c>
      <c r="C52">
        <v>0.82300473659647</v>
      </c>
      <c r="D52">
        <v>0.75474070303528973</v>
      </c>
      <c r="E52">
        <v>0.69353614366612881</v>
      </c>
      <c r="F52">
        <v>0.61092851841404328</v>
      </c>
    </row>
    <row r="53" spans="1:6">
      <c r="A53">
        <v>0.76500000000000001</v>
      </c>
      <c r="B53">
        <v>0.86985877864032846</v>
      </c>
      <c r="C53">
        <v>0.81508394433807063</v>
      </c>
      <c r="D53">
        <v>0.74578173775551426</v>
      </c>
      <c r="E53">
        <v>0.68413352778476111</v>
      </c>
      <c r="F53">
        <v>0.60145329276776227</v>
      </c>
    </row>
    <row r="54" spans="1:6">
      <c r="A54">
        <v>0.78</v>
      </c>
      <c r="B54">
        <v>0.86299693800000554</v>
      </c>
      <c r="C54">
        <v>0.80693116466372927</v>
      </c>
      <c r="D54">
        <v>0.73671047087120767</v>
      </c>
      <c r="E54">
        <v>0.67471743421460573</v>
      </c>
      <c r="F54">
        <v>0.59207216800326767</v>
      </c>
    </row>
    <row r="55" spans="1:6">
      <c r="A55">
        <v>0.79499999999999993</v>
      </c>
      <c r="B55">
        <v>0.85581269185785502</v>
      </c>
      <c r="C55">
        <v>0.79854818689993301</v>
      </c>
      <c r="D55">
        <v>0.72753470391826525</v>
      </c>
      <c r="E55">
        <v>0.66529542121476803</v>
      </c>
      <c r="F55">
        <v>0.5827886105940786</v>
      </c>
    </row>
    <row r="56" spans="1:6">
      <c r="A56">
        <v>0.80999999999999994</v>
      </c>
      <c r="B56">
        <v>0.84829710271695358</v>
      </c>
      <c r="C56">
        <v>0.78993848334035033</v>
      </c>
      <c r="D56">
        <v>0.71826303176626616</v>
      </c>
      <c r="E56">
        <v>0.65587521423609774</v>
      </c>
      <c r="F56">
        <v>0.57360593075941946</v>
      </c>
    </row>
    <row r="57" spans="1:6">
      <c r="A57">
        <v>0.82499999999999996</v>
      </c>
      <c r="B57">
        <v>0.84044327725953005</v>
      </c>
      <c r="C57">
        <v>0.78110729838811943</v>
      </c>
      <c r="D57">
        <v>0.70890478090192133</v>
      </c>
      <c r="E57">
        <v>0.64646464646464652</v>
      </c>
      <c r="F57">
        <v>0.56452726404211195</v>
      </c>
    </row>
    <row r="58" spans="1:6">
      <c r="A58">
        <v>0.84</v>
      </c>
      <c r="B58">
        <v>0.83224679016720327</v>
      </c>
      <c r="C58">
        <v>0.77206170523543893</v>
      </c>
      <c r="D58">
        <v>0.699469934839825</v>
      </c>
      <c r="E58">
        <v>0.63707159910757838</v>
      </c>
      <c r="F58">
        <v>0.55555555555555569</v>
      </c>
    </row>
    <row r="59" spans="1:6">
      <c r="A59">
        <v>0.85499999999999998</v>
      </c>
      <c r="B59">
        <v>0.82370609585621579</v>
      </c>
      <c r="C59">
        <v>0.76281062454718163</v>
      </c>
      <c r="D59">
        <v>0.68996904807422277</v>
      </c>
      <c r="E59">
        <v>0.62770394242762539</v>
      </c>
      <c r="F59">
        <v>0.54669354689497729</v>
      </c>
    </row>
    <row r="60" spans="1:6">
      <c r="A60">
        <v>0.87</v>
      </c>
      <c r="B60">
        <v>0.81482290335127139</v>
      </c>
      <c r="C60">
        <v>0.7533648009644579</v>
      </c>
      <c r="D60">
        <v>0.68041315041068062</v>
      </c>
      <c r="E60">
        <v>0.61836947849082768</v>
      </c>
      <c r="F60">
        <v>0.53794376566882074</v>
      </c>
    </row>
    <row r="61" spans="1:6">
      <c r="A61">
        <v>0.88500000000000001</v>
      </c>
      <c r="B61">
        <v>0.80560248702965853</v>
      </c>
      <c r="C61">
        <v>0.7437367350502746</v>
      </c>
      <c r="D61">
        <v>0.67081364386508757</v>
      </c>
      <c r="E61">
        <v>0.60907588652072853</v>
      </c>
      <c r="F61">
        <v>0.52930851757061881</v>
      </c>
    </row>
    <row r="62" spans="1:6">
      <c r="A62">
        <v>0.89999999999999991</v>
      </c>
      <c r="B62">
        <v>0.79605390585747959</v>
      </c>
      <c r="C62">
        <v>0.73394057045110916</v>
      </c>
      <c r="D62">
        <v>0.66118219456787619</v>
      </c>
      <c r="E62">
        <v>0.59983067165486181</v>
      </c>
      <c r="F62">
        <v>0.52078988088060996</v>
      </c>
    </row>
    <row r="63" spans="1:6">
      <c r="A63">
        <v>0.91499999999999992</v>
      </c>
      <c r="B63">
        <v>0.78619010661994015</v>
      </c>
      <c r="C63">
        <v>0.72399193838002796</v>
      </c>
      <c r="D63">
        <v>0.65153062224947067</v>
      </c>
      <c r="E63">
        <v>0.59064111778171424</v>
      </c>
      <c r="F63">
        <v>0.51238970326014122</v>
      </c>
    </row>
    <row r="64" spans="1:6">
      <c r="A64">
        <v>0.92999999999999994</v>
      </c>
      <c r="B64">
        <v>0.77602789273625272</v>
      </c>
      <c r="C64">
        <v>0.71390776383747878</v>
      </c>
      <c r="D64">
        <v>0.64187078990293445</v>
      </c>
      <c r="E64">
        <v>0.58151424500459192</v>
      </c>
      <c r="F64">
        <v>0.50410960068078003</v>
      </c>
    </row>
    <row r="65" spans="1:6">
      <c r="A65">
        <v>0.94499999999999995</v>
      </c>
      <c r="B65">
        <v>0.76558774922606776</v>
      </c>
      <c r="C65">
        <v>0.70370604006292325</v>
      </c>
      <c r="D65">
        <v>0.63221449612450042</v>
      </c>
      <c r="E65">
        <v>0.57245677213930335</v>
      </c>
      <c r="F65">
        <v>0.49595095831401848</v>
      </c>
    </row>
    <row r="66" spans="1:6">
      <c r="A66">
        <v>0.96</v>
      </c>
      <c r="B66">
        <v>0.75489352535694387</v>
      </c>
      <c r="C66">
        <v>0.69340557936064662</v>
      </c>
      <c r="D66">
        <v>0.62257337243314637</v>
      </c>
      <c r="E66">
        <v>0.56347508451152073</v>
      </c>
      <c r="F66">
        <v>0.48791493319638651</v>
      </c>
    </row>
    <row r="67" spans="1:6">
      <c r="A67">
        <v>0.97499999999999998</v>
      </c>
      <c r="B67">
        <v>0.74397198807547371</v>
      </c>
      <c r="C67">
        <v>0.68302574951905115</v>
      </c>
      <c r="D67">
        <v>0.61295878758423694</v>
      </c>
      <c r="E67">
        <v>0.55457520718272102</v>
      </c>
      <c r="F67">
        <v>0.4800024584783551</v>
      </c>
    </row>
    <row r="68" spans="1:6">
      <c r="A68">
        <v>0.99</v>
      </c>
      <c r="B68">
        <v>0.73285226990752128</v>
      </c>
      <c r="C68">
        <v>0.67258620546337999</v>
      </c>
      <c r="D68">
        <v>0.60338176054178261</v>
      </c>
      <c r="E68">
        <v>0.54576278360558061</v>
      </c>
      <c r="F68">
        <v>0.47221424906324216</v>
      </c>
    </row>
    <row r="69" spans="1:6">
      <c r="A69">
        <v>1.0049999999999999</v>
      </c>
      <c r="B69">
        <v>0.72156524311213033</v>
      </c>
      <c r="C69">
        <v>0.66210662554097388</v>
      </c>
      <c r="D69">
        <v>0.59385288338361075</v>
      </c>
      <c r="E69">
        <v>0.53704305959443865</v>
      </c>
      <c r="F69">
        <v>0.4645508084439311</v>
      </c>
    </row>
    <row r="70" spans="1:6">
      <c r="A70">
        <v>1.02</v>
      </c>
      <c r="B70">
        <v>0.71014285642328823</v>
      </c>
      <c r="C70">
        <v>0.65160646100120112</v>
      </c>
      <c r="D70">
        <v>0.58438225500836105</v>
      </c>
      <c r="E70">
        <v>0.52842087239670155</v>
      </c>
      <c r="F70">
        <v>0.45701243655006246</v>
      </c>
    </row>
    <row r="71" spans="1:6">
      <c r="A71">
        <v>1.0349999999999999</v>
      </c>
      <c r="B71">
        <v>0.69861747128794804</v>
      </c>
      <c r="C71">
        <v>0.64110470592123892</v>
      </c>
      <c r="D71">
        <v>0.57497942611534802</v>
      </c>
      <c r="E71">
        <v>0.51990064456850982</v>
      </c>
      <c r="F71">
        <v>0.44959923842591176</v>
      </c>
    </row>
    <row r="72" spans="1:6">
      <c r="A72">
        <v>1.05</v>
      </c>
      <c r="B72">
        <v>0.68702123136647486</v>
      </c>
      <c r="C72">
        <v>0.63061969320141198</v>
      </c>
      <c r="D72">
        <v>0.56565335555721841</v>
      </c>
      <c r="E72">
        <v>0.51148638229329468</v>
      </c>
      <c r="F72">
        <v>0.44231113356888968</v>
      </c>
    </row>
    <row r="73" spans="1:6">
      <c r="A73">
        <v>1.0649999999999999</v>
      </c>
      <c r="B73">
        <v>0.67538549302485773</v>
      </c>
      <c r="C73">
        <v>0.62016892047832006</v>
      </c>
      <c r="D73">
        <v>0.55641237783576425</v>
      </c>
      <c r="E73">
        <v>0.50318167773481037</v>
      </c>
      <c r="F73">
        <v>0.43514786576996378</v>
      </c>
    </row>
    <row r="74" spans="1:6">
      <c r="A74">
        <v>1.08</v>
      </c>
      <c r="B74">
        <v>0.6637403367662057</v>
      </c>
      <c r="C74">
        <v>0.60976890803824679</v>
      </c>
      <c r="D74">
        <v>0.54726418123319276</v>
      </c>
      <c r="E74">
        <v>0.49498971498587785</v>
      </c>
      <c r="F74">
        <v>0.42810901330982909</v>
      </c>
    </row>
    <row r="75" spans="1:6">
      <c r="A75">
        <v>1.095</v>
      </c>
      <c r="B75">
        <v>0.65211417123148419</v>
      </c>
      <c r="C75">
        <v>0.5994350891877559</v>
      </c>
      <c r="D75">
        <v>0.53821579584992385</v>
      </c>
      <c r="E75">
        <v>0.48691327915897215</v>
      </c>
      <c r="F75">
        <v>0.42119399937791191</v>
      </c>
    </row>
    <row r="76" spans="1:6">
      <c r="A76">
        <v>1.1099999999999999</v>
      </c>
      <c r="B76">
        <v>0.64053343358925363</v>
      </c>
      <c r="C76">
        <v>0.58918173214647496</v>
      </c>
      <c r="D76">
        <v>0.52927359065659441</v>
      </c>
      <c r="E76">
        <v>0.47895476816302862</v>
      </c>
      <c r="F76">
        <v>0.41440210259488192</v>
      </c>
    </row>
    <row r="77" spans="1:6">
      <c r="A77">
        <v>1.125</v>
      </c>
      <c r="B77">
        <v>0.62902238356988394</v>
      </c>
      <c r="C77">
        <v>0.579021891423107</v>
      </c>
      <c r="D77">
        <v>0.52044327856006356</v>
      </c>
      <c r="E77">
        <v>0.4711162067204076</v>
      </c>
      <c r="F77">
        <v>0.40773246753295744</v>
      </c>
    </row>
    <row r="78" spans="1:6">
      <c r="A78">
        <v>1.1399999999999999</v>
      </c>
      <c r="B78">
        <v>0.61760298347322873</v>
      </c>
      <c r="C78">
        <v>0.56896738583758832</v>
      </c>
      <c r="D78">
        <v>0.51172992842577114</v>
      </c>
      <c r="E78">
        <v>0.46339926219667854</v>
      </c>
      <c r="F78">
        <v>0.40118411514162744</v>
      </c>
    </row>
    <row r="79" spans="1:6">
      <c r="A79">
        <v>1.155</v>
      </c>
      <c r="B79">
        <v>0.60629485327107158</v>
      </c>
      <c r="C79">
        <v>0.5590287998485739</v>
      </c>
      <c r="D79">
        <v>0.50313798298514256</v>
      </c>
      <c r="E79">
        <v>0.45580526184166426</v>
      </c>
      <c r="F79">
        <v>0.39475595299927208</v>
      </c>
    </row>
    <row r="80" spans="1:6">
      <c r="A80">
        <v>1.17</v>
      </c>
      <c r="B80">
        <v>0.59511528828751525</v>
      </c>
      <c r="C80">
        <v>0.5492155046036975</v>
      </c>
      <c r="D80">
        <v>0.49467128157922019</v>
      </c>
      <c r="E80">
        <v>0.44833521107109536</v>
      </c>
      <c r="F80">
        <v>0.38844678532336624</v>
      </c>
    </row>
    <row r="81" spans="1:6">
      <c r="A81">
        <v>1.1850000000000001</v>
      </c>
      <c r="B81">
        <v>0.58407932658608663</v>
      </c>
      <c r="C81">
        <v>0.53953569510564559</v>
      </c>
      <c r="D81">
        <v>0.48633308674046727</v>
      </c>
      <c r="E81">
        <v>0.44098981245243257</v>
      </c>
      <c r="F81">
        <v>0.3822553226833672</v>
      </c>
    </row>
    <row r="82" spans="1:6">
      <c r="A82">
        <v>1.2</v>
      </c>
      <c r="B82">
        <v>0.57319985378338922</v>
      </c>
      <c r="C82">
        <v>0.52999644003048207</v>
      </c>
      <c r="D82">
        <v>0.47812611368623387</v>
      </c>
      <c r="E82">
        <v>0.43376948509443325</v>
      </c>
      <c r="F82">
        <v>0.3761801913709471</v>
      </c>
    </row>
    <row r="83" spans="1:6">
      <c r="A83">
        <v>1.2149999999999999</v>
      </c>
      <c r="B83">
        <v>0.56248773421644638</v>
      </c>
      <c r="C83">
        <v>0.52060374099729956</v>
      </c>
      <c r="D83">
        <v>0.47005256188277378</v>
      </c>
      <c r="E83">
        <v>0.42667438417652059</v>
      </c>
      <c r="F83">
        <v>0.37021994239186246</v>
      </c>
    </row>
    <row r="84" spans="1:6">
      <c r="A84">
        <v>1.23</v>
      </c>
      <c r="B84">
        <v>0.55195195893219373</v>
      </c>
      <c r="C84">
        <v>0.51136259842636933</v>
      </c>
      <c r="D84">
        <v>0.46211414793202898</v>
      </c>
      <c r="E84">
        <v>0.41970442038993083</v>
      </c>
      <c r="F84">
        <v>0.36437306005246212</v>
      </c>
    </row>
    <row r="85" spans="1:6">
      <c r="A85">
        <v>1.2449999999999999</v>
      </c>
      <c r="B85">
        <v>0.54159980262357343</v>
      </c>
      <c r="C85">
        <v>0.50227708149974992</v>
      </c>
      <c r="D85">
        <v>0.45431213912965618</v>
      </c>
      <c r="E85">
        <v>0.41285927909712838</v>
      </c>
      <c r="F85">
        <v>0.35863797012159648</v>
      </c>
    </row>
    <row r="86" spans="1:6">
      <c r="A86">
        <v>1.26</v>
      </c>
      <c r="B86">
        <v>0.53143698325286193</v>
      </c>
      <c r="C86">
        <v>0.49335040012480524</v>
      </c>
      <c r="D86">
        <v>0.44664738713805141</v>
      </c>
      <c r="E86">
        <v>0.40613843904848446</v>
      </c>
      <c r="F86">
        <v>0.35301304755555335</v>
      </c>
    </row>
    <row r="87" spans="1:6">
      <c r="A87">
        <v>1.2749999999999999</v>
      </c>
      <c r="B87">
        <v>0.52146781958160071</v>
      </c>
      <c r="C87">
        <v>0.48458497717594362</v>
      </c>
      <c r="D87">
        <v>0.43912036130943394</v>
      </c>
      <c r="E87">
        <v>0.39954119052529696</v>
      </c>
      <c r="F87">
        <v>0.34749662377963242</v>
      </c>
    </row>
    <row r="88" spans="1:6">
      <c r="A88">
        <v>1.29</v>
      </c>
      <c r="B88">
        <v>0.51169538311577167</v>
      </c>
      <c r="C88">
        <v>0.4759825196385567</v>
      </c>
      <c r="D88">
        <v>0.43173118127929588</v>
      </c>
      <c r="E88">
        <v>0.39306665280561109</v>
      </c>
      <c r="F88">
        <v>0.34208699352512878</v>
      </c>
    </row>
    <row r="89" spans="1:6">
      <c r="A89">
        <v>1.3049999999999999</v>
      </c>
      <c r="B89">
        <v>0.50212164205583121</v>
      </c>
      <c r="C89">
        <v>0.46754408759280752</v>
      </c>
      <c r="D89">
        <v>0.42447964852833647</v>
      </c>
      <c r="E89">
        <v>0.38671379087388297</v>
      </c>
      <c r="F89">
        <v>0.33678242122489721</v>
      </c>
    </row>
    <row r="90" spans="1:6">
      <c r="A90">
        <v>1.3199999999999998</v>
      </c>
      <c r="B90">
        <v>0.49274759571734683</v>
      </c>
      <c r="C90">
        <v>0.45927016024925665</v>
      </c>
      <c r="D90">
        <v>0.41736527668064283</v>
      </c>
      <c r="E90">
        <v>0.38048143131726053</v>
      </c>
      <c r="F90">
        <v>0.33158114697435065</v>
      </c>
    </row>
    <row r="91" spans="1:6">
      <c r="A91">
        <v>1.335</v>
      </c>
      <c r="B91">
        <v>0.483573398576156</v>
      </c>
      <c r="C91">
        <v>0.4511606984823493</v>
      </c>
      <c r="D91">
        <v>0.41038732036708658</v>
      </c>
      <c r="E91">
        <v>0.37436827737023581</v>
      </c>
      <c r="F91">
        <v>0.32648139206779686</v>
      </c>
    </row>
    <row r="92" spans="1:6">
      <c r="A92">
        <v>1.3499999999999999</v>
      </c>
      <c r="B92">
        <v>0.47459847361589064</v>
      </c>
      <c r="C92">
        <v>0.44321520350289162</v>
      </c>
      <c r="D92">
        <v>0.403544802535799</v>
      </c>
      <c r="E92">
        <v>0.36837292308574709</v>
      </c>
      <c r="F92">
        <v>0.32148136412248002</v>
      </c>
    </row>
    <row r="93" spans="1:6">
      <c r="A93">
        <v>1.365</v>
      </c>
      <c r="B93">
        <v>0.46582161504140651</v>
      </c>
      <c r="C93">
        <v>0.43543277146967935</v>
      </c>
      <c r="D93">
        <v>0.39683654013652059</v>
      </c>
      <c r="E93">
        <v>0.36249386662466854</v>
      </c>
      <c r="F93">
        <v>0.31657926180463819</v>
      </c>
    </row>
    <row r="94" spans="1:6">
      <c r="A94">
        <v>1.38</v>
      </c>
      <c r="B94">
        <v>0.45724108069456648</v>
      </c>
      <c r="C94">
        <v>0.42781214396716655</v>
      </c>
      <c r="D94">
        <v>0.39026116814318068</v>
      </c>
      <c r="E94">
        <v>0.35672952266720737</v>
      </c>
      <c r="F94">
        <v>0.31177327917338349</v>
      </c>
    </row>
    <row r="95" spans="1:6">
      <c r="A95">
        <v>1.395</v>
      </c>
      <c r="B95">
        <v>0.44885467469213375</v>
      </c>
      <c r="C95">
        <v>0.42035175437453143</v>
      </c>
      <c r="D95">
        <v>0.38381716190987036</v>
      </c>
      <c r="E95">
        <v>0.35107823395923859</v>
      </c>
      <c r="F95">
        <v>0.30706160965929025</v>
      </c>
    </row>
    <row r="96" spans="1:6">
      <c r="A96">
        <v>1.41</v>
      </c>
      <c r="B96">
        <v>0.44065982091944267</v>
      </c>
      <c r="C96">
        <v>0.41304977022589318</v>
      </c>
      <c r="D96">
        <v>0.37750285788018695</v>
      </c>
      <c r="E96">
        <v>0.34553828201428399</v>
      </c>
      <c r="F96">
        <v>0.3024424496953258</v>
      </c>
    </row>
    <row r="97" spans="1:6">
      <c r="A97">
        <v>1.425</v>
      </c>
      <c r="B97">
        <v>0.43265362807496721</v>
      </c>
      <c r="C97">
        <v>0.40590413171564005</v>
      </c>
      <c r="D97">
        <v>0.37131647268943579</v>
      </c>
      <c r="E97">
        <v>0.34010789699786814</v>
      </c>
      <c r="F97">
        <v>0.29791400201819185</v>
      </c>
    </row>
    <row r="98" spans="1:6">
      <c r="A98">
        <v>1.44</v>
      </c>
      <c r="B98">
        <v>0.42483294698374885</v>
      </c>
      <c r="C98">
        <v>0.39891258654049322</v>
      </c>
      <c r="D98">
        <v>0.36525612071411551</v>
      </c>
      <c r="E98">
        <v>0.33478526682560106</v>
      </c>
      <c r="F98">
        <v>0.29347447865833498</v>
      </c>
    </row>
    <row r="99" spans="1:6">
      <c r="A99">
        <v>1.4549999999999998</v>
      </c>
      <c r="B99">
        <v>0.41719442089290254</v>
      </c>
      <c r="C99">
        <v>0.39207272129421394</v>
      </c>
      <c r="D99">
        <v>0.35931983013413499</v>
      </c>
      <c r="E99">
        <v>0.32956854550970344</v>
      </c>
      <c r="F99">
        <v>0.28912210363685664</v>
      </c>
    </row>
    <row r="100" spans="1:6">
      <c r="A100">
        <v>1.47</v>
      </c>
      <c r="B100">
        <v>0.40973452943872518</v>
      </c>
      <c r="C100">
        <v>0.38538198964458142</v>
      </c>
      <c r="D100">
        <v>0.35350555758093699</v>
      </c>
      <c r="E100">
        <v>0.32445586079102035</v>
      </c>
      <c r="F100">
        <v>0.28485511538734887</v>
      </c>
    </row>
    <row r="101" spans="1:6">
      <c r="A101">
        <v>1.4849999999999999</v>
      </c>
      <c r="B101">
        <v>0.40244962693884312</v>
      </c>
      <c r="C101">
        <v>0.37883773752775396</v>
      </c>
      <c r="D101">
        <v>0.34781120144969641</v>
      </c>
      <c r="E101">
        <v>0.31944532109499812</v>
      </c>
      <c r="F101">
        <v>0.28067176892033469</v>
      </c>
    </row>
    <row r="102" spans="1:6">
      <c r="A102">
        <v>1.5</v>
      </c>
      <c r="B102">
        <v>0.39533597561933465</v>
      </c>
      <c r="C102">
        <v>0.37243722559437303</v>
      </c>
      <c r="D102">
        <v>0.3422346139564999</v>
      </c>
      <c r="E102">
        <v>0.31453502185079096</v>
      </c>
      <c r="F102">
        <v>0.27657033774752304</v>
      </c>
    </row>
    <row r="103" spans="1:6">
      <c r="A103">
        <v>1.5149999999999999</v>
      </c>
      <c r="B103">
        <v>0.38838977433945876</v>
      </c>
      <c r="C103">
        <v>0.3661776491364036</v>
      </c>
      <c r="D103">
        <v>0.33677361202235717</v>
      </c>
      <c r="E103">
        <v>0.30972305121275073</v>
      </c>
      <c r="F103">
        <v>0.27254911558253936</v>
      </c>
    </row>
    <row r="104" spans="1:6">
      <c r="A104">
        <v>1.53</v>
      </c>
      <c r="B104">
        <v>0.38160718332812976</v>
      </c>
      <c r="C104">
        <v>0.36005615571501909</v>
      </c>
      <c r="D104">
        <v>0.33142598706538484</v>
      </c>
      <c r="E104">
        <v>0.30500749522313486</v>
      </c>
      <c r="F104">
        <v>0.26860641783415801</v>
      </c>
    </row>
    <row r="105" spans="1:6">
      <c r="A105">
        <v>1.5449999999999999</v>
      </c>
      <c r="B105">
        <v>0.37498434539840886</v>
      </c>
      <c r="C105">
        <v>0.35406986069892693</v>
      </c>
      <c r="D105">
        <v>0.32618951378089733</v>
      </c>
      <c r="E105">
        <v>0.30038644245406837</v>
      </c>
      <c r="F105">
        <v>0.26474058290739649</v>
      </c>
    </row>
    <row r="106" spans="1:6">
      <c r="A106">
        <v>1.56</v>
      </c>
      <c r="B106">
        <v>0.36851740406025491</v>
      </c>
      <c r="C106">
        <v>0.34821586091017293</v>
      </c>
      <c r="D106">
        <v>0.32106195798667053</v>
      </c>
      <c r="E106">
        <v>0.29585798816568043</v>
      </c>
      <c r="F106">
        <v>0.26094997332711289</v>
      </c>
    </row>
    <row r="107" spans="1:6">
      <c r="A107">
        <v>1.575</v>
      </c>
      <c r="B107">
        <v>0.36220251890835514</v>
      </c>
      <c r="C107">
        <v>0.34249124656134472</v>
      </c>
      <c r="D107">
        <v>0.31604108360757144</v>
      </c>
      <c r="E107">
        <v>0.29142023801599354</v>
      </c>
      <c r="F107">
        <v>0.25723297669802098</v>
      </c>
    </row>
    <row r="108" spans="1:6">
      <c r="A108">
        <v>1.5899999999999999</v>
      </c>
      <c r="B108">
        <v>0.35603587862148334</v>
      </c>
      <c r="C108">
        <v>0.33689311165466712</v>
      </c>
      <c r="D108">
        <v>0.31112465887022939</v>
      </c>
      <c r="E108">
        <v>0.28707131135663144</v>
      </c>
      <c r="F108">
        <v>0.25358800651429375</v>
      </c>
    </row>
    <row r="109" spans="1:6">
      <c r="A109">
        <v>1.605</v>
      </c>
      <c r="B109">
        <v>0.35001371187271135</v>
      </c>
      <c r="C109">
        <v>0.33141856300014322</v>
      </c>
      <c r="D109">
        <v>0.30631046177463694</v>
      </c>
      <c r="E109">
        <v>0.28280934414678355</v>
      </c>
      <c r="F109">
        <v>0.25001350283118545</v>
      </c>
    </row>
    <row r="110" spans="1:6">
      <c r="A110">
        <v>1.6199999999999999</v>
      </c>
      <c r="B110">
        <v>0.3441322964159686</v>
      </c>
      <c r="C110">
        <v>0.32606472799687575</v>
      </c>
      <c r="D110">
        <v>0.30159628490561402</v>
      </c>
      <c r="E110">
        <v>0.27863249151616309</v>
      </c>
      <c r="F110">
        <v>0.24650793281036726</v>
      </c>
    </row>
    <row r="111" spans="1:6">
      <c r="A111">
        <v>1.635</v>
      </c>
      <c r="B111">
        <v>0.33838796658383075</v>
      </c>
      <c r="C111">
        <v>0.32082876130921645</v>
      </c>
      <c r="D111">
        <v>0.29697993964306119</v>
      </c>
      <c r="E111">
        <v>0.27453893000595847</v>
      </c>
      <c r="F111">
        <v>0.24306979114995092</v>
      </c>
    </row>
    <row r="112" spans="1:6">
      <c r="A112">
        <v>1.65</v>
      </c>
      <c r="B112">
        <v>0.3327771194038831</v>
      </c>
      <c r="C112">
        <v>0.3157078505575428</v>
      </c>
      <c r="D112">
        <v>0.29245925982593335</v>
      </c>
      <c r="E112">
        <v>0.27052685951503874</v>
      </c>
      <c r="F112">
        <v>0.23969760040947422</v>
      </c>
    </row>
    <row r="113" spans="1:6">
      <c r="A113">
        <v>1.665</v>
      </c>
      <c r="B113">
        <v>0.32729621951633431</v>
      </c>
      <c r="C113">
        <v>0.31069922113233311</v>
      </c>
      <c r="D113">
        <v>0.28803210492094594</v>
      </c>
      <c r="E113">
        <v>0.26659450497694165</v>
      </c>
      <c r="F113">
        <v>0.23638991123944061</v>
      </c>
    </row>
    <row r="114" spans="1:6">
      <c r="A114">
        <v>1.68</v>
      </c>
      <c r="B114">
        <v>0.32194180305356879</v>
      </c>
      <c r="C114">
        <v>0.30580014022984153</v>
      </c>
      <c r="D114">
        <v>0.28369636274322541</v>
      </c>
      <c r="E114">
        <v>0.26274011779148865</v>
      </c>
      <c r="F114">
        <v>0.23314530252435306</v>
      </c>
    </row>
    <row r="115" spans="1:6">
      <c r="A115">
        <v>1.6949999999999998</v>
      </c>
      <c r="B115">
        <v>0.31671048062276175</v>
      </c>
      <c r="C115">
        <v>0.30100792019806988</v>
      </c>
      <c r="D115">
        <v>0.27944995177246401</v>
      </c>
      <c r="E115">
        <v>0.25896197703322366</v>
      </c>
      <c r="F115">
        <v>0.22996238144755363</v>
      </c>
    </row>
    <row r="116" spans="1:6">
      <c r="A116">
        <v>1.71</v>
      </c>
      <c r="B116">
        <v>0.31159893951534823</v>
      </c>
      <c r="C116">
        <v>0.29631992127290085</v>
      </c>
      <c r="D116">
        <v>0.27529082310466518</v>
      </c>
      <c r="E116">
        <v>0.25525839045729504</v>
      </c>
      <c r="F116">
        <v>0.22683978348558531</v>
      </c>
    </row>
    <row r="117" spans="1:6">
      <c r="A117">
        <v>1.7249999999999999</v>
      </c>
      <c r="B117">
        <v>0.30660394525179058</v>
      </c>
      <c r="C117">
        <v>0.29173355377614796</v>
      </c>
      <c r="D117">
        <v>0.27121696207627088</v>
      </c>
      <c r="E117">
        <v>0.25162769532188367</v>
      </c>
      <c r="F117">
        <v>0.22377617233922167</v>
      </c>
    </row>
    <row r="118" spans="1:6">
      <c r="A118">
        <v>1.74</v>
      </c>
      <c r="B118">
        <v>0.3017223425565474</v>
      </c>
      <c r="C118">
        <v>0.28724627983988504</v>
      </c>
      <c r="D118">
        <v>0.26722638959436629</v>
      </c>
      <c r="E118">
        <v>0.2480682590448389</v>
      </c>
      <c r="F118">
        <v>0.22077023980777316</v>
      </c>
    </row>
    <row r="119" spans="1:6">
      <c r="A119">
        <v>1.7549999999999999</v>
      </c>
      <c r="B119">
        <v>0.29695105584620429</v>
      </c>
      <c r="C119">
        <v>0.28285561471469373</v>
      </c>
      <c r="D119">
        <v>0.26331716320376097</v>
      </c>
      <c r="E119">
        <v>0.24457847971082036</v>
      </c>
      <c r="F119">
        <v>0.21782070561277209</v>
      </c>
    </row>
    <row r="120" spans="1:6">
      <c r="A120">
        <v>1.77</v>
      </c>
      <c r="B120">
        <v>0.29228708930321129</v>
      </c>
      <c r="C120">
        <v>0.27855912771335756</v>
      </c>
      <c r="D120">
        <v>0.25948737791903631</v>
      </c>
      <c r="E120">
        <v>0.24115678644395075</v>
      </c>
      <c r="F120">
        <v>0.21492631717665689</v>
      </c>
    </row>
    <row r="121" spans="1:6">
      <c r="A121">
        <v>1.7849999999999999</v>
      </c>
      <c r="B121">
        <v>0.28772752659842959</v>
      </c>
      <c r="C121">
        <v>0.2743544428360159</v>
      </c>
      <c r="D121">
        <v>0.2557351668471422</v>
      </c>
      <c r="E121">
        <v>0.23780163965977921</v>
      </c>
      <c r="F121">
        <v>0.21208584936163175</v>
      </c>
    </row>
    <row r="122" spans="1:6">
      <c r="A122">
        <v>1.7999999999999998</v>
      </c>
      <c r="B122">
        <v>0.28326953031756225</v>
      </c>
      <c r="C122">
        <v>0.27023923911780068</v>
      </c>
      <c r="D122">
        <v>0.25205870162379834</v>
      </c>
      <c r="E122">
        <v>0.23451153120921431</v>
      </c>
      <c r="F122">
        <v>0.20929810417345046</v>
      </c>
    </row>
    <row r="123" spans="1:6">
      <c r="A123">
        <v>1.8149999999999999</v>
      </c>
      <c r="B123">
        <v>0.27891034113941993</v>
      </c>
      <c r="C123">
        <v>0.26621125073549073</v>
      </c>
      <c r="D123">
        <v>0.24845619268480829</v>
      </c>
      <c r="E123">
        <v>0.23128498442603088</v>
      </c>
      <c r="F123">
        <v>0.20656191043448693</v>
      </c>
    </row>
    <row r="124" spans="1:6">
      <c r="A124">
        <v>1.8299999999999998</v>
      </c>
      <c r="B124">
        <v>0.27464727680771261</v>
      </c>
      <c r="C124">
        <v>0.26226826690567695</v>
      </c>
      <c r="D124">
        <v>0.24492588939142054</v>
      </c>
      <c r="E124">
        <v>0.22812055408856308</v>
      </c>
      <c r="F124">
        <v>0.2038761234300813</v>
      </c>
    </row>
    <row r="125" spans="1:6">
      <c r="A125">
        <v>1.845</v>
      </c>
      <c r="B125">
        <v>0.27047773093257765</v>
      </c>
      <c r="C125">
        <v>0.25840813160330073</v>
      </c>
      <c r="D125">
        <v>0.24146608002704778</v>
      </c>
      <c r="E125">
        <v>0.22501682630528141</v>
      </c>
      <c r="F125">
        <v>0.20123962453181199</v>
      </c>
    </row>
    <row r="126" spans="1:6">
      <c r="A126">
        <v>1.8599999999999999</v>
      </c>
      <c r="B126">
        <v>0.26639917165325444</v>
      </c>
      <c r="C126">
        <v>0.254628743126178</v>
      </c>
      <c r="D126">
        <v>0.2380750916809988</v>
      </c>
      <c r="E126">
        <v>0.22197241833309847</v>
      </c>
      <c r="F126">
        <v>0.19865132080102613</v>
      </c>
    </row>
    <row r="127" spans="1:6">
      <c r="A127">
        <v>1.875</v>
      </c>
      <c r="B127">
        <v>0.26240914018910499</v>
      </c>
      <c r="C127">
        <v>0.25092805352819941</v>
      </c>
      <c r="D127">
        <v>0.23475129003334438</v>
      </c>
      <c r="E127">
        <v>0.21898597833646083</v>
      </c>
      <c r="F127">
        <v>0.19611014457566178</v>
      </c>
    </row>
    <row r="128" spans="1:6">
      <c r="A128">
        <v>1.89</v>
      </c>
      <c r="B128">
        <v>0.25850524930250318</v>
      </c>
      <c r="C128">
        <v>0.2473040679412945</v>
      </c>
      <c r="D128">
        <v>0.23149307905365396</v>
      </c>
      <c r="E128">
        <v>0.2160561850945571</v>
      </c>
      <c r="F128">
        <v>0.19361505304312715</v>
      </c>
    </row>
    <row r="129" spans="1:6">
      <c r="A129">
        <v>1.905</v>
      </c>
      <c r="B129">
        <v>0.25468518169389426</v>
      </c>
      <c r="C129">
        <v>0.24375484380390922</v>
      </c>
      <c r="D129">
        <v>0.22829890062506178</v>
      </c>
      <c r="E129">
        <v>0.21318174766329945</v>
      </c>
      <c r="F129">
        <v>0.1911650278017433</v>
      </c>
    </row>
    <row r="130" spans="1:6">
      <c r="A130">
        <v>1.92</v>
      </c>
      <c r="B130">
        <v>0.25094668834651035</v>
      </c>
      <c r="C130">
        <v>0.24027849001166807</v>
      </c>
      <c r="D130">
        <v>0.22516723410397027</v>
      </c>
      <c r="E130">
        <v>0.21036140499811962</v>
      </c>
      <c r="F130">
        <v>0.18875907441302633</v>
      </c>
    </row>
    <row r="131" spans="1:6">
      <c r="A131">
        <v>1.9349999999999998</v>
      </c>
      <c r="B131">
        <v>0.24728758683576935</v>
      </c>
      <c r="C131">
        <v>0.2368731660040293</v>
      </c>
      <c r="D131">
        <v>0.22209659582464106</v>
      </c>
      <c r="E131">
        <v>0.20759392554304956</v>
      </c>
      <c r="F131">
        <v>0.18639622194686623</v>
      </c>
    </row>
    <row r="132" spans="1:6">
      <c r="A132">
        <v>1.95</v>
      </c>
      <c r="B132">
        <v>0.24370575961623267</v>
      </c>
      <c r="C132">
        <v>0.23353708079908581</v>
      </c>
      <c r="D132">
        <v>0.21908553855696924</v>
      </c>
      <c r="E132">
        <v>0.20487810679103666</v>
      </c>
      <c r="F132">
        <v>0.18407552252146209</v>
      </c>
    </row>
    <row r="133" spans="1:6">
      <c r="A133">
        <v>1.9649999999999999</v>
      </c>
      <c r="B133">
        <v>0.24019915229712602</v>
      </c>
      <c r="C133">
        <v>0.23026849198718813</v>
      </c>
      <c r="D133">
        <v>0.21613265092486802</v>
      </c>
      <c r="E133">
        <v>0.20221277481996308</v>
      </c>
      <c r="F133">
        <v>0.18179605083968856</v>
      </c>
    </row>
    <row r="134" spans="1:6">
      <c r="A134">
        <v>1.98</v>
      </c>
      <c r="B134">
        <v>0.23676577191578474</v>
      </c>
      <c r="C134">
        <v>0.22706570469274812</v>
      </c>
      <c r="D134">
        <v>0.21323655679190051</v>
      </c>
      <c r="E134">
        <v>0.19959678380840021</v>
      </c>
      <c r="F134">
        <v>0.17955690372339908</v>
      </c>
    </row>
    <row r="135" spans="1:6">
      <c r="A135">
        <v>1.9949999999999999</v>
      </c>
      <c r="B135">
        <v>0.23340368521696359</v>
      </c>
      <c r="C135">
        <v>0.22392707051241539</v>
      </c>
      <c r="D135">
        <v>0.21039591462008694</v>
      </c>
      <c r="E135">
        <v>0.19702901553472915</v>
      </c>
      <c r="F135">
        <v>0.17735719964701802</v>
      </c>
    </row>
    <row r="136" spans="1:6">
      <c r="A136">
        <v>2.0099999999999998</v>
      </c>
      <c r="B136">
        <v>0.23011101694470318</v>
      </c>
      <c r="C136">
        <v>0.22085098643677598</v>
      </c>
      <c r="D136">
        <v>0.20760941680716458</v>
      </c>
      <c r="E136">
        <v>0.19450837886288747</v>
      </c>
      <c r="F136">
        <v>0.17519607827162892</v>
      </c>
    </row>
    <row r="137" spans="1:6">
      <c r="A137">
        <v>2.0249999999999999</v>
      </c>
      <c r="B137">
        <v>0.2268859481523659</v>
      </c>
      <c r="C137">
        <v>0.21783589376179996</v>
      </c>
      <c r="D137">
        <v>0.20487578900699754</v>
      </c>
      <c r="E137">
        <v>0.19203380921767138</v>
      </c>
      <c r="F137">
        <v>0.17307269998063765</v>
      </c>
    </row>
    <row r="138" spans="1:6">
      <c r="A138">
        <v>2.04</v>
      </c>
      <c r="B138">
        <v>0.22372671453551096</v>
      </c>
      <c r="C138">
        <v>0.21488027699544412</v>
      </c>
      <c r="D138">
        <v>0.20219378943730484</v>
      </c>
      <c r="E138">
        <v>0.18960426805221392</v>
      </c>
      <c r="F138">
        <v>0.17098624541796822</v>
      </c>
    </row>
    <row r="139" spans="1:6">
      <c r="A139">
        <v>2.0549999999999997</v>
      </c>
      <c r="B139">
        <v>0.22063160479145907</v>
      </c>
      <c r="C139">
        <v>0.21198266276408628</v>
      </c>
      <c r="D139">
        <v>0.19956220817839829</v>
      </c>
      <c r="E139">
        <v>0.18721874230998115</v>
      </c>
      <c r="F139">
        <v>0.16893591502963981</v>
      </c>
    </row>
    <row r="140" spans="1:6">
      <c r="A140">
        <v>2.0699999999999998</v>
      </c>
      <c r="B140">
        <v>0.21759895900869067</v>
      </c>
      <c r="C140">
        <v>0.20914161872282649</v>
      </c>
      <c r="D140">
        <v>0.1969798664661942</v>
      </c>
      <c r="E140">
        <v>0.18487624388337537</v>
      </c>
      <c r="F140">
        <v>0.16692092860947383</v>
      </c>
    </row>
    <row r="141" spans="1:6">
      <c r="A141">
        <v>2.085</v>
      </c>
      <c r="B141">
        <v>0.21462716708860333</v>
      </c>
      <c r="C141">
        <v>0.20635575247311549</v>
      </c>
      <c r="D141">
        <v>0.19444561598237489</v>
      </c>
      <c r="E141">
        <v>0.18257580907080326</v>
      </c>
      <c r="F141">
        <v>0.16494052484958902</v>
      </c>
    </row>
    <row r="142" spans="1:6">
      <c r="A142">
        <v>2.1</v>
      </c>
      <c r="B142">
        <v>0.21171466720162171</v>
      </c>
      <c r="C142">
        <v>0.20362371049066647</v>
      </c>
      <c r="D142">
        <v>0.19195833814422772</v>
      </c>
      <c r="E142">
        <v>0.1803164980338566</v>
      </c>
      <c r="F142">
        <v>0.16299396089625764</v>
      </c>
    </row>
    <row r="143" spans="1:6">
      <c r="A143">
        <v>2.1149999999999998</v>
      </c>
      <c r="B143">
        <v>0.20885994427919555</v>
      </c>
      <c r="C143">
        <v>0.20094417706615919</v>
      </c>
      <c r="D143">
        <v>0.1895169433963759</v>
      </c>
      <c r="E143">
        <v>0.17809739425606166</v>
      </c>
      <c r="F143">
        <v>0.16108051191162243</v>
      </c>
    </row>
    <row r="144" spans="1:6">
      <c r="A144">
        <v>2.13</v>
      </c>
      <c r="B144">
        <v>0.20606152854282189</v>
      </c>
      <c r="C144">
        <v>0.19831587326085151</v>
      </c>
      <c r="D144">
        <v>0.18712037050633482</v>
      </c>
      <c r="E144">
        <v>0.17591760400448328</v>
      </c>
      <c r="F144">
        <v>0.15919947064170278</v>
      </c>
    </row>
    <row r="145" spans="1:6">
      <c r="A145">
        <v>2.145</v>
      </c>
      <c r="B145">
        <v>0.20331799407088946</v>
      </c>
      <c r="C145">
        <v>0.19573755587886379</v>
      </c>
      <c r="D145">
        <v>0.18476758586557401</v>
      </c>
      <c r="E145">
        <v>0.17377625579530981</v>
      </c>
      <c r="F145">
        <v>0.15735014699105787</v>
      </c>
    </row>
    <row r="146" spans="1:6">
      <c r="A146">
        <v>2.16</v>
      </c>
      <c r="B146">
        <v>0.20062795740384831</v>
      </c>
      <c r="C146">
        <v>0.19320801645759592</v>
      </c>
      <c r="D146">
        <v>0.18245758279753718</v>
      </c>
      <c r="E146">
        <v>0.17167249986440528</v>
      </c>
      <c r="F146">
        <v>0.15553186760441626</v>
      </c>
    </row>
    <row r="147" spans="1:6">
      <c r="A147">
        <v>2.1749999999999998</v>
      </c>
      <c r="B147">
        <v>0.19799007618795889</v>
      </c>
      <c r="C147">
        <v>0.19072608027746579</v>
      </c>
      <c r="D147">
        <v>0.18018938087387193</v>
      </c>
      <c r="E147">
        <v>0.16960550764368543</v>
      </c>
      <c r="F147">
        <v>0.1537439754555307</v>
      </c>
    </row>
    <row r="148" spans="1:6">
      <c r="A148">
        <v>2.19</v>
      </c>
      <c r="B148">
        <v>0.19540304785766127</v>
      </c>
      <c r="C148">
        <v>0.18829060539192202</v>
      </c>
      <c r="D148">
        <v>0.17796202523993543</v>
      </c>
      <c r="E148">
        <v>0.1675744712440595</v>
      </c>
      <c r="F148">
        <v>0.15198582944347033</v>
      </c>
    </row>
    <row r="149" spans="1:6">
      <c r="A149">
        <v>2.2050000000000001</v>
      </c>
      <c r="B149">
        <v>0.19286560835642583</v>
      </c>
      <c r="C149">
        <v>0.18590048167847589</v>
      </c>
      <c r="D149">
        <v>0.17577458595048387</v>
      </c>
      <c r="E149">
        <v>0.16557860294557517</v>
      </c>
      <c r="F149">
        <v>0.15025680399652069</v>
      </c>
    </row>
    <row r="150" spans="1:6">
      <c r="A150">
        <v>2.2199999999999998</v>
      </c>
      <c r="B150">
        <v>0.19037653089579071</v>
      </c>
      <c r="C150">
        <v>0.18355462991131258</v>
      </c>
      <c r="D150">
        <v>0.17362615731630376</v>
      </c>
      <c r="E150">
        <v>0.16361713469530698</v>
      </c>
      <c r="F150">
        <v>0.14855628868382265</v>
      </c>
    </row>
    <row r="151" spans="1:6">
      <c r="A151">
        <v>2.2349999999999999</v>
      </c>
      <c r="B151">
        <v>0.18793462475216816</v>
      </c>
      <c r="C151">
        <v>0.18125200085588719</v>
      </c>
      <c r="D151">
        <v>0.17151585726241644</v>
      </c>
      <c r="E151">
        <v>0.16168931761344787</v>
      </c>
      <c r="F151">
        <v>0.1468836878348492</v>
      </c>
    </row>
    <row r="152" spans="1:6">
      <c r="A152">
        <v>2.25</v>
      </c>
      <c r="B152">
        <v>0.18553873410089136</v>
      </c>
      <c r="C152">
        <v>0.17899157438576938</v>
      </c>
      <c r="D152">
        <v>0.1694428266983716</v>
      </c>
      <c r="E152">
        <v>0.15979442150798406</v>
      </c>
      <c r="F152">
        <v>0.14523842016678773</v>
      </c>
    </row>
    <row r="153" spans="1:6">
      <c r="A153">
        <v>2.2650000000000001</v>
      </c>
      <c r="B153">
        <v>0.18318773688688789</v>
      </c>
      <c r="C153">
        <v>0.17677235862188009</v>
      </c>
      <c r="D153">
        <v>0.16740622890104068</v>
      </c>
      <c r="E153">
        <v>0.15793173439826538</v>
      </c>
      <c r="F153">
        <v>0.14361991841986638</v>
      </c>
    </row>
    <row r="154" spans="1:6">
      <c r="A154">
        <v>2.2799999999999998</v>
      </c>
      <c r="B154">
        <v>0.1808805437312925</v>
      </c>
      <c r="C154">
        <v>0.17459338909416119</v>
      </c>
      <c r="D154">
        <v>0.16540524891023292</v>
      </c>
      <c r="E154">
        <v>0.15610056204772266</v>
      </c>
      <c r="F154">
        <v>0.14202762900064125</v>
      </c>
    </row>
    <row r="155" spans="1:6">
      <c r="A155">
        <v>2.2949999999999999</v>
      </c>
      <c r="B155">
        <v>0.17861609687325647</v>
      </c>
      <c r="C155">
        <v>0.17245372792562699</v>
      </c>
      <c r="D155">
        <v>0.16343909293737377</v>
      </c>
      <c r="E155">
        <v>0.15430022750592798</v>
      </c>
      <c r="F155">
        <v>0.14046101163323715</v>
      </c>
    </row>
    <row r="156" spans="1:6">
      <c r="A156">
        <v>2.31</v>
      </c>
      <c r="B156">
        <v>0.17639336914616288</v>
      </c>
      <c r="C156">
        <v>0.17035246303867091</v>
      </c>
      <c r="D156">
        <v>0.16150698778741479</v>
      </c>
      <c r="E156">
        <v>0.15253007066014479</v>
      </c>
      <c r="F156">
        <v>0.13891953901851614</v>
      </c>
    </row>
    <row r="157" spans="1:6">
      <c r="A157">
        <v>2.3249999999999997</v>
      </c>
      <c r="B157">
        <v>0.17421136298742435</v>
      </c>
      <c r="C157">
        <v>0.1682887073834326</v>
      </c>
      <c r="D157">
        <v>0.15960818029408153</v>
      </c>
      <c r="E157">
        <v>0.15078944779647055</v>
      </c>
      <c r="F157">
        <v>0.13740269650113041</v>
      </c>
    </row>
    <row r="158" spans="1:6">
      <c r="A158">
        <v>2.34</v>
      </c>
      <c r="B158">
        <v>0.17206910948101217</v>
      </c>
      <c r="C158">
        <v>0.16626159818797503</v>
      </c>
      <c r="D158">
        <v>0.15774193676850901</v>
      </c>
      <c r="E158">
        <v>0.14907773117063583</v>
      </c>
      <c r="F158">
        <v>0.13590998174440111</v>
      </c>
    </row>
    <row r="159" spans="1:6">
      <c r="A159">
        <v>2.355</v>
      </c>
      <c r="B159">
        <v>0.16996566743184954</v>
      </c>
      <c r="C159">
        <v>0.16427029622997485</v>
      </c>
      <c r="D159">
        <v>0.15590754246126776</v>
      </c>
      <c r="E159">
        <v>0.14739430858849004</v>
      </c>
      <c r="F159">
        <v>0.13444090441295087</v>
      </c>
    </row>
    <row r="160" spans="1:6">
      <c r="A160">
        <v>2.37</v>
      </c>
      <c r="B160">
        <v>0.16790012247118885</v>
      </c>
      <c r="C160">
        <v>0.16231398512958714</v>
      </c>
      <c r="D160">
        <v>0.1541043010377392</v>
      </c>
      <c r="E160">
        <v>0.14573858299617129</v>
      </c>
      <c r="F160">
        <v>0.1329949858630069</v>
      </c>
    </row>
    <row r="161" spans="1:6">
      <c r="A161">
        <v>2.3849999999999998</v>
      </c>
      <c r="B161">
        <v>0.165871586192088</v>
      </c>
      <c r="C161">
        <v>0.16039187066311414</v>
      </c>
      <c r="D161">
        <v>0.15233153406676186</v>
      </c>
      <c r="E161">
        <v>0.14410997207993267</v>
      </c>
      <c r="F161">
        <v>0.13157175884027952</v>
      </c>
    </row>
    <row r="162" spans="1:6">
      <c r="A162">
        <v>2.4</v>
      </c>
      <c r="B162">
        <v>0.16387919531410036</v>
      </c>
      <c r="C162">
        <v>0.15850318009707992</v>
      </c>
      <c r="D162">
        <v>0.15058858052243959</v>
      </c>
      <c r="E162">
        <v>0.14250790787557269</v>
      </c>
      <c r="F162">
        <v>0.13017076718531465</v>
      </c>
    </row>
    <row r="163" spans="1:6">
      <c r="A163">
        <v>2.415</v>
      </c>
      <c r="B163">
        <v>0.1619221108762966</v>
      </c>
      <c r="C163">
        <v>0.15664716154229155</v>
      </c>
      <c r="D163">
        <v>0.14887479629897327</v>
      </c>
      <c r="E163">
        <v>0.14093183638739692</v>
      </c>
      <c r="F163">
        <v>0.12879156554620871</v>
      </c>
    </row>
    <row r="164" spans="1:6">
      <c r="A164">
        <v>2.4299999999999997</v>
      </c>
      <c r="B164">
        <v>0.15999951745774266</v>
      </c>
      <c r="C164">
        <v>0.15482308332744948</v>
      </c>
      <c r="D164">
        <v>0.14718955373835407</v>
      </c>
      <c r="E164">
        <v>0.139381217216619</v>
      </c>
      <c r="F164">
        <v>0.12743371909856971</v>
      </c>
    </row>
    <row r="165" spans="1:6">
      <c r="A165">
        <v>2.4449999999999998</v>
      </c>
      <c r="B165">
        <v>0.15811062242456914</v>
      </c>
      <c r="C165">
        <v>0.15303023339185676</v>
      </c>
      <c r="D165">
        <v>0.14553224117073643</v>
      </c>
      <c r="E165">
        <v>0.13785552319909455</v>
      </c>
      <c r="F165">
        <v>0.12609680327260148</v>
      </c>
    </row>
    <row r="166" spans="1:6">
      <c r="A166">
        <v>2.46</v>
      </c>
      <c r="B166">
        <v>0.15625465520278015</v>
      </c>
      <c r="C166">
        <v>0.15126791869676842</v>
      </c>
      <c r="D166">
        <v>0.14390226246729174</v>
      </c>
      <c r="E166">
        <v>0.13635424005226718</v>
      </c>
      <c r="F166">
        <v>0.12478040348718469</v>
      </c>
    </row>
    <row r="167" spans="1:6">
      <c r="A167">
        <v>2.4750000000000001</v>
      </c>
      <c r="B167">
        <v>0.15443086657596297</v>
      </c>
      <c r="C167">
        <v>0.14953546465491366</v>
      </c>
      <c r="D167">
        <v>0.14229903660532842</v>
      </c>
      <c r="E167">
        <v>0.13487686603119373</v>
      </c>
      <c r="F167">
        <v>0.12348411489082387</v>
      </c>
    </row>
    <row r="168" spans="1:6">
      <c r="A168">
        <v>2.4899999999999998</v>
      </c>
      <c r="B168">
        <v>0.1526385280070767</v>
      </c>
      <c r="C168">
        <v>0.14783221457772142</v>
      </c>
      <c r="D168">
        <v>0.14072199724545312</v>
      </c>
      <c r="E168">
        <v>0.13342291159350708</v>
      </c>
      <c r="F168">
        <v>0.12220754210932634</v>
      </c>
    </row>
    <row r="169" spans="1:6">
      <c r="A169">
        <v>2.5049999999999999</v>
      </c>
      <c r="B169">
        <v>0.15087693098351562</v>
      </c>
      <c r="C169">
        <v>0.14615752913977764</v>
      </c>
      <c r="D169">
        <v>0.13917059232053747</v>
      </c>
      <c r="E169">
        <v>0.13199189907316489</v>
      </c>
      <c r="F169">
        <v>0.12095029900007782</v>
      </c>
    </row>
    <row r="170" spans="1:6">
      <c r="A170">
        <v>2.52</v>
      </c>
      <c r="B170">
        <v>0.14914538638466193</v>
      </c>
      <c r="C170">
        <v>0.14451078586004346</v>
      </c>
      <c r="D170">
        <v>0.13764428363624803</v>
      </c>
      <c r="E170">
        <v>0.13058336236282803</v>
      </c>
      <c r="F170">
        <v>0.11971200841277711</v>
      </c>
    </row>
    <row r="171" spans="1:6">
      <c r="A171">
        <v>2.5349999999999997</v>
      </c>
      <c r="B171">
        <v>0.14744322387116038</v>
      </c>
      <c r="C171">
        <v>0.14289137859936527</v>
      </c>
      <c r="D171">
        <v>0.1361425464828897</v>
      </c>
      <c r="E171">
        <v>0.12919684660470368</v>
      </c>
      <c r="F171">
        <v>0.11849230195649094</v>
      </c>
    </row>
    <row r="172" spans="1:6">
      <c r="A172">
        <v>2.5499999999999998</v>
      </c>
      <c r="B172">
        <v>0.14576979129516857</v>
      </c>
      <c r="C172">
        <v>0.14129871707381195</v>
      </c>
      <c r="D172">
        <v>0.13466486925830937</v>
      </c>
      <c r="E172">
        <v>0.12783190788968682</v>
      </c>
      <c r="F172">
        <v>0.11729081977288955</v>
      </c>
    </row>
    <row r="173" spans="1:6">
      <c r="A173">
        <v>2.5649999999999999</v>
      </c>
      <c r="B173">
        <v>0.14412445413085745</v>
      </c>
      <c r="C173">
        <v>0.13973222638337934</v>
      </c>
      <c r="D173">
        <v>0.13321075310160396</v>
      </c>
      <c r="E173">
        <v>0.12648811296462778</v>
      </c>
      <c r="F173">
        <v>0.1161072103155245</v>
      </c>
    </row>
    <row r="174" spans="1:6">
      <c r="A174">
        <v>2.58</v>
      </c>
      <c r="B174">
        <v>0.1425065949244548</v>
      </c>
      <c r="C174">
        <v>0.13819134655560786</v>
      </c>
      <c r="D174">
        <v>0.13177971153737428</v>
      </c>
      <c r="E174">
        <v>0.12516503894755221</v>
      </c>
      <c r="F174">
        <v>0.11494113013500819</v>
      </c>
    </row>
    <row r="175" spans="1:6">
      <c r="A175">
        <v>2.5949999999999998</v>
      </c>
      <c r="B175">
        <v>0.14091561276314812</v>
      </c>
      <c r="C175">
        <v>0.13667553210366698</v>
      </c>
      <c r="D175">
        <v>0.1303712701302655</v>
      </c>
      <c r="E175">
        <v>0.12386227305065789</v>
      </c>
      <c r="F175">
        <v>0.11379224366995717</v>
      </c>
    </row>
    <row r="176" spans="1:6">
      <c r="A176">
        <v>2.61</v>
      </c>
      <c r="B176">
        <v>0.1393509227621815</v>
      </c>
      <c r="C176">
        <v>0.13518425159846681</v>
      </c>
      <c r="D176">
        <v>0.12898496614953597</v>
      </c>
      <c r="E176">
        <v>0.12257941231091103</v>
      </c>
      <c r="F176">
        <v>0.11266022304356108</v>
      </c>
    </row>
    <row r="177" spans="1:6">
      <c r="A177">
        <v>2.625</v>
      </c>
      <c r="B177">
        <v>0.13781195556950418</v>
      </c>
      <c r="C177">
        <v>0.13371698725436681</v>
      </c>
      <c r="D177">
        <v>0.12762034824339635</v>
      </c>
      <c r="E177">
        <v>0.12131606332806563</v>
      </c>
      <c r="F177">
        <v>0.11154474786564055</v>
      </c>
    </row>
    <row r="178" spans="1:6">
      <c r="A178">
        <v>2.6399999999999997</v>
      </c>
      <c r="B178">
        <v>0.13629815688734592</v>
      </c>
      <c r="C178">
        <v>0.13227323452805956</v>
      </c>
      <c r="D178">
        <v>0.1262769761228632</v>
      </c>
      <c r="E178">
        <v>0.12007184200992808</v>
      </c>
      <c r="F178">
        <v>0.11044550504005857</v>
      </c>
    </row>
    <row r="179" spans="1:6">
      <c r="A179">
        <v>2.6549999999999998</v>
      </c>
      <c r="B179">
        <v>0.13480898701011731</v>
      </c>
      <c r="C179">
        <v>0.13085250173021643</v>
      </c>
      <c r="D179">
        <v>0.12495442025487262</v>
      </c>
      <c r="E179">
        <v>0.11884637332469039</v>
      </c>
      <c r="F179">
        <v>0.1093621885773511</v>
      </c>
    </row>
    <row r="180" spans="1:6">
      <c r="A180">
        <v>2.67</v>
      </c>
      <c r="B180">
        <v>0.13334392037805187</v>
      </c>
      <c r="C180">
        <v>0.12945430964949359</v>
      </c>
      <c r="D180">
        <v>0.12365226156440431</v>
      </c>
      <c r="E180">
        <v>0.11763929106015733</v>
      </c>
      <c r="F180">
        <v>0.10829449941244548</v>
      </c>
    </row>
    <row r="181" spans="1:6">
      <c r="A181">
        <v>2.6850000000000001</v>
      </c>
      <c r="B181">
        <v>0.13190244514602545</v>
      </c>
      <c r="C181">
        <v>0.12807819118850403</v>
      </c>
      <c r="D181">
        <v>0.12237009114536712</v>
      </c>
      <c r="E181">
        <v>0.11645023758969282</v>
      </c>
      <c r="F181">
        <v>0.10724214522733569</v>
      </c>
    </row>
    <row r="182" spans="1:6">
      <c r="A182">
        <v>2.6999999999999997</v>
      </c>
      <c r="B182">
        <v>0.13048406276700966</v>
      </c>
      <c r="C182">
        <v>0.1267236910113726</v>
      </c>
      <c r="D182">
        <v>0.12110750998000297</v>
      </c>
      <c r="E182">
        <v>0.11527886364471338</v>
      </c>
      <c r="F182">
        <v>0.1062048402785863</v>
      </c>
    </row>
    <row r="183" spans="1:6">
      <c r="A183">
        <v>2.7149999999999999</v>
      </c>
      <c r="B183">
        <v>0.12908828758963251</v>
      </c>
      <c r="C183">
        <v>0.12539036520250124</v>
      </c>
      <c r="D183">
        <v>0.11986412866656895</v>
      </c>
      <c r="E183">
        <v>0.11412482809355859</v>
      </c>
      <c r="F183">
        <v>0.10518230522953927</v>
      </c>
    </row>
    <row r="184" spans="1:6">
      <c r="A184">
        <v>2.73</v>
      </c>
      <c r="B184">
        <v>0.12771464646934005</v>
      </c>
      <c r="C184">
        <v>0.12407778093618187</v>
      </c>
      <c r="D184">
        <v>0.11863956715506244</v>
      </c>
      <c r="E184">
        <v>0.11298779772657085</v>
      </c>
      <c r="F184">
        <v>0.10417426698709946</v>
      </c>
    </row>
    <row r="185" spans="1:6">
      <c r="A185">
        <v>2.7450000000000001</v>
      </c>
      <c r="B185">
        <v>0.12636267839266843</v>
      </c>
      <c r="C185">
        <v>0.1227855161567024</v>
      </c>
      <c r="D185">
        <v>0.11743345449075737</v>
      </c>
      <c r="E185">
        <v>0.11186744704721846</v>
      </c>
      <c r="F185">
        <v>0.10318045854297693</v>
      </c>
    </row>
    <row r="186" spans="1:6">
      <c r="A186">
        <v>2.76</v>
      </c>
      <c r="B186">
        <v>0.12503193411415478</v>
      </c>
      <c r="C186">
        <v>0.1215131592686049</v>
      </c>
      <c r="D186">
        <v>0.11624542856532603</v>
      </c>
      <c r="E186">
        <v>0.11076345806910017</v>
      </c>
      <c r="F186">
        <v>0.10220061881926737</v>
      </c>
    </row>
    <row r="187" spans="1:6">
      <c r="A187">
        <v>2.7749999999999999</v>
      </c>
      <c r="B187">
        <v>0.12372197580543126</v>
      </c>
      <c r="C187">
        <v>0.12026030883676167</v>
      </c>
      <c r="D187">
        <v>0.11507513587532406</v>
      </c>
      <c r="E187">
        <v>0.10967552011867021</v>
      </c>
      <c r="F187">
        <v>0.10123449251825282</v>
      </c>
    </row>
    <row r="188" spans="1:6">
      <c r="A188">
        <v>2.79</v>
      </c>
      <c r="B188">
        <v>0.1224323767160642</v>
      </c>
      <c r="C188">
        <v>0.11902657329594707</v>
      </c>
      <c r="D188">
        <v>0.11392223128782304</v>
      </c>
      <c r="E188">
        <v>0.1086033296435286</v>
      </c>
      <c r="F188">
        <v>0.10028182997630951</v>
      </c>
    </row>
    <row r="189" spans="1:6">
      <c r="A189">
        <v>2.8049999999999997</v>
      </c>
      <c r="B189">
        <v>0.12116272084571392</v>
      </c>
      <c r="C189">
        <v>0.11781157066959148</v>
      </c>
      <c r="D189">
        <v>0.11278637781297782</v>
      </c>
      <c r="E189">
        <v>0.10754659002612098</v>
      </c>
      <c r="F189">
        <v>9.9342387021809572E-2</v>
      </c>
    </row>
    <row r="190" spans="1:6">
      <c r="A190">
        <v>2.82</v>
      </c>
      <c r="B190">
        <v>0.11991260262720872</v>
      </c>
      <c r="C190">
        <v>0.11661492829741343</v>
      </c>
      <c r="D190">
        <v>0.11166724638332289</v>
      </c>
      <c r="E190">
        <v>0.10650501140269898</v>
      </c>
      <c r="F190">
        <v>9.8415924836907753E-2</v>
      </c>
    </row>
    <row r="191" spans="1:6">
      <c r="A191">
        <v>2.835</v>
      </c>
      <c r="B191">
        <v>0.11868162662014047</v>
      </c>
      <c r="C191">
        <v>0.11543628257163696</v>
      </c>
      <c r="D191">
        <v>0.11056451563959617</v>
      </c>
      <c r="E191">
        <v>0.10547831048739287</v>
      </c>
      <c r="F191">
        <v>9.7502209823106242E-2</v>
      </c>
    </row>
    <row r="192" spans="1:6">
      <c r="A192">
        <v>2.85</v>
      </c>
      <c r="B192">
        <v>0.1174694072146024</v>
      </c>
      <c r="C192">
        <v>0.11427527868150765</v>
      </c>
      <c r="D192">
        <v>0.1094778717228936</v>
      </c>
      <c r="E192">
        <v>0.10446621040125233</v>
      </c>
      <c r="F192">
        <v>9.6601013470492755E-2</v>
      </c>
    </row>
    <row r="193" spans="1:6">
      <c r="A193">
        <v>2.8649999999999998</v>
      </c>
      <c r="B193">
        <v>0.1162755683447064</v>
      </c>
      <c r="C193">
        <v>0.11313157036583274</v>
      </c>
      <c r="D193">
        <v>0.10840700807296373</v>
      </c>
      <c r="E193">
        <v>0.10346844050611489</v>
      </c>
      <c r="F193">
        <v>9.5712112230549901E-2</v>
      </c>
    </row>
    <row r="194" spans="1:6">
      <c r="A194">
        <v>2.88</v>
      </c>
      <c r="B194">
        <v>0.11509974321152723</v>
      </c>
      <c r="C194">
        <v>0.11200481967327765</v>
      </c>
      <c r="D194">
        <v>0.10735162523245542</v>
      </c>
      <c r="E194">
        <v>0.10248473624316379</v>
      </c>
      <c r="F194">
        <v>9.4835287392436365E-2</v>
      </c>
    </row>
    <row r="195" spans="1:6">
      <c r="A195">
        <v>2.895</v>
      </c>
      <c r="B195">
        <v>0.11394157401513774</v>
      </c>
      <c r="C195">
        <v>0.11089469673016113</v>
      </c>
      <c r="D195">
        <v>0.10631143065693853</v>
      </c>
      <c r="E195">
        <v>0.10151483897604188</v>
      </c>
      <c r="F195">
        <v>9.3970324962642959E-2</v>
      </c>
    </row>
    <row r="196" spans="1:6">
      <c r="A196">
        <v>2.9099999999999997</v>
      </c>
      <c r="B196">
        <v>0.11280071169540844</v>
      </c>
      <c r="C196">
        <v>0.10980087951549868</v>
      </c>
      <c r="D196">
        <v>0.10528613853052031</v>
      </c>
      <c r="E196">
        <v>0.10055849583838967</v>
      </c>
      <c r="F196">
        <v>9.3117015547928436E-2</v>
      </c>
    </row>
    <row r="197" spans="1:6">
      <c r="A197">
        <v>2.9249999999999998</v>
      </c>
      <c r="B197">
        <v>0.11167681568125873</v>
      </c>
      <c r="C197">
        <v>0.10872305364305275</v>
      </c>
      <c r="D197">
        <v>0.1042754695868871</v>
      </c>
      <c r="E197">
        <v>9.9615459585680424E-2</v>
      </c>
      <c r="F197">
        <v>9.2275154241443252E-2</v>
      </c>
    </row>
    <row r="198" spans="1:6">
      <c r="A198">
        <v>2.94</v>
      </c>
      <c r="B198">
        <v>0.11056955364805922</v>
      </c>
      <c r="C198">
        <v>0.10766091215015661</v>
      </c>
      <c r="D198">
        <v>0.10327915093560472</v>
      </c>
      <c r="E198">
        <v>9.8685488451227849E-2</v>
      </c>
      <c r="F198">
        <v>9.1444540511951222E-2</v>
      </c>
    </row>
    <row r="199" spans="1:6">
      <c r="A199">
        <v>2.9550000000000001</v>
      </c>
      <c r="B199">
        <v>0.10947860128289329</v>
      </c>
      <c r="C199">
        <v>0.10661415529308514</v>
      </c>
      <c r="D199">
        <v>0.10229691589351535</v>
      </c>
      <c r="E199">
        <v>9.7768346006244802E-2</v>
      </c>
      <c r="F199">
        <v>9.062497809606132E-2</v>
      </c>
    </row>
    <row r="200" spans="1:6">
      <c r="A200">
        <v>2.9699999999999998</v>
      </c>
      <c r="B200">
        <v>0.10840364205740068</v>
      </c>
      <c r="C200">
        <v>0.10558249034875537</v>
      </c>
      <c r="D200">
        <v>0.10132850382107517</v>
      </c>
      <c r="E200">
        <v>9.6863801023835655E-2</v>
      </c>
      <c r="F200">
        <v>8.9816274893385006E-2</v>
      </c>
    </row>
    <row r="201" spans="1:6">
      <c r="A201">
        <v>2.9849999999999999</v>
      </c>
      <c r="B201">
        <v>0.10734436700793221</v>
      </c>
      <c r="C201">
        <v>0.10456563142254485</v>
      </c>
      <c r="D201">
        <v>0.10037365996347919</v>
      </c>
      <c r="E201">
        <v>9.5971627346806809E-2</v>
      </c>
      <c r="F201">
        <v>8.9018242864535246E-2</v>
      </c>
    </row>
    <row r="202" spans="1:6">
      <c r="A202">
        <v>3</v>
      </c>
      <c r="B202">
        <v>0.10630047452275891</v>
      </c>
      <c r="C202">
        <v>0.10356329926202514</v>
      </c>
      <c r="D202">
        <v>9.9432135296426361E-2</v>
      </c>
      <c r="E202">
        <v>9.5091603759184254E-2</v>
      </c>
      <c r="F202">
        <v>8.8230697931887522E-2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PlotCourbesFlambementEurocod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11</xdr:col>
                    <xdr:colOff>361950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Check Box 3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0</xdr:row>
                    <xdr:rowOff>142875</xdr:rowOff>
                  </from>
                  <to>
                    <xdr:col>9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Check Box 4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133350</xdr:rowOff>
                  </from>
                  <to>
                    <xdr:col>8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Check Box 5">
              <controlPr defaultSize="0" autoFill="0" autoLine="0" autoPict="0">
                <anchor moveWithCells="1">
                  <from>
                    <xdr:col>8</xdr:col>
                    <xdr:colOff>85725</xdr:colOff>
                    <xdr:row>2</xdr:row>
                    <xdr:rowOff>171450</xdr:rowOff>
                  </from>
                  <to>
                    <xdr:col>8</xdr:col>
                    <xdr:colOff>457200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Check Box 6">
              <controlPr defaultSize="0" autoFill="0" autoLine="0" autoPict="0">
                <anchor moveWithCells="1">
                  <from>
                    <xdr:col>8</xdr:col>
                    <xdr:colOff>85725</xdr:colOff>
                    <xdr:row>3</xdr:row>
                    <xdr:rowOff>161925</xdr:rowOff>
                  </from>
                  <to>
                    <xdr:col>8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Check Box 8">
              <controlPr defaultSize="0" autoFill="0" autoLine="0" autoPict="0">
                <anchor mov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3A3E-8860-4DBE-B424-27AEC02E2C07}">
  <sheetPr codeName="Sheet11"/>
  <dimension ref="A1:AF250"/>
  <sheetViews>
    <sheetView topLeftCell="A126" workbookViewId="0">
      <selection activeCell="A164" sqref="A164:XFD164"/>
    </sheetView>
  </sheetViews>
  <sheetFormatPr defaultRowHeight="15"/>
  <cols>
    <col min="1" max="1" width="15" customWidth="1"/>
    <col min="2" max="2" width="14.5703125" customWidth="1"/>
    <col min="4" max="5" width="12" bestFit="1" customWidth="1"/>
    <col min="7" max="7" width="17.28515625" bestFit="1" customWidth="1"/>
    <col min="13" max="13" width="9.85546875" bestFit="1" customWidth="1"/>
    <col min="19" max="19" width="9.85546875" bestFit="1" customWidth="1"/>
  </cols>
  <sheetData>
    <row r="1" spans="1:32">
      <c r="A1" s="132" t="s">
        <v>950</v>
      </c>
      <c r="B1" s="132"/>
      <c r="D1" s="132" t="s">
        <v>951</v>
      </c>
      <c r="E1" s="132"/>
      <c r="G1" s="132" t="s">
        <v>952</v>
      </c>
      <c r="H1" s="132"/>
      <c r="J1" s="132"/>
      <c r="K1" s="132"/>
      <c r="L1" s="108"/>
      <c r="M1" s="108"/>
      <c r="N1" t="s">
        <v>959</v>
      </c>
      <c r="R1" t="s">
        <v>965</v>
      </c>
      <c r="W1" t="s">
        <v>966</v>
      </c>
      <c r="AC1" t="s">
        <v>965</v>
      </c>
    </row>
    <row r="2" spans="1:32">
      <c r="A2" s="108" t="s">
        <v>925</v>
      </c>
      <c r="B2" s="108" t="s">
        <v>926</v>
      </c>
      <c r="D2" s="108" t="s">
        <v>925</v>
      </c>
      <c r="E2" s="108" t="s">
        <v>926</v>
      </c>
      <c r="G2" s="108" t="s">
        <v>925</v>
      </c>
      <c r="H2" s="108" t="s">
        <v>926</v>
      </c>
      <c r="J2" s="108"/>
      <c r="K2" s="108"/>
      <c r="L2" s="108"/>
      <c r="M2" s="108" t="s">
        <v>960</v>
      </c>
      <c r="N2" s="108" t="s">
        <v>926</v>
      </c>
      <c r="O2" s="108" t="s">
        <v>925</v>
      </c>
      <c r="P2" s="108"/>
      <c r="W2" s="108"/>
      <c r="X2" s="108"/>
      <c r="Y2" s="108"/>
      <c r="Z2" s="108"/>
      <c r="AC2" s="108"/>
      <c r="AD2" s="108" t="s">
        <v>960</v>
      </c>
      <c r="AE2" s="108" t="s">
        <v>925</v>
      </c>
      <c r="AF2" s="108" t="s">
        <v>926</v>
      </c>
    </row>
    <row r="3" spans="1:32">
      <c r="A3">
        <v>1.0296490350613596</v>
      </c>
      <c r="B3">
        <v>0.31021162167392519</v>
      </c>
      <c r="C3" s="5"/>
      <c r="D3">
        <v>1.0384845694776474</v>
      </c>
      <c r="E3">
        <v>0.30917943203396603</v>
      </c>
      <c r="G3">
        <v>1.0278894833101735</v>
      </c>
      <c r="H3">
        <v>0.35996019927957579</v>
      </c>
      <c r="L3" s="15">
        <v>74</v>
      </c>
      <c r="M3" s="20" t="s">
        <v>70</v>
      </c>
      <c r="N3" s="17">
        <v>0.51368942357334491</v>
      </c>
      <c r="O3" s="15">
        <v>0.93234243441923026</v>
      </c>
      <c r="P3" s="5"/>
      <c r="R3" s="15">
        <v>1</v>
      </c>
      <c r="S3" s="20" t="s">
        <v>37</v>
      </c>
      <c r="T3" s="15">
        <v>0.31021162167392519</v>
      </c>
      <c r="U3" s="17">
        <v>1.0296490350613596</v>
      </c>
      <c r="W3" s="15">
        <v>73</v>
      </c>
      <c r="X3" s="20" t="s">
        <v>109</v>
      </c>
      <c r="Y3" s="15">
        <v>0.35660361748289937</v>
      </c>
      <c r="Z3" s="17">
        <v>1.0593449672599984</v>
      </c>
      <c r="AC3" s="15">
        <v>1</v>
      </c>
      <c r="AD3" s="20" t="s">
        <v>37</v>
      </c>
      <c r="AE3" s="15">
        <v>1.0296490350613596</v>
      </c>
      <c r="AF3" s="17">
        <v>0.31021162167392519</v>
      </c>
    </row>
    <row r="4" spans="1:32">
      <c r="A4">
        <v>0.97835754454206947</v>
      </c>
      <c r="B4">
        <v>0.5013924846573633</v>
      </c>
      <c r="C4" s="5"/>
      <c r="D4">
        <v>0.92622337420250556</v>
      </c>
      <c r="E4">
        <v>0.50214006483243423</v>
      </c>
      <c r="G4">
        <v>0.89065055558058437</v>
      </c>
      <c r="H4">
        <v>0.53661190207046938</v>
      </c>
      <c r="L4" s="15">
        <v>76</v>
      </c>
      <c r="M4" s="20" t="s">
        <v>72</v>
      </c>
      <c r="N4" s="17">
        <v>1.0004519915197589</v>
      </c>
      <c r="O4" s="15">
        <v>0.65959176483637283</v>
      </c>
      <c r="P4" s="5"/>
      <c r="R4" s="15">
        <v>2</v>
      </c>
      <c r="S4" s="20" t="s">
        <v>38</v>
      </c>
      <c r="T4" s="15">
        <v>0.5013924846573633</v>
      </c>
      <c r="U4" s="17">
        <v>0.97835754454206947</v>
      </c>
      <c r="W4" s="15">
        <v>74</v>
      </c>
      <c r="X4" s="20" t="s">
        <v>110</v>
      </c>
      <c r="Y4" s="15">
        <v>0.53253966841474543</v>
      </c>
      <c r="Z4" s="17">
        <v>0.91748816842597047</v>
      </c>
      <c r="AC4" s="15">
        <v>2</v>
      </c>
      <c r="AD4" s="20" t="s">
        <v>38</v>
      </c>
      <c r="AE4" s="15">
        <v>0.97835754454206947</v>
      </c>
      <c r="AF4" s="17">
        <v>0.5013924846573633</v>
      </c>
    </row>
    <row r="5" spans="1:32">
      <c r="A5">
        <v>0.79508813146734081</v>
      </c>
      <c r="B5">
        <v>0.74453251753853744</v>
      </c>
      <c r="C5" s="5"/>
      <c r="D5">
        <v>0.74498113642165154</v>
      </c>
      <c r="E5">
        <v>0.74897554458221072</v>
      </c>
      <c r="G5">
        <v>0.72603708910954712</v>
      </c>
      <c r="H5">
        <v>0.77282268078390148</v>
      </c>
      <c r="L5" s="15">
        <v>77</v>
      </c>
      <c r="M5" s="20" t="s">
        <v>73</v>
      </c>
      <c r="N5" s="17">
        <v>1.325315426254932</v>
      </c>
      <c r="O5" s="15">
        <v>0.48880216586938174</v>
      </c>
      <c r="P5" s="5"/>
      <c r="R5" s="15">
        <v>3</v>
      </c>
      <c r="S5" s="20" t="s">
        <v>39</v>
      </c>
      <c r="T5" s="15">
        <v>0.74453251753853744</v>
      </c>
      <c r="U5" s="17">
        <v>0.79508813146734081</v>
      </c>
      <c r="W5" s="15">
        <v>75</v>
      </c>
      <c r="X5" s="20" t="s">
        <v>111</v>
      </c>
      <c r="Y5" s="15">
        <v>0.76776365954373815</v>
      </c>
      <c r="Z5" s="17">
        <v>0.74189922230676852</v>
      </c>
      <c r="AC5" s="15">
        <v>3</v>
      </c>
      <c r="AD5" s="20" t="s">
        <v>39</v>
      </c>
      <c r="AE5" s="15">
        <v>0.79508813146734081</v>
      </c>
      <c r="AF5" s="17">
        <v>0.74453251753853744</v>
      </c>
    </row>
    <row r="6" spans="1:32">
      <c r="A6">
        <v>0.66196927869743583</v>
      </c>
      <c r="B6">
        <v>0.98917450951524921</v>
      </c>
      <c r="C6" s="5"/>
      <c r="D6">
        <v>0.62940600700094462</v>
      </c>
      <c r="E6">
        <v>0.99571319208183118</v>
      </c>
      <c r="G6">
        <v>0.6547850982378528</v>
      </c>
      <c r="H6">
        <v>1.0149105756383863</v>
      </c>
      <c r="L6" s="15">
        <v>78</v>
      </c>
      <c r="M6" s="20" t="s">
        <v>74</v>
      </c>
      <c r="N6" s="17">
        <v>1.6609330708451666</v>
      </c>
      <c r="O6" s="15">
        <v>0.32868901345577306</v>
      </c>
      <c r="P6" s="5"/>
      <c r="R6" s="15">
        <v>4</v>
      </c>
      <c r="S6" s="20" t="s">
        <v>40</v>
      </c>
      <c r="T6" s="15">
        <v>0.98917450951524921</v>
      </c>
      <c r="U6" s="17">
        <v>0.66196927869743583</v>
      </c>
      <c r="W6" s="15">
        <v>76</v>
      </c>
      <c r="X6" s="20" t="s">
        <v>112</v>
      </c>
      <c r="Y6" s="15">
        <v>1.0087995100233584</v>
      </c>
      <c r="Z6" s="17">
        <v>0.66489945579590004</v>
      </c>
      <c r="AC6" s="15">
        <v>4</v>
      </c>
      <c r="AD6" s="20" t="s">
        <v>40</v>
      </c>
      <c r="AE6" s="15">
        <v>0.66196927869743583</v>
      </c>
      <c r="AF6" s="17">
        <v>0.98917450951524921</v>
      </c>
    </row>
    <row r="7" spans="1:32">
      <c r="A7">
        <v>0.48669605182174736</v>
      </c>
      <c r="B7">
        <v>1.3129513463657247</v>
      </c>
      <c r="C7" s="5"/>
      <c r="D7">
        <v>0.46541017183236666</v>
      </c>
      <c r="E7">
        <v>1.3220810455484713</v>
      </c>
      <c r="G7">
        <v>0.48409022290919557</v>
      </c>
      <c r="H7">
        <v>1.338114020691471</v>
      </c>
      <c r="L7" s="15">
        <v>79</v>
      </c>
      <c r="M7" s="20" t="s">
        <v>75</v>
      </c>
      <c r="N7" s="17">
        <v>1.9871360000721772</v>
      </c>
      <c r="O7" s="15">
        <v>0.22562639734180204</v>
      </c>
      <c r="P7" s="5"/>
      <c r="R7" s="15">
        <v>5</v>
      </c>
      <c r="S7" s="20" t="s">
        <v>41</v>
      </c>
      <c r="T7" s="15">
        <v>1.3129513463657247</v>
      </c>
      <c r="U7" s="17">
        <v>0.48669605182174736</v>
      </c>
      <c r="W7" s="15">
        <v>77</v>
      </c>
      <c r="X7" s="20" t="s">
        <v>113</v>
      </c>
      <c r="Y7" s="15">
        <v>1.3304202374950791</v>
      </c>
      <c r="Z7" s="17">
        <v>0.49161859571386435</v>
      </c>
      <c r="AC7" s="15">
        <v>5</v>
      </c>
      <c r="AD7" s="20" t="s">
        <v>41</v>
      </c>
      <c r="AE7" s="15">
        <v>0.48669605182174736</v>
      </c>
      <c r="AF7" s="17">
        <v>1.3129513463657247</v>
      </c>
    </row>
    <row r="8" spans="1:32">
      <c r="A8">
        <v>0.32796860090803287</v>
      </c>
      <c r="B8">
        <v>1.6470148670899953</v>
      </c>
      <c r="C8" s="5"/>
      <c r="D8">
        <v>0.3158594590403121</v>
      </c>
      <c r="E8">
        <v>1.6587605022145755</v>
      </c>
      <c r="G8">
        <v>0.3261936116224482</v>
      </c>
      <c r="H8">
        <v>1.6730993228530124</v>
      </c>
      <c r="L8" s="15">
        <v>80</v>
      </c>
      <c r="M8" s="20" t="s">
        <v>76</v>
      </c>
      <c r="N8" s="17">
        <v>2.4818614825087537</v>
      </c>
      <c r="O8" s="15">
        <v>0.14173741335760354</v>
      </c>
      <c r="P8" s="5"/>
      <c r="R8" s="15">
        <v>6</v>
      </c>
      <c r="S8" s="20" t="s">
        <v>42</v>
      </c>
      <c r="T8" s="15">
        <v>1.6470148670899953</v>
      </c>
      <c r="U8" s="17">
        <v>0.32796860090803287</v>
      </c>
      <c r="W8" s="15">
        <v>78</v>
      </c>
      <c r="X8" s="20" t="s">
        <v>114</v>
      </c>
      <c r="Y8" s="15">
        <v>1.6637475017171801</v>
      </c>
      <c r="Z8" s="17">
        <v>0.33016388209191339</v>
      </c>
      <c r="AC8" s="15">
        <v>6</v>
      </c>
      <c r="AD8" s="20" t="s">
        <v>42</v>
      </c>
      <c r="AE8" s="15">
        <v>0.32796860090803287</v>
      </c>
      <c r="AF8" s="17">
        <v>1.6470148670899953</v>
      </c>
    </row>
    <row r="9" spans="1:32">
      <c r="A9">
        <v>0.22377359939328265</v>
      </c>
      <c r="B9">
        <v>1.9714683833733562</v>
      </c>
      <c r="C9" s="5"/>
      <c r="D9">
        <v>0.21732011309476224</v>
      </c>
      <c r="E9">
        <v>1.9856975815924538</v>
      </c>
      <c r="G9">
        <v>0.22503553104819315</v>
      </c>
      <c r="H9">
        <v>1.9992140746316445</v>
      </c>
      <c r="L9" s="15">
        <v>82</v>
      </c>
      <c r="M9" s="20" t="s">
        <v>78</v>
      </c>
      <c r="N9" s="17">
        <v>0.51871259754171806</v>
      </c>
      <c r="O9" s="15">
        <v>0.9194150782694489</v>
      </c>
      <c r="P9" s="5"/>
      <c r="R9" s="15">
        <v>7</v>
      </c>
      <c r="S9" s="20" t="s">
        <v>43</v>
      </c>
      <c r="T9" s="15">
        <v>1.9714683833733562</v>
      </c>
      <c r="U9" s="17">
        <v>0.22377359939328265</v>
      </c>
      <c r="W9" s="15">
        <v>79</v>
      </c>
      <c r="X9" s="20" t="s">
        <v>115</v>
      </c>
      <c r="Y9" s="15">
        <v>1.9882548700869582</v>
      </c>
      <c r="Z9" s="17">
        <v>0.2276776323272281</v>
      </c>
      <c r="AC9" s="15">
        <v>7</v>
      </c>
      <c r="AD9" s="20" t="s">
        <v>43</v>
      </c>
      <c r="AE9" s="15">
        <v>0.22377359939328265</v>
      </c>
      <c r="AF9" s="17">
        <v>1.9714683833733562</v>
      </c>
    </row>
    <row r="10" spans="1:32">
      <c r="A10">
        <v>0.13914588287513538</v>
      </c>
      <c r="B10">
        <v>2.4633108767085972</v>
      </c>
      <c r="C10" s="5"/>
      <c r="D10">
        <v>0.13693312902948671</v>
      </c>
      <c r="E10">
        <v>2.4812754483473265</v>
      </c>
      <c r="G10">
        <v>0.14203581463654655</v>
      </c>
      <c r="H10">
        <v>2.494339384405782</v>
      </c>
      <c r="L10" s="15">
        <v>83</v>
      </c>
      <c r="M10" s="20" t="s">
        <v>80</v>
      </c>
      <c r="N10" s="17">
        <v>1.003559082462987</v>
      </c>
      <c r="O10" s="15">
        <v>0.65991655415807093</v>
      </c>
      <c r="P10" s="5"/>
      <c r="R10" s="15">
        <v>8</v>
      </c>
      <c r="S10" s="20" t="s">
        <v>44</v>
      </c>
      <c r="T10" s="15">
        <v>2.4633108767085972</v>
      </c>
      <c r="U10" s="17">
        <v>0.13914588287513538</v>
      </c>
      <c r="W10" s="15">
        <v>80</v>
      </c>
      <c r="X10" s="20" t="s">
        <v>116</v>
      </c>
      <c r="Y10" s="15">
        <v>2.4808877941476348</v>
      </c>
      <c r="Z10" s="17">
        <v>0.14387608427074416</v>
      </c>
      <c r="AC10" s="15">
        <v>8</v>
      </c>
      <c r="AD10" s="20" t="s">
        <v>44</v>
      </c>
      <c r="AE10" s="15">
        <v>0.13914588287513538</v>
      </c>
      <c r="AF10" s="17">
        <v>2.4633108767085972</v>
      </c>
    </row>
    <row r="11" spans="1:32">
      <c r="A11">
        <v>1.0342561228675173</v>
      </c>
      <c r="B11">
        <v>0.30640126535457296</v>
      </c>
      <c r="C11" s="5"/>
      <c r="D11">
        <v>1.0501815110758572</v>
      </c>
      <c r="E11">
        <v>0.314777333531361</v>
      </c>
      <c r="G11">
        <v>1.0373737966508072</v>
      </c>
      <c r="H11">
        <v>0.3394836199677923</v>
      </c>
      <c r="L11" s="15">
        <v>84</v>
      </c>
      <c r="M11" s="20" t="s">
        <v>81</v>
      </c>
      <c r="N11" s="17">
        <v>1.3280401454558557</v>
      </c>
      <c r="O11" s="15">
        <v>0.48922111519865197</v>
      </c>
      <c r="P11" s="5"/>
      <c r="R11" s="15">
        <v>9</v>
      </c>
      <c r="S11" s="20" t="s">
        <v>45</v>
      </c>
      <c r="T11" s="15">
        <v>0.31301865401950174</v>
      </c>
      <c r="U11" s="17">
        <v>1.0363777253736985</v>
      </c>
      <c r="W11" s="15">
        <v>81</v>
      </c>
      <c r="X11" s="20" t="s">
        <v>117</v>
      </c>
      <c r="Y11" s="15">
        <v>0.35506973027756022</v>
      </c>
      <c r="Z11" s="17">
        <v>1.074466440360961</v>
      </c>
      <c r="AC11" s="15">
        <v>9</v>
      </c>
      <c r="AD11" s="20" t="s">
        <v>45</v>
      </c>
      <c r="AE11" s="15">
        <v>1.0363777253736985</v>
      </c>
      <c r="AF11" s="17">
        <v>0.31301865401950174</v>
      </c>
    </row>
    <row r="12" spans="1:32">
      <c r="A12">
        <v>0.97112411863602754</v>
      </c>
      <c r="B12">
        <v>0.4992934208957388</v>
      </c>
      <c r="C12" s="5"/>
      <c r="D12">
        <v>0.93315635092060634</v>
      </c>
      <c r="E12">
        <v>0.50555433540921968</v>
      </c>
      <c r="G12">
        <v>0.89757181492528182</v>
      </c>
      <c r="H12">
        <v>0.52213673169121644</v>
      </c>
      <c r="L12" s="15">
        <v>85</v>
      </c>
      <c r="M12" s="20" t="s">
        <v>82</v>
      </c>
      <c r="N12" s="17">
        <v>1.6634898031442582</v>
      </c>
      <c r="O12" s="15">
        <v>0.32871945800637981</v>
      </c>
      <c r="P12" s="5"/>
      <c r="R12" s="15">
        <v>10</v>
      </c>
      <c r="S12" s="20" t="s">
        <v>46</v>
      </c>
      <c r="T12" s="15">
        <v>0.50387025423514742</v>
      </c>
      <c r="U12" s="17">
        <v>0.97597305543362856</v>
      </c>
      <c r="W12" s="15">
        <v>82</v>
      </c>
      <c r="X12" s="20" t="s">
        <v>118</v>
      </c>
      <c r="Y12" s="15">
        <v>0.53086572074995109</v>
      </c>
      <c r="Z12" s="17">
        <v>0.93068389266671314</v>
      </c>
      <c r="AC12" s="15">
        <v>10</v>
      </c>
      <c r="AD12" s="20" t="s">
        <v>46</v>
      </c>
      <c r="AE12" s="15">
        <v>0.97597305543362856</v>
      </c>
      <c r="AF12" s="17">
        <v>0.50387025423514742</v>
      </c>
    </row>
    <row r="13" spans="1:32">
      <c r="A13">
        <v>0.77641714242138793</v>
      </c>
      <c r="B13">
        <v>0.74561008068226797</v>
      </c>
      <c r="C13" s="5"/>
      <c r="D13">
        <v>0.74708768451375263</v>
      </c>
      <c r="E13">
        <v>0.75138777459482819</v>
      </c>
      <c r="G13">
        <v>0.72664014969127388</v>
      </c>
      <c r="H13">
        <v>0.76152477313490263</v>
      </c>
      <c r="L13" s="15">
        <v>86</v>
      </c>
      <c r="M13" s="20" t="s">
        <v>83</v>
      </c>
      <c r="N13" s="17">
        <v>1.9896810400686959</v>
      </c>
      <c r="O13" s="15">
        <v>0.22596561838142323</v>
      </c>
      <c r="P13" s="5"/>
      <c r="R13" s="15">
        <v>11</v>
      </c>
      <c r="S13" s="20" t="s">
        <v>47</v>
      </c>
      <c r="T13" s="15">
        <v>0.74721771131911685</v>
      </c>
      <c r="U13" s="17">
        <v>0.78488735695008094</v>
      </c>
      <c r="W13" s="15">
        <v>83</v>
      </c>
      <c r="X13" s="20" t="s">
        <v>119</v>
      </c>
      <c r="Y13" s="15">
        <v>0.76554724400412177</v>
      </c>
      <c r="Z13" s="17">
        <v>0.7507792491355576</v>
      </c>
      <c r="AC13" s="15">
        <v>11</v>
      </c>
      <c r="AD13" s="20" t="s">
        <v>47</v>
      </c>
      <c r="AE13" s="15">
        <v>0.78488735695008094</v>
      </c>
      <c r="AF13" s="17">
        <v>0.74721771131911685</v>
      </c>
    </row>
    <row r="14" spans="1:32">
      <c r="A14">
        <v>0.64329076239163363</v>
      </c>
      <c r="B14">
        <v>0.99158692811675564</v>
      </c>
      <c r="C14" s="5"/>
      <c r="D14">
        <v>0.64129094622961635</v>
      </c>
      <c r="E14">
        <v>0.9975424563017864</v>
      </c>
      <c r="G14">
        <v>0.63983347104147981</v>
      </c>
      <c r="H14">
        <v>1.0077986078026393</v>
      </c>
      <c r="L14" s="15">
        <v>87</v>
      </c>
      <c r="M14" s="20" t="s">
        <v>84</v>
      </c>
      <c r="N14" s="17">
        <v>2.4845003099159175</v>
      </c>
      <c r="O14" s="15">
        <v>0.14223359712001191</v>
      </c>
      <c r="P14" s="5"/>
      <c r="R14" s="15">
        <v>12</v>
      </c>
      <c r="S14" s="20" t="s">
        <v>48</v>
      </c>
      <c r="T14" s="15">
        <v>0.99228029052843447</v>
      </c>
      <c r="U14" s="17">
        <v>0.66013570399028987</v>
      </c>
      <c r="W14" s="15">
        <v>84</v>
      </c>
      <c r="X14" s="20" t="s">
        <v>120</v>
      </c>
      <c r="Y14" s="15">
        <v>1.0059854218904005</v>
      </c>
      <c r="Z14" s="17">
        <v>0.67020198560808453</v>
      </c>
      <c r="AC14" s="15">
        <v>12</v>
      </c>
      <c r="AD14" s="20" t="s">
        <v>48</v>
      </c>
      <c r="AE14" s="15">
        <v>0.66013570399028987</v>
      </c>
      <c r="AF14" s="17">
        <v>0.99228029052843447</v>
      </c>
    </row>
    <row r="15" spans="1:32">
      <c r="A15">
        <v>0.47177605894865532</v>
      </c>
      <c r="B15">
        <v>1.3169321620191612</v>
      </c>
      <c r="C15" s="5"/>
      <c r="D15">
        <v>0.47527514681913197</v>
      </c>
      <c r="E15">
        <v>1.3235076726645034</v>
      </c>
      <c r="G15">
        <v>0.47514263574619214</v>
      </c>
      <c r="H15">
        <v>1.3325917387352266</v>
      </c>
      <c r="L15" s="15">
        <v>88</v>
      </c>
      <c r="M15" s="20" t="s">
        <v>86</v>
      </c>
      <c r="N15" s="17">
        <v>0.53661190207046938</v>
      </c>
      <c r="O15" s="15">
        <v>0.89065055558058437</v>
      </c>
      <c r="P15" s="5"/>
      <c r="R15" s="15">
        <v>13</v>
      </c>
      <c r="S15" s="20" t="s">
        <v>49</v>
      </c>
      <c r="T15" s="15">
        <v>1.3167091349710243</v>
      </c>
      <c r="U15" s="17">
        <v>0.48629466145708544</v>
      </c>
      <c r="W15" s="15">
        <v>85</v>
      </c>
      <c r="X15" s="20" t="s">
        <v>121</v>
      </c>
      <c r="Y15" s="15">
        <v>1.3267651915874281</v>
      </c>
      <c r="Z15" s="17">
        <v>0.49490450382919027</v>
      </c>
      <c r="AC15" s="15">
        <v>13</v>
      </c>
      <c r="AD15" s="20" t="s">
        <v>49</v>
      </c>
      <c r="AE15" s="15">
        <v>0.48629466145708544</v>
      </c>
      <c r="AF15" s="17">
        <v>1.3167091349710243</v>
      </c>
    </row>
    <row r="16" spans="1:32">
      <c r="A16">
        <v>0.31844779558636532</v>
      </c>
      <c r="B16">
        <v>1.6524492415471386</v>
      </c>
      <c r="C16" s="5"/>
      <c r="D16">
        <v>0.32145121735813253</v>
      </c>
      <c r="E16">
        <v>1.6599190546550644</v>
      </c>
      <c r="G16">
        <v>0.32150277985406228</v>
      </c>
      <c r="H16">
        <v>1.6685721301739631</v>
      </c>
      <c r="L16" s="15">
        <v>90</v>
      </c>
      <c r="M16" s="20" t="s">
        <v>88</v>
      </c>
      <c r="N16" s="17">
        <v>1.0149105756383863</v>
      </c>
      <c r="O16" s="15">
        <v>0.6547850982378528</v>
      </c>
      <c r="P16" s="5"/>
      <c r="R16" s="15">
        <v>14</v>
      </c>
      <c r="S16" s="20" t="s">
        <v>50</v>
      </c>
      <c r="T16" s="15">
        <v>1.6514694167873953</v>
      </c>
      <c r="U16" s="17">
        <v>0.32801524162530843</v>
      </c>
      <c r="W16" s="15">
        <v>86</v>
      </c>
      <c r="X16" s="20" t="s">
        <v>122</v>
      </c>
      <c r="Y16" s="15">
        <v>1.6592687323600319</v>
      </c>
      <c r="Z16" s="17">
        <v>0.33202298999617147</v>
      </c>
      <c r="AC16" s="15">
        <v>14</v>
      </c>
      <c r="AD16" s="20" t="s">
        <v>50</v>
      </c>
      <c r="AE16" s="15">
        <v>0.32801524162530843</v>
      </c>
      <c r="AF16" s="17">
        <v>1.6514694167873953</v>
      </c>
    </row>
    <row r="17" spans="1:32">
      <c r="A17">
        <v>0.21703588858337444</v>
      </c>
      <c r="B17">
        <v>1.9782818968855838</v>
      </c>
      <c r="C17" s="5"/>
      <c r="D17">
        <v>0.22063122022846759</v>
      </c>
      <c r="E17">
        <v>1.9867106837270554</v>
      </c>
      <c r="G17">
        <v>0.22198468243400152</v>
      </c>
      <c r="H17">
        <v>1.995298203672984</v>
      </c>
      <c r="L17" s="15">
        <v>91</v>
      </c>
      <c r="M17" s="20" t="s">
        <v>89</v>
      </c>
      <c r="N17" s="17">
        <v>1.338114020691471</v>
      </c>
      <c r="O17" s="15">
        <v>0.48409022290919557</v>
      </c>
      <c r="P17" s="5"/>
      <c r="R17" s="15">
        <v>15</v>
      </c>
      <c r="S17" s="20" t="s">
        <v>51</v>
      </c>
      <c r="T17" s="15">
        <v>1.9766742135973967</v>
      </c>
      <c r="U17" s="17">
        <v>0.22416760033323899</v>
      </c>
      <c r="W17" s="15">
        <v>87</v>
      </c>
      <c r="X17" s="20" t="s">
        <v>123</v>
      </c>
      <c r="Y17" s="15">
        <v>1.9828733312224964</v>
      </c>
      <c r="Z17" s="17">
        <v>0.22903001606757334</v>
      </c>
      <c r="AC17" s="15">
        <v>15</v>
      </c>
      <c r="AD17" s="20" t="s">
        <v>51</v>
      </c>
      <c r="AE17" s="15">
        <v>0.22416760033323899</v>
      </c>
      <c r="AF17" s="17">
        <v>1.9766742135973967</v>
      </c>
    </row>
    <row r="18" spans="1:32">
      <c r="A18">
        <v>0.13551845436494306</v>
      </c>
      <c r="B18">
        <v>2.4720827472172462</v>
      </c>
      <c r="C18" s="5"/>
      <c r="D18">
        <v>0.13890496794901122</v>
      </c>
      <c r="E18">
        <v>2.4821322196192268</v>
      </c>
      <c r="G18">
        <v>0.14018034427182094</v>
      </c>
      <c r="H18">
        <v>2.4910595173775918</v>
      </c>
      <c r="L18" s="15">
        <v>92</v>
      </c>
      <c r="M18" s="20" t="s">
        <v>90</v>
      </c>
      <c r="N18" s="17">
        <v>1.6730993228530124</v>
      </c>
      <c r="O18" s="15">
        <v>0.3261936116224482</v>
      </c>
      <c r="P18" s="5"/>
      <c r="R18" s="15">
        <v>16</v>
      </c>
      <c r="S18" s="20" t="s">
        <v>52</v>
      </c>
      <c r="T18" s="15">
        <v>2.4696642329825638</v>
      </c>
      <c r="U18" s="17">
        <v>0.13977170177150097</v>
      </c>
      <c r="W18" s="15">
        <v>88</v>
      </c>
      <c r="X18" s="20" t="s">
        <v>124</v>
      </c>
      <c r="Y18" s="15">
        <v>2.474205189353448</v>
      </c>
      <c r="Z18" s="17">
        <v>0.14485987727914137</v>
      </c>
      <c r="AC18" s="15">
        <v>16</v>
      </c>
      <c r="AD18" s="20" t="s">
        <v>52</v>
      </c>
      <c r="AE18" s="15">
        <v>0.13977170177150097</v>
      </c>
      <c r="AF18" s="17">
        <v>2.4696642329825638</v>
      </c>
    </row>
    <row r="19" spans="1:32">
      <c r="A19">
        <v>1.0278495397304894</v>
      </c>
      <c r="B19">
        <v>0.30446519928076798</v>
      </c>
      <c r="C19" s="5"/>
      <c r="D19">
        <v>1.0483100097212765</v>
      </c>
      <c r="E19">
        <v>0.32650772847231618</v>
      </c>
      <c r="G19">
        <v>1.0306984270344468</v>
      </c>
      <c r="H19">
        <v>0.3302730342032405</v>
      </c>
      <c r="L19" s="15">
        <v>93</v>
      </c>
      <c r="M19" s="20" t="s">
        <v>91</v>
      </c>
      <c r="N19" s="17">
        <v>1.9992140746316445</v>
      </c>
      <c r="O19" s="15">
        <v>0.22503553104819315</v>
      </c>
      <c r="P19" s="5"/>
      <c r="R19" s="15">
        <v>17</v>
      </c>
      <c r="S19" s="99" t="s">
        <v>53</v>
      </c>
      <c r="T19" s="100">
        <v>0.31501727542584973</v>
      </c>
      <c r="U19" s="17">
        <v>1.0398300255991915</v>
      </c>
      <c r="W19" s="15">
        <v>89</v>
      </c>
      <c r="X19" s="99" t="s">
        <v>125</v>
      </c>
      <c r="Y19" s="100">
        <v>0.35344936925187298</v>
      </c>
      <c r="Z19" s="17">
        <v>1.0863622977710303</v>
      </c>
      <c r="AC19" s="15">
        <v>17</v>
      </c>
      <c r="AD19" s="20" t="s">
        <v>53</v>
      </c>
      <c r="AE19" s="100">
        <v>1.0398300255991915</v>
      </c>
      <c r="AF19" s="17">
        <v>0.31501727542584973</v>
      </c>
    </row>
    <row r="20" spans="1:32">
      <c r="A20">
        <v>0.95349032107375142</v>
      </c>
      <c r="B20">
        <v>0.49811425725600589</v>
      </c>
      <c r="C20" s="5"/>
      <c r="D20">
        <v>0.93234243441923026</v>
      </c>
      <c r="E20">
        <v>0.51368942357334491</v>
      </c>
      <c r="G20">
        <v>0.89259958871547285</v>
      </c>
      <c r="H20">
        <v>0.51611493720600699</v>
      </c>
      <c r="L20" s="15">
        <v>94</v>
      </c>
      <c r="M20" s="20" t="s">
        <v>92</v>
      </c>
      <c r="N20" s="17">
        <v>2.494339384405782</v>
      </c>
      <c r="O20" s="15">
        <v>0.14203581463654655</v>
      </c>
      <c r="P20" s="5"/>
      <c r="R20" s="15">
        <v>18</v>
      </c>
      <c r="S20" s="20" t="s">
        <v>54</v>
      </c>
      <c r="T20" s="15">
        <v>0.50547215126800593</v>
      </c>
      <c r="U20" s="17">
        <v>0.97076325568075172</v>
      </c>
      <c r="W20" s="15">
        <v>90</v>
      </c>
      <c r="X20" s="20" t="s">
        <v>126</v>
      </c>
      <c r="Y20" s="15">
        <v>0.52925691993582002</v>
      </c>
      <c r="Z20" s="17">
        <v>0.94217581448819943</v>
      </c>
      <c r="AC20" s="15">
        <v>18</v>
      </c>
      <c r="AD20" s="20" t="s">
        <v>54</v>
      </c>
      <c r="AE20" s="15">
        <v>0.97076325568075172</v>
      </c>
      <c r="AF20" s="17">
        <v>0.50547215126800593</v>
      </c>
    </row>
    <row r="21" spans="1:32">
      <c r="A21">
        <v>0.76564567703417596</v>
      </c>
      <c r="B21">
        <v>0.74472422761121626</v>
      </c>
      <c r="C21" s="5"/>
      <c r="D21">
        <v>0.75537542815804315</v>
      </c>
      <c r="E21">
        <v>0.75561891263477843</v>
      </c>
      <c r="G21">
        <v>0.71231104270957135</v>
      </c>
      <c r="H21">
        <v>0.75943719174952451</v>
      </c>
      <c r="L21" s="15">
        <v>95</v>
      </c>
      <c r="M21" s="20" t="s">
        <v>94</v>
      </c>
      <c r="N21" s="17">
        <v>0.5348001727713132</v>
      </c>
      <c r="O21" s="15">
        <v>0.90089609695379913</v>
      </c>
      <c r="P21" s="5"/>
      <c r="R21" s="15">
        <v>19</v>
      </c>
      <c r="S21" s="20" t="s">
        <v>55</v>
      </c>
      <c r="T21" s="15">
        <v>0.74880335244639362</v>
      </c>
      <c r="U21" s="17">
        <v>0.77864826259412312</v>
      </c>
      <c r="W21" s="15">
        <v>91</v>
      </c>
      <c r="X21" s="20" t="s">
        <v>127</v>
      </c>
      <c r="Y21" s="15">
        <v>0.76326891115238427</v>
      </c>
      <c r="Z21" s="17">
        <v>0.75966097877496497</v>
      </c>
      <c r="AC21" s="15">
        <v>19</v>
      </c>
      <c r="AD21" s="20" t="s">
        <v>55</v>
      </c>
      <c r="AE21" s="15">
        <v>0.77864826259412312</v>
      </c>
      <c r="AF21" s="17">
        <v>0.74880335244639362</v>
      </c>
    </row>
    <row r="22" spans="1:32">
      <c r="A22">
        <v>0.63197316835115258</v>
      </c>
      <c r="B22">
        <v>0.99090324557390197</v>
      </c>
      <c r="C22" s="5"/>
      <c r="D22">
        <v>0.65959176483637283</v>
      </c>
      <c r="E22">
        <v>1.0004519915197589</v>
      </c>
      <c r="G22">
        <v>0.62955619816959352</v>
      </c>
      <c r="H22">
        <v>1.0045762680167469</v>
      </c>
      <c r="L22" s="15">
        <v>96</v>
      </c>
      <c r="M22" s="20" t="s">
        <v>96</v>
      </c>
      <c r="N22" s="17">
        <v>1.0122535481766948</v>
      </c>
      <c r="O22" s="15">
        <v>0.65873869269629448</v>
      </c>
      <c r="P22" s="5"/>
      <c r="R22" s="15">
        <v>20</v>
      </c>
      <c r="S22" s="20" t="s">
        <v>56</v>
      </c>
      <c r="T22" s="15">
        <v>0.99399697729636383</v>
      </c>
      <c r="U22" s="17">
        <v>0.65954715397106711</v>
      </c>
      <c r="W22" s="15">
        <v>92</v>
      </c>
      <c r="X22" s="20" t="s">
        <v>128</v>
      </c>
      <c r="Y22" s="15">
        <v>1.0030279233575812</v>
      </c>
      <c r="Z22" s="17">
        <v>0.67594411845203284</v>
      </c>
      <c r="AC22" s="15">
        <v>20</v>
      </c>
      <c r="AD22" s="20" t="s">
        <v>56</v>
      </c>
      <c r="AE22" s="15">
        <v>0.65954715397106711</v>
      </c>
      <c r="AF22" s="17">
        <v>0.99399697729636383</v>
      </c>
    </row>
    <row r="23" spans="1:32">
      <c r="A23">
        <v>0.46369295258593263</v>
      </c>
      <c r="B23">
        <v>1.3163696035292809</v>
      </c>
      <c r="C23" s="5"/>
      <c r="D23">
        <v>0.48880216586938174</v>
      </c>
      <c r="E23">
        <v>1.325315426254932</v>
      </c>
      <c r="G23">
        <v>0.46814615704069201</v>
      </c>
      <c r="H23">
        <v>1.3300998729056543</v>
      </c>
      <c r="L23" s="15">
        <v>170</v>
      </c>
      <c r="M23" s="20" t="s">
        <v>97</v>
      </c>
      <c r="N23" s="17">
        <v>1.3348447876948879</v>
      </c>
      <c r="O23" s="15">
        <v>0.48751417261851282</v>
      </c>
      <c r="P23" s="5"/>
      <c r="R23" s="15">
        <v>21</v>
      </c>
      <c r="S23" s="20" t="s">
        <v>57</v>
      </c>
      <c r="T23" s="15">
        <v>1.3186683604619418</v>
      </c>
      <c r="U23" s="17">
        <v>0.48667699018041832</v>
      </c>
      <c r="W23" s="15">
        <v>93</v>
      </c>
      <c r="X23" s="20" t="s">
        <v>129</v>
      </c>
      <c r="Y23" s="15">
        <v>1.3229566359060365</v>
      </c>
      <c r="Z23" s="17">
        <v>0.49805094899171387</v>
      </c>
      <c r="AC23" s="15">
        <v>21</v>
      </c>
      <c r="AD23" s="20" t="s">
        <v>57</v>
      </c>
      <c r="AE23" s="15">
        <v>0.48667699018041832</v>
      </c>
      <c r="AF23" s="17">
        <v>1.3186683604619418</v>
      </c>
    </row>
    <row r="24" spans="1:32">
      <c r="A24">
        <v>0.31388784818849391</v>
      </c>
      <c r="B24">
        <v>1.6519603835858643</v>
      </c>
      <c r="C24" s="5"/>
      <c r="D24">
        <v>0.32868901345577306</v>
      </c>
      <c r="E24">
        <v>1.6609330708451666</v>
      </c>
      <c r="G24">
        <v>0.31777874125261935</v>
      </c>
      <c r="H24">
        <v>1.6665488793587226</v>
      </c>
      <c r="L24" s="15">
        <v>171</v>
      </c>
      <c r="M24" s="20" t="s">
        <v>98</v>
      </c>
      <c r="N24" s="17">
        <v>1.6691594515553019</v>
      </c>
      <c r="O24" s="15">
        <v>0.32790880711723164</v>
      </c>
      <c r="P24" s="5"/>
      <c r="R24" s="15">
        <v>22</v>
      </c>
      <c r="S24" s="20" t="s">
        <v>58</v>
      </c>
      <c r="T24" s="15">
        <v>1.6538212211510712</v>
      </c>
      <c r="U24" s="17">
        <v>0.32811405264483007</v>
      </c>
      <c r="W24" s="15">
        <v>94</v>
      </c>
      <c r="X24" s="20" t="s">
        <v>130</v>
      </c>
      <c r="Y24" s="15">
        <v>1.6544403734921072</v>
      </c>
      <c r="Z24" s="17">
        <v>0.33405848476597083</v>
      </c>
      <c r="AC24" s="15">
        <v>22</v>
      </c>
      <c r="AD24" s="20" t="s">
        <v>58</v>
      </c>
      <c r="AE24" s="15">
        <v>0.32811405264483007</v>
      </c>
      <c r="AF24" s="17">
        <v>1.6538212211510712</v>
      </c>
    </row>
    <row r="25" spans="1:32">
      <c r="A25">
        <v>0.21450469997867838</v>
      </c>
      <c r="B25">
        <v>1.977812531026079</v>
      </c>
      <c r="C25" s="5"/>
      <c r="D25">
        <v>0.22562639734180204</v>
      </c>
      <c r="E25">
        <v>1.9871360000721772</v>
      </c>
      <c r="G25">
        <v>0.22003024833538348</v>
      </c>
      <c r="H25">
        <v>1.9935923892463356</v>
      </c>
      <c r="L25" s="15">
        <v>172</v>
      </c>
      <c r="M25" s="20" t="s">
        <v>99</v>
      </c>
      <c r="N25" s="17">
        <v>1.9946048470905522</v>
      </c>
      <c r="O25" s="15">
        <v>0.22613132820563397</v>
      </c>
      <c r="P25" s="5"/>
      <c r="R25" s="15">
        <v>23</v>
      </c>
      <c r="S25" s="20" t="s">
        <v>59</v>
      </c>
      <c r="T25" s="15">
        <v>1.9793379095950698</v>
      </c>
      <c r="U25" s="17">
        <v>0.2244531424820263</v>
      </c>
      <c r="W25" s="15">
        <v>95</v>
      </c>
      <c r="X25" s="20" t="s">
        <v>131</v>
      </c>
      <c r="Y25" s="15">
        <v>1.9771682584463406</v>
      </c>
      <c r="Z25" s="17">
        <v>0.23047996071072441</v>
      </c>
      <c r="AC25" s="15">
        <v>23</v>
      </c>
      <c r="AD25" s="20" t="s">
        <v>59</v>
      </c>
      <c r="AE25" s="15">
        <v>0.2244531424820263</v>
      </c>
      <c r="AF25" s="17">
        <v>1.9793379095950698</v>
      </c>
    </row>
    <row r="26" spans="1:32">
      <c r="A26">
        <v>0.13478710492539284</v>
      </c>
      <c r="B26">
        <v>2.4716781088229802</v>
      </c>
      <c r="C26" s="5"/>
      <c r="D26">
        <v>0.14173741335760354</v>
      </c>
      <c r="E26">
        <v>2.4818614825087537</v>
      </c>
      <c r="G26">
        <v>0.13910061592530087</v>
      </c>
      <c r="H26">
        <v>2.489625793928484</v>
      </c>
      <c r="L26" s="15">
        <v>173</v>
      </c>
      <c r="M26" s="20" t="s">
        <v>100</v>
      </c>
      <c r="N26" s="17">
        <v>2.4887212301334571</v>
      </c>
      <c r="O26" s="15">
        <v>0.14273092446100183</v>
      </c>
      <c r="P26" s="5"/>
      <c r="R26" s="15">
        <v>24</v>
      </c>
      <c r="S26" s="20" t="s">
        <v>60</v>
      </c>
      <c r="T26" s="15">
        <v>2.4729015754724109</v>
      </c>
      <c r="U26" s="17">
        <v>0.14018097236120208</v>
      </c>
      <c r="W26" s="15">
        <v>96</v>
      </c>
      <c r="X26" s="20" t="s">
        <v>132</v>
      </c>
      <c r="Y26" s="15">
        <v>2.4670846063065928</v>
      </c>
      <c r="Z26" s="17">
        <v>0.14590272307468277</v>
      </c>
      <c r="AC26" s="15">
        <v>24</v>
      </c>
      <c r="AD26" s="20" t="s">
        <v>60</v>
      </c>
      <c r="AE26" s="15">
        <v>0.14018097236120208</v>
      </c>
      <c r="AF26" s="17">
        <v>2.4729015754724109</v>
      </c>
    </row>
    <row r="27" spans="1:32">
      <c r="A27">
        <v>1.0363777253736985</v>
      </c>
      <c r="B27">
        <v>0.31301865401950174</v>
      </c>
      <c r="C27" s="5"/>
      <c r="D27">
        <v>1.0401521182681595</v>
      </c>
      <c r="E27">
        <v>0.31272057602946074</v>
      </c>
      <c r="G27">
        <v>1.0403415266075338</v>
      </c>
      <c r="H27">
        <v>0.35851458541726411</v>
      </c>
      <c r="L27" s="15">
        <v>174</v>
      </c>
      <c r="M27" s="20" t="s">
        <v>102</v>
      </c>
      <c r="N27" s="17">
        <v>0.53392940654547705</v>
      </c>
      <c r="O27" s="15">
        <v>0.90735218346465496</v>
      </c>
      <c r="P27" s="5"/>
      <c r="R27" s="15">
        <v>25</v>
      </c>
      <c r="S27" s="20" t="s">
        <v>61</v>
      </c>
      <c r="T27" s="15">
        <v>0.31956384474860638</v>
      </c>
      <c r="U27" s="17">
        <v>1.0459051510634347</v>
      </c>
      <c r="W27" s="15">
        <v>169</v>
      </c>
      <c r="X27" s="20" t="s">
        <v>299</v>
      </c>
      <c r="Y27" s="15">
        <v>0.33626638258822239</v>
      </c>
      <c r="Z27" s="17">
        <v>1.0709058813045895</v>
      </c>
      <c r="AC27" s="15">
        <v>25</v>
      </c>
      <c r="AD27" s="20" t="s">
        <v>61</v>
      </c>
      <c r="AE27" s="15">
        <v>1.0459051510634347</v>
      </c>
      <c r="AF27" s="17">
        <v>0.31956384474860638</v>
      </c>
    </row>
    <row r="28" spans="1:32">
      <c r="A28">
        <v>0.97597305543362856</v>
      </c>
      <c r="B28">
        <v>0.50387025423514742</v>
      </c>
      <c r="C28" s="5"/>
      <c r="D28">
        <v>0.90012546458063891</v>
      </c>
      <c r="E28">
        <v>0.50603687442836875</v>
      </c>
      <c r="G28">
        <v>0.90089609695379913</v>
      </c>
      <c r="H28">
        <v>0.5348001727713132</v>
      </c>
      <c r="L28" s="15">
        <v>175</v>
      </c>
      <c r="M28" s="20" t="s">
        <v>104</v>
      </c>
      <c r="N28" s="17">
        <v>1.0109696469606528</v>
      </c>
      <c r="O28" s="15">
        <v>0.66095491545087448</v>
      </c>
      <c r="P28" s="5"/>
      <c r="R28" s="15">
        <v>26</v>
      </c>
      <c r="S28" s="20" t="s">
        <v>62</v>
      </c>
      <c r="T28" s="15">
        <v>0.50890798512690227</v>
      </c>
      <c r="U28" s="17">
        <v>0.95448180444782171</v>
      </c>
      <c r="W28" s="15">
        <v>170</v>
      </c>
      <c r="X28" s="20" t="s">
        <v>300</v>
      </c>
      <c r="Y28" s="15">
        <v>0.51796015706479059</v>
      </c>
      <c r="Z28" s="17">
        <v>0.92778806518565438</v>
      </c>
      <c r="AC28" s="15">
        <v>26</v>
      </c>
      <c r="AD28" s="20" t="s">
        <v>62</v>
      </c>
      <c r="AE28" s="15">
        <v>0.95448180444782171</v>
      </c>
      <c r="AF28" s="17">
        <v>0.50890798512690227</v>
      </c>
    </row>
    <row r="29" spans="1:32">
      <c r="A29">
        <v>0.78488735695008094</v>
      </c>
      <c r="B29">
        <v>0.74721771131911685</v>
      </c>
      <c r="C29" s="5"/>
      <c r="D29">
        <v>0.73490382196519699</v>
      </c>
      <c r="E29">
        <v>0.75115226646170019</v>
      </c>
      <c r="G29">
        <v>0.73172499070801866</v>
      </c>
      <c r="H29">
        <v>0.77060337523077538</v>
      </c>
      <c r="L29" s="15">
        <v>176</v>
      </c>
      <c r="M29" s="20" t="s">
        <v>105</v>
      </c>
      <c r="N29" s="17">
        <v>1.3332405289959182</v>
      </c>
      <c r="O29" s="15">
        <v>0.48907180715813708</v>
      </c>
      <c r="P29" s="5"/>
      <c r="R29" s="15">
        <v>27</v>
      </c>
      <c r="S29" s="20" t="s">
        <v>63</v>
      </c>
      <c r="T29" s="15">
        <v>0.75185055241377818</v>
      </c>
      <c r="U29" s="17">
        <v>0.76732886646746301</v>
      </c>
      <c r="W29" s="15">
        <v>171</v>
      </c>
      <c r="X29" s="20" t="s">
        <v>301</v>
      </c>
      <c r="Y29" s="15">
        <v>0.75593676547737587</v>
      </c>
      <c r="Z29" s="17">
        <v>0.74888336677359191</v>
      </c>
      <c r="AC29" s="15">
        <v>27</v>
      </c>
      <c r="AD29" s="20" t="s">
        <v>63</v>
      </c>
      <c r="AE29" s="15">
        <v>0.76732886646746301</v>
      </c>
      <c r="AF29" s="17">
        <v>0.75185055241377818</v>
      </c>
    </row>
    <row r="30" spans="1:32">
      <c r="A30">
        <v>0.66013570399028987</v>
      </c>
      <c r="B30">
        <v>0.99228029052843447</v>
      </c>
      <c r="C30" s="5"/>
      <c r="D30">
        <v>0.6294781863608494</v>
      </c>
      <c r="E30">
        <v>0.99781717814619431</v>
      </c>
      <c r="G30">
        <v>0.65873869269629448</v>
      </c>
      <c r="H30">
        <v>1.0122535481766948</v>
      </c>
      <c r="L30" s="15">
        <v>178</v>
      </c>
      <c r="M30" s="20" t="s">
        <v>106</v>
      </c>
      <c r="N30" s="17">
        <v>1.6672030882215136</v>
      </c>
      <c r="O30" s="15">
        <v>0.32872974221222012</v>
      </c>
      <c r="P30" s="5"/>
      <c r="R30" s="15">
        <v>28</v>
      </c>
      <c r="S30" s="20" t="s">
        <v>64</v>
      </c>
      <c r="T30" s="15">
        <v>0.99701961169883668</v>
      </c>
      <c r="U30" s="17">
        <v>0.65932952227379604</v>
      </c>
      <c r="W30" s="15">
        <v>172</v>
      </c>
      <c r="X30" s="20" t="s">
        <v>302</v>
      </c>
      <c r="Y30" s="15">
        <v>1.0022588123407918</v>
      </c>
      <c r="Z30" s="17">
        <v>0.64970763025475764</v>
      </c>
      <c r="AC30" s="15">
        <v>28</v>
      </c>
      <c r="AD30" s="20" t="s">
        <v>64</v>
      </c>
      <c r="AE30" s="15">
        <v>0.65932952227379604</v>
      </c>
      <c r="AF30" s="17">
        <v>0.99701961169883668</v>
      </c>
    </row>
    <row r="31" spans="1:32">
      <c r="A31">
        <v>0.48629466145708544</v>
      </c>
      <c r="B31">
        <v>1.3167091349710243</v>
      </c>
      <c r="C31" s="5"/>
      <c r="D31">
        <v>0.46695256425095027</v>
      </c>
      <c r="E31">
        <v>1.3243060050567508</v>
      </c>
      <c r="G31">
        <v>0.48751417261851282</v>
      </c>
      <c r="H31">
        <v>1.3348447876948879</v>
      </c>
      <c r="L31" s="15">
        <v>179</v>
      </c>
      <c r="M31" s="20" t="s">
        <v>107</v>
      </c>
      <c r="N31" s="17">
        <v>1.9923465454633851</v>
      </c>
      <c r="O31" s="15">
        <v>0.22667675954210617</v>
      </c>
      <c r="P31" s="5"/>
      <c r="R31" s="15">
        <v>29</v>
      </c>
      <c r="S31" s="20" t="s">
        <v>65</v>
      </c>
      <c r="T31" s="15">
        <v>1.3220018116915118</v>
      </c>
      <c r="U31" s="17">
        <v>0.48775728525821682</v>
      </c>
      <c r="W31" s="15">
        <v>173</v>
      </c>
      <c r="X31" s="20" t="s">
        <v>303</v>
      </c>
      <c r="Y31" s="15">
        <v>1.3255147003838914</v>
      </c>
      <c r="Z31" s="17">
        <v>0.48188069188911942</v>
      </c>
      <c r="AC31" s="15">
        <v>29</v>
      </c>
      <c r="AD31" s="20" t="s">
        <v>65</v>
      </c>
      <c r="AE31" s="15">
        <v>0.48775728525821682</v>
      </c>
      <c r="AF31" s="17">
        <v>1.3220018116915118</v>
      </c>
    </row>
    <row r="32" spans="1:32">
      <c r="A32">
        <v>0.32801524162530843</v>
      </c>
      <c r="B32">
        <v>1.6514694167873953</v>
      </c>
      <c r="C32" s="5"/>
      <c r="D32">
        <v>0.31683259602557429</v>
      </c>
      <c r="E32">
        <v>1.661210186723272</v>
      </c>
      <c r="G32">
        <v>0.32790880711723164</v>
      </c>
      <c r="H32">
        <v>1.6691594515553019</v>
      </c>
      <c r="L32" s="15">
        <v>180</v>
      </c>
      <c r="M32" s="20" t="s">
        <v>108</v>
      </c>
      <c r="N32" s="17">
        <v>2.4858922369609067</v>
      </c>
      <c r="O32" s="15">
        <v>0.14309139986966118</v>
      </c>
      <c r="P32" s="5"/>
      <c r="R32" s="15">
        <v>30</v>
      </c>
      <c r="S32" s="20" t="s">
        <v>66</v>
      </c>
      <c r="T32" s="15">
        <v>1.6574826693812967</v>
      </c>
      <c r="U32" s="17">
        <v>0.3284231928196561</v>
      </c>
      <c r="W32" s="15">
        <v>174</v>
      </c>
      <c r="X32" s="20" t="s">
        <v>304</v>
      </c>
      <c r="Y32" s="15">
        <v>1.6598659853686402</v>
      </c>
      <c r="Z32" s="17">
        <v>0.32530234305870798</v>
      </c>
      <c r="AC32" s="15">
        <v>30</v>
      </c>
      <c r="AD32" s="20" t="s">
        <v>66</v>
      </c>
      <c r="AE32" s="15">
        <v>0.3284231928196561</v>
      </c>
      <c r="AF32" s="17">
        <v>1.6574826693812967</v>
      </c>
    </row>
    <row r="33" spans="1:32">
      <c r="A33">
        <v>0.22416760033323899</v>
      </c>
      <c r="B33">
        <v>1.9766742135973967</v>
      </c>
      <c r="C33" s="5"/>
      <c r="D33">
        <v>0.21847320950179702</v>
      </c>
      <c r="E33">
        <v>1.9884106239273363</v>
      </c>
      <c r="G33">
        <v>0.22613132820563397</v>
      </c>
      <c r="H33">
        <v>1.9946048470905522</v>
      </c>
      <c r="L33" s="15">
        <v>181</v>
      </c>
      <c r="M33" s="20" t="s">
        <v>110</v>
      </c>
      <c r="N33" s="17">
        <v>0.53253966841474543</v>
      </c>
      <c r="O33" s="15">
        <v>0.91748816842597047</v>
      </c>
      <c r="P33" s="5"/>
      <c r="R33" s="15">
        <v>31</v>
      </c>
      <c r="S33" s="20" t="s">
        <v>67</v>
      </c>
      <c r="T33" s="15">
        <v>1.9835188545521034</v>
      </c>
      <c r="U33" s="17">
        <v>0.22502832935443803</v>
      </c>
      <c r="W33" s="15">
        <v>175</v>
      </c>
      <c r="X33" s="20" t="s">
        <v>305</v>
      </c>
      <c r="Y33" s="15">
        <v>1.9850120992672451</v>
      </c>
      <c r="Z33" s="17">
        <v>0.22476275911281812</v>
      </c>
      <c r="AC33" s="15">
        <v>31</v>
      </c>
      <c r="AD33" s="20" t="s">
        <v>67</v>
      </c>
      <c r="AE33" s="15">
        <v>0.22502832935443803</v>
      </c>
      <c r="AF33" s="17">
        <v>1.9835188545521034</v>
      </c>
    </row>
    <row r="34" spans="1:32">
      <c r="A34">
        <v>0.13977170177150097</v>
      </c>
      <c r="B34">
        <v>2.4696642329825638</v>
      </c>
      <c r="C34" s="5"/>
      <c r="D34">
        <v>0.13780962507666408</v>
      </c>
      <c r="E34">
        <v>2.4844384016483527</v>
      </c>
      <c r="G34">
        <v>0.14273092446100183</v>
      </c>
      <c r="H34">
        <v>2.4887212301334571</v>
      </c>
      <c r="L34" s="15">
        <v>182</v>
      </c>
      <c r="M34" s="20" t="s">
        <v>112</v>
      </c>
      <c r="N34" s="17">
        <v>1.0087995100233584</v>
      </c>
      <c r="O34" s="15">
        <v>0.66489945579590004</v>
      </c>
      <c r="P34" s="5"/>
      <c r="R34" s="15">
        <v>32</v>
      </c>
      <c r="S34" s="20" t="s">
        <v>68</v>
      </c>
      <c r="T34" s="15">
        <v>2.4777636492823336</v>
      </c>
      <c r="U34" s="17">
        <v>0.14095668293657621</v>
      </c>
      <c r="W34" s="15">
        <v>176</v>
      </c>
      <c r="X34" s="20" t="s">
        <v>306</v>
      </c>
      <c r="Y34" s="15">
        <v>2.4783369095091596</v>
      </c>
      <c r="Z34" s="17">
        <v>0.14222069741048743</v>
      </c>
      <c r="AC34" s="15">
        <v>32</v>
      </c>
      <c r="AD34" s="20" t="s">
        <v>68</v>
      </c>
      <c r="AE34" s="15">
        <v>0.14095668293657621</v>
      </c>
      <c r="AF34" s="17">
        <v>2.4777636492823336</v>
      </c>
    </row>
    <row r="35" spans="1:32">
      <c r="A35">
        <v>1.0398300255991915</v>
      </c>
      <c r="B35">
        <v>0.31501727542584973</v>
      </c>
      <c r="C35" s="5"/>
      <c r="D35">
        <v>1.0508303235893854</v>
      </c>
      <c r="E35">
        <v>0.31996432570368077</v>
      </c>
      <c r="G35">
        <v>1.0473091814178783</v>
      </c>
      <c r="H35">
        <v>0.35778339569721102</v>
      </c>
      <c r="L35" s="15">
        <v>183</v>
      </c>
      <c r="M35" s="20" t="s">
        <v>113</v>
      </c>
      <c r="N35" s="17">
        <v>1.3304202374950791</v>
      </c>
      <c r="O35" s="15">
        <v>0.49161859571386435</v>
      </c>
      <c r="P35" s="5"/>
      <c r="R35" s="15">
        <v>33</v>
      </c>
      <c r="S35" s="20" t="s">
        <v>69</v>
      </c>
      <c r="T35" s="15">
        <v>0.32650772847231618</v>
      </c>
      <c r="U35" s="17">
        <v>1.0483100097212765</v>
      </c>
      <c r="W35" s="15">
        <v>177</v>
      </c>
      <c r="X35" s="20" t="s">
        <v>307</v>
      </c>
      <c r="Y35" s="15">
        <v>0.30385003993294407</v>
      </c>
      <c r="Z35" s="17">
        <v>1.0827793318677359</v>
      </c>
      <c r="AC35" s="15">
        <v>81</v>
      </c>
      <c r="AD35" s="20" t="s">
        <v>117</v>
      </c>
      <c r="AE35" s="15">
        <v>1.074466440360961</v>
      </c>
      <c r="AF35" s="17">
        <v>0.35506973027756022</v>
      </c>
    </row>
    <row r="36" spans="1:32">
      <c r="A36">
        <v>0.97076325568075172</v>
      </c>
      <c r="B36">
        <v>0.50547215126800593</v>
      </c>
      <c r="C36" s="5"/>
      <c r="D36">
        <v>0.92151291058284557</v>
      </c>
      <c r="E36">
        <v>0.50909920638661421</v>
      </c>
      <c r="G36">
        <v>0.90735218346465496</v>
      </c>
      <c r="H36">
        <v>0.53392940654547705</v>
      </c>
      <c r="L36" s="15">
        <v>184</v>
      </c>
      <c r="M36" s="20" t="s">
        <v>114</v>
      </c>
      <c r="N36" s="17">
        <v>1.6637475017171801</v>
      </c>
      <c r="O36" s="15">
        <v>0.33016388209191339</v>
      </c>
      <c r="P36" s="5"/>
      <c r="R36" s="15">
        <v>34</v>
      </c>
      <c r="S36" s="20" t="s">
        <v>70</v>
      </c>
      <c r="T36" s="15">
        <v>0.51368942357334491</v>
      </c>
      <c r="U36" s="17">
        <v>0.93234243441923026</v>
      </c>
      <c r="W36" s="15">
        <v>178</v>
      </c>
      <c r="X36" s="20" t="s">
        <v>308</v>
      </c>
      <c r="Y36" s="15">
        <v>0.51615594604593384</v>
      </c>
      <c r="Z36" s="17">
        <v>0.93999740040149626</v>
      </c>
      <c r="AC36" s="15">
        <v>82</v>
      </c>
      <c r="AD36" s="20" t="s">
        <v>118</v>
      </c>
      <c r="AE36" s="15">
        <v>0.93068389266671314</v>
      </c>
      <c r="AF36" s="17">
        <v>0.53086572074995109</v>
      </c>
    </row>
    <row r="37" spans="1:32">
      <c r="A37">
        <v>0.77864826259412312</v>
      </c>
      <c r="B37">
        <v>0.74880335244639362</v>
      </c>
      <c r="C37" s="5"/>
      <c r="D37">
        <v>0.73725695324548057</v>
      </c>
      <c r="E37">
        <v>0.75414141589095252</v>
      </c>
      <c r="G37">
        <v>0.7351952400061903</v>
      </c>
      <c r="H37">
        <v>0.76954610853477523</v>
      </c>
      <c r="L37" s="15"/>
      <c r="M37" s="20" t="s">
        <v>115</v>
      </c>
      <c r="N37" s="17">
        <v>1.9882548700869582</v>
      </c>
      <c r="O37" s="15">
        <v>0.2276776323272281</v>
      </c>
      <c r="P37" s="5"/>
      <c r="R37" s="15">
        <v>35</v>
      </c>
      <c r="S37" s="20" t="s">
        <v>71</v>
      </c>
      <c r="T37" s="15">
        <v>0.75561891263477843</v>
      </c>
      <c r="U37" s="17">
        <v>0.75537542815804315</v>
      </c>
      <c r="W37" s="15">
        <v>179</v>
      </c>
      <c r="X37" s="20" t="s">
        <v>309</v>
      </c>
      <c r="Y37" s="15">
        <v>0.75337112316390009</v>
      </c>
      <c r="Z37" s="17">
        <v>0.75847091346817441</v>
      </c>
      <c r="AC37" s="15">
        <v>83</v>
      </c>
      <c r="AD37" s="20" t="s">
        <v>119</v>
      </c>
      <c r="AE37" s="15">
        <v>0.7507792491355576</v>
      </c>
      <c r="AF37" s="17">
        <v>0.76554724400412177</v>
      </c>
    </row>
    <row r="38" spans="1:32">
      <c r="A38">
        <v>0.65954715397106711</v>
      </c>
      <c r="B38">
        <v>0.99399697729636383</v>
      </c>
      <c r="C38" s="5"/>
      <c r="D38">
        <v>0.64167052526860724</v>
      </c>
      <c r="E38">
        <v>0.99998986932819389</v>
      </c>
      <c r="G38">
        <v>0.66095491545087448</v>
      </c>
      <c r="H38">
        <v>1.0109696469606528</v>
      </c>
      <c r="L38" s="15"/>
      <c r="M38" s="20" t="s">
        <v>116</v>
      </c>
      <c r="N38" s="17">
        <v>2.4808877941476348</v>
      </c>
      <c r="O38" s="15">
        <v>0.14387608427074416</v>
      </c>
      <c r="P38" s="5"/>
      <c r="R38" s="15">
        <v>36</v>
      </c>
      <c r="S38" s="20" t="s">
        <v>72</v>
      </c>
      <c r="T38" s="15">
        <v>1.0004519915197589</v>
      </c>
      <c r="U38" s="17">
        <v>0.65959176483637283</v>
      </c>
      <c r="W38" s="15">
        <v>180</v>
      </c>
      <c r="X38" s="20" t="s">
        <v>310</v>
      </c>
      <c r="Y38" s="15">
        <v>0.99946550922426292</v>
      </c>
      <c r="Z38" s="17">
        <v>0.65505472765898354</v>
      </c>
      <c r="AC38" s="15">
        <v>84</v>
      </c>
      <c r="AD38" s="20" t="s">
        <v>120</v>
      </c>
      <c r="AE38" s="15">
        <v>0.67020198560808453</v>
      </c>
      <c r="AF38" s="17">
        <v>1.0059854218904005</v>
      </c>
    </row>
    <row r="39" spans="1:32">
      <c r="A39">
        <v>0.48667699018041832</v>
      </c>
      <c r="B39">
        <v>1.3186683604619418</v>
      </c>
      <c r="C39" s="5"/>
      <c r="D39">
        <v>0.47651172451092111</v>
      </c>
      <c r="E39">
        <v>1.3258298867810701</v>
      </c>
      <c r="G39">
        <v>0.48907180715813708</v>
      </c>
      <c r="H39">
        <v>1.3332405289959182</v>
      </c>
      <c r="L39" s="15"/>
      <c r="M39" s="20" t="s">
        <v>118</v>
      </c>
      <c r="N39" s="17">
        <v>0.53086572074995109</v>
      </c>
      <c r="O39" s="15">
        <v>0.93068389266671314</v>
      </c>
      <c r="P39" s="5"/>
      <c r="R39" s="15">
        <v>37</v>
      </c>
      <c r="S39" s="20" t="s">
        <v>73</v>
      </c>
      <c r="T39" s="15">
        <v>1.325315426254932</v>
      </c>
      <c r="U39" s="17">
        <v>0.48880216586938174</v>
      </c>
      <c r="W39" s="15">
        <v>181</v>
      </c>
      <c r="X39" s="20" t="s">
        <v>311</v>
      </c>
      <c r="Y39" s="15">
        <v>1.3218603090413346</v>
      </c>
      <c r="Z39" s="17">
        <v>0.48498533439690605</v>
      </c>
      <c r="AC39" s="15">
        <v>85</v>
      </c>
      <c r="AD39" s="20" t="s">
        <v>121</v>
      </c>
      <c r="AE39" s="15">
        <v>0.49490450382919027</v>
      </c>
      <c r="AF39" s="17">
        <v>1.3267651915874281</v>
      </c>
    </row>
    <row r="40" spans="1:32">
      <c r="A40">
        <v>0.32811405264483007</v>
      </c>
      <c r="B40">
        <v>1.6538212211510712</v>
      </c>
      <c r="C40" s="5"/>
      <c r="D40">
        <v>0.32204665704309271</v>
      </c>
      <c r="E40">
        <v>1.6623104385775715</v>
      </c>
      <c r="G40">
        <v>0.32872974221222012</v>
      </c>
      <c r="H40">
        <v>1.6672030882215136</v>
      </c>
      <c r="L40" s="15"/>
      <c r="M40" s="20" t="s">
        <v>120</v>
      </c>
      <c r="N40" s="17">
        <v>1.0059854218904005</v>
      </c>
      <c r="O40" s="15">
        <v>0.67020198560808453</v>
      </c>
      <c r="P40" s="5"/>
      <c r="R40" s="15">
        <v>38</v>
      </c>
      <c r="S40" s="20" t="s">
        <v>74</v>
      </c>
      <c r="T40" s="15">
        <v>1.6609330708451666</v>
      </c>
      <c r="U40" s="17">
        <v>0.32868901345577306</v>
      </c>
      <c r="W40" s="15">
        <v>182</v>
      </c>
      <c r="X40" s="20" t="s">
        <v>312</v>
      </c>
      <c r="Y40" s="15">
        <v>1.6552924569813499</v>
      </c>
      <c r="Z40" s="17">
        <v>0.3272587934960538</v>
      </c>
      <c r="AC40" s="15">
        <v>86</v>
      </c>
      <c r="AD40" s="20" t="s">
        <v>122</v>
      </c>
      <c r="AE40" s="15">
        <v>0.33202298999617147</v>
      </c>
      <c r="AF40" s="17">
        <v>1.6592687323600319</v>
      </c>
    </row>
    <row r="41" spans="1:32">
      <c r="A41">
        <v>0.2244531424820263</v>
      </c>
      <c r="B41">
        <v>1.9793379095950698</v>
      </c>
      <c r="C41" s="5"/>
      <c r="D41">
        <v>0.2215232069598497</v>
      </c>
      <c r="E41">
        <v>1.9892062285729404</v>
      </c>
      <c r="G41">
        <v>0.22667675954210617</v>
      </c>
      <c r="H41">
        <v>1.9923465454633851</v>
      </c>
      <c r="L41" s="15"/>
      <c r="M41" s="20" t="s">
        <v>121</v>
      </c>
      <c r="N41" s="17">
        <v>1.3267651915874281</v>
      </c>
      <c r="O41" s="15">
        <v>0.49490450382919027</v>
      </c>
      <c r="P41" s="5"/>
      <c r="R41" s="15">
        <v>39</v>
      </c>
      <c r="S41" s="20" t="s">
        <v>75</v>
      </c>
      <c r="T41" s="15">
        <v>1.9871360000721772</v>
      </c>
      <c r="U41" s="17">
        <v>0.22562639734180204</v>
      </c>
      <c r="W41" s="15">
        <v>183</v>
      </c>
      <c r="X41" s="20" t="s">
        <v>313</v>
      </c>
      <c r="Y41" s="15">
        <v>1.9795851657045125</v>
      </c>
      <c r="Z41" s="17">
        <v>0.22628952874651626</v>
      </c>
      <c r="AC41" s="15">
        <v>87</v>
      </c>
      <c r="AD41" s="20" t="s">
        <v>123</v>
      </c>
      <c r="AE41" s="15">
        <v>0.22903001606757334</v>
      </c>
      <c r="AF41" s="17">
        <v>1.9828733312224964</v>
      </c>
    </row>
    <row r="42" spans="1:32">
      <c r="A42">
        <v>0.14018097236120208</v>
      </c>
      <c r="B42">
        <v>2.4729015754724109</v>
      </c>
      <c r="C42" s="5"/>
      <c r="D42">
        <v>0.13961224759109089</v>
      </c>
      <c r="E42">
        <v>2.4849088856448769</v>
      </c>
      <c r="G42">
        <v>0.14309139986966118</v>
      </c>
      <c r="H42">
        <v>2.4858922369609067</v>
      </c>
      <c r="L42" s="15"/>
      <c r="M42" s="20" t="s">
        <v>122</v>
      </c>
      <c r="N42" s="17">
        <v>1.6592687323600319</v>
      </c>
      <c r="O42" s="15">
        <v>0.33202298999617147</v>
      </c>
      <c r="P42" s="5"/>
      <c r="R42" s="15">
        <v>40</v>
      </c>
      <c r="S42" s="20" t="s">
        <v>76</v>
      </c>
      <c r="T42" s="15">
        <v>2.4818614825087537</v>
      </c>
      <c r="U42" s="17">
        <v>0.14173741335760354</v>
      </c>
      <c r="W42" s="15">
        <v>184</v>
      </c>
      <c r="X42" s="20" t="s">
        <v>314</v>
      </c>
      <c r="Y42" s="15">
        <v>2.4716106054094023</v>
      </c>
      <c r="Z42" s="17">
        <v>0.14355833865005313</v>
      </c>
      <c r="AC42" s="15">
        <v>88</v>
      </c>
      <c r="AD42" s="20" t="s">
        <v>124</v>
      </c>
      <c r="AE42" s="15">
        <v>0.14485987727914137</v>
      </c>
      <c r="AF42" s="17">
        <v>2.474205189353448</v>
      </c>
    </row>
    <row r="43" spans="1:32">
      <c r="A43">
        <v>1.0430050345373978</v>
      </c>
      <c r="B43">
        <v>0.3086490165724961</v>
      </c>
      <c r="C43" s="5"/>
      <c r="D43">
        <v>1.0472331092525569</v>
      </c>
      <c r="E43">
        <v>0.33405900488767104</v>
      </c>
      <c r="G43">
        <v>1.052692807246741</v>
      </c>
      <c r="H43">
        <v>0.3379943822430444</v>
      </c>
      <c r="L43" s="15"/>
      <c r="M43" s="20" t="s">
        <v>123</v>
      </c>
      <c r="N43" s="17">
        <v>1.9828733312224964</v>
      </c>
      <c r="O43" s="15">
        <v>0.22903001606757334</v>
      </c>
      <c r="P43" s="5"/>
      <c r="R43" s="15">
        <v>41</v>
      </c>
      <c r="S43" s="20" t="s">
        <v>77</v>
      </c>
      <c r="T43" s="15">
        <v>0.33405900488767104</v>
      </c>
      <c r="U43" s="17">
        <v>1.0472331092525569</v>
      </c>
      <c r="W43" s="15">
        <v>185</v>
      </c>
      <c r="X43" s="20" t="s">
        <v>315</v>
      </c>
      <c r="Y43" s="15">
        <v>0.30134414270188614</v>
      </c>
      <c r="Z43" s="17">
        <v>1.0945120392511181</v>
      </c>
      <c r="AC43" s="15">
        <v>89</v>
      </c>
      <c r="AD43" s="99" t="s">
        <v>125</v>
      </c>
      <c r="AE43" s="15">
        <v>1.0863622977710303</v>
      </c>
      <c r="AF43" s="17">
        <v>0.35344936925187298</v>
      </c>
    </row>
    <row r="44" spans="1:32">
      <c r="A44">
        <v>0.96122457110158099</v>
      </c>
      <c r="B44">
        <v>0.50097236632687714</v>
      </c>
      <c r="C44" s="5"/>
      <c r="D44">
        <v>0.9194150782694489</v>
      </c>
      <c r="E44">
        <v>0.51871259754171806</v>
      </c>
      <c r="G44">
        <v>0.91096067310484707</v>
      </c>
      <c r="H44">
        <v>0.52025540178971752</v>
      </c>
      <c r="L44" s="15"/>
      <c r="M44" s="20" t="s">
        <v>124</v>
      </c>
      <c r="N44" s="17">
        <v>2.474205189353448</v>
      </c>
      <c r="O44" s="15">
        <v>0.14485987727914137</v>
      </c>
      <c r="P44" s="5"/>
      <c r="R44" s="15">
        <v>42</v>
      </c>
      <c r="S44" s="20" t="s">
        <v>78</v>
      </c>
      <c r="T44" s="15">
        <v>0.51871259754171806</v>
      </c>
      <c r="U44" s="17">
        <v>0.9194150782694489</v>
      </c>
      <c r="W44" s="15">
        <v>186</v>
      </c>
      <c r="X44" s="20" t="s">
        <v>316</v>
      </c>
      <c r="Y44" s="15">
        <v>0.51443666005993438</v>
      </c>
      <c r="Z44" s="17">
        <v>0.95013614629140053</v>
      </c>
      <c r="AC44" s="15">
        <v>90</v>
      </c>
      <c r="AD44" s="20" t="s">
        <v>126</v>
      </c>
      <c r="AE44" s="15">
        <v>0.94217581448819943</v>
      </c>
      <c r="AF44" s="17">
        <v>0.52925691993582002</v>
      </c>
    </row>
    <row r="45" spans="1:32">
      <c r="A45">
        <v>0.76522125627441562</v>
      </c>
      <c r="B45">
        <v>0.7472044587554012</v>
      </c>
      <c r="C45" s="5"/>
      <c r="D45">
        <v>0.74593259917376176</v>
      </c>
      <c r="E45">
        <v>0.75937420793675903</v>
      </c>
      <c r="G45">
        <v>0.73616161824993753</v>
      </c>
      <c r="H45">
        <v>0.75907785244125403</v>
      </c>
      <c r="L45" s="15"/>
      <c r="M45" s="20" t="s">
        <v>126</v>
      </c>
      <c r="N45" s="17">
        <v>0.52925691993582002</v>
      </c>
      <c r="O45" s="15">
        <v>0.94217581448819943</v>
      </c>
      <c r="P45" s="5"/>
      <c r="R45" s="15">
        <v>43</v>
      </c>
      <c r="S45" s="20" t="s">
        <v>79</v>
      </c>
      <c r="T45" s="15">
        <v>0.75937420793675903</v>
      </c>
      <c r="U45" s="17">
        <v>0.74593259917376176</v>
      </c>
      <c r="W45" s="15">
        <v>187</v>
      </c>
      <c r="X45" s="20" t="s">
        <v>317</v>
      </c>
      <c r="Y45" s="15">
        <v>0.75092446922439027</v>
      </c>
      <c r="Z45" s="17">
        <v>0.76669364856205557</v>
      </c>
      <c r="AC45" s="15">
        <v>91</v>
      </c>
      <c r="AD45" s="20" t="s">
        <v>127</v>
      </c>
      <c r="AE45" s="15">
        <v>0.75966097877496497</v>
      </c>
      <c r="AF45" s="17">
        <v>0.76326891115238427</v>
      </c>
    </row>
    <row r="46" spans="1:32">
      <c r="A46">
        <v>0.64194711842614227</v>
      </c>
      <c r="B46">
        <v>0.99324057911440033</v>
      </c>
      <c r="C46" s="5"/>
      <c r="D46">
        <v>0.65991655415807093</v>
      </c>
      <c r="E46">
        <v>1.003559082462987</v>
      </c>
      <c r="G46">
        <v>0.64381528019984369</v>
      </c>
      <c r="H46">
        <v>1.005424083618413</v>
      </c>
      <c r="L46" s="15"/>
      <c r="M46" s="20" t="s">
        <v>128</v>
      </c>
      <c r="N46" s="17">
        <v>1.0030279233575812</v>
      </c>
      <c r="O46" s="15">
        <v>0.67594411845203284</v>
      </c>
      <c r="P46" s="5"/>
      <c r="R46" s="15">
        <v>44</v>
      </c>
      <c r="S46" s="20" t="s">
        <v>80</v>
      </c>
      <c r="T46" s="15">
        <v>1.003559082462987</v>
      </c>
      <c r="U46" s="17">
        <v>0.65991655415807093</v>
      </c>
      <c r="W46" s="15">
        <v>188</v>
      </c>
      <c r="X46" s="20" t="s">
        <v>318</v>
      </c>
      <c r="Y46" s="15">
        <v>0.99656294694919034</v>
      </c>
      <c r="Z46" s="17">
        <v>0.66056752543678032</v>
      </c>
      <c r="AC46" s="15">
        <v>92</v>
      </c>
      <c r="AD46" s="20" t="s">
        <v>128</v>
      </c>
      <c r="AE46" s="15">
        <v>0.67594411845203284</v>
      </c>
      <c r="AF46" s="17">
        <v>1.0030279233575812</v>
      </c>
    </row>
    <row r="47" spans="1:32">
      <c r="A47">
        <v>0.47300217167198</v>
      </c>
      <c r="B47">
        <v>1.318767964656588</v>
      </c>
      <c r="C47" s="5"/>
      <c r="D47">
        <v>0.48922111519865197</v>
      </c>
      <c r="E47">
        <v>1.3280401454558557</v>
      </c>
      <c r="G47">
        <v>0.47805840680464651</v>
      </c>
      <c r="H47">
        <v>1.3295951150332381</v>
      </c>
      <c r="L47" s="15"/>
      <c r="M47" s="20" t="s">
        <v>129</v>
      </c>
      <c r="N47" s="17">
        <v>1.3229566359060365</v>
      </c>
      <c r="O47" s="15">
        <v>0.49805094899171387</v>
      </c>
      <c r="P47" s="5"/>
      <c r="R47" s="15">
        <v>45</v>
      </c>
      <c r="S47" s="20" t="s">
        <v>81</v>
      </c>
      <c r="T47" s="15">
        <v>1.3280401454558557</v>
      </c>
      <c r="U47" s="17">
        <v>0.48922111519865197</v>
      </c>
      <c r="W47" s="15">
        <v>189</v>
      </c>
      <c r="X47" s="20" t="s">
        <v>319</v>
      </c>
      <c r="Y47" s="15">
        <v>1.3180135948436238</v>
      </c>
      <c r="Z47" s="17">
        <v>0.48838156464439203</v>
      </c>
      <c r="AC47" s="15">
        <v>93</v>
      </c>
      <c r="AD47" s="20" t="s">
        <v>129</v>
      </c>
      <c r="AE47" s="15">
        <v>0.49805094899171387</v>
      </c>
      <c r="AF47" s="17">
        <v>1.3229566359060365</v>
      </c>
    </row>
    <row r="48" spans="1:32">
      <c r="A48">
        <v>0.32015751910484086</v>
      </c>
      <c r="B48">
        <v>1.6545551731873822</v>
      </c>
      <c r="C48" s="5"/>
      <c r="D48">
        <v>0.32871945800637981</v>
      </c>
      <c r="E48">
        <v>1.6634898031442582</v>
      </c>
      <c r="G48">
        <v>0.32312976277204741</v>
      </c>
      <c r="H48">
        <v>1.6649091188806759</v>
      </c>
      <c r="L48" s="15"/>
      <c r="M48" s="20" t="s">
        <v>130</v>
      </c>
      <c r="N48" s="17">
        <v>1.6544403734921072</v>
      </c>
      <c r="O48" s="15">
        <v>0.33405848476597083</v>
      </c>
      <c r="P48" s="5"/>
      <c r="R48" s="15">
        <v>46</v>
      </c>
      <c r="S48" s="20" t="s">
        <v>82</v>
      </c>
      <c r="T48" s="15">
        <v>1.6634898031442582</v>
      </c>
      <c r="U48" s="17">
        <v>0.32871945800637981</v>
      </c>
      <c r="W48" s="15">
        <v>190</v>
      </c>
      <c r="X48" s="20" t="s">
        <v>320</v>
      </c>
      <c r="Y48" s="15">
        <v>1.6505633026418189</v>
      </c>
      <c r="Z48" s="17">
        <v>0.32930021213463773</v>
      </c>
      <c r="AC48" s="15">
        <v>94</v>
      </c>
      <c r="AD48" s="20" t="s">
        <v>130</v>
      </c>
      <c r="AE48" s="15">
        <v>0.33405848476597083</v>
      </c>
      <c r="AF48" s="17">
        <v>1.6544403734921072</v>
      </c>
    </row>
    <row r="49" spans="1:32">
      <c r="A49">
        <v>0.21880934610468344</v>
      </c>
      <c r="B49">
        <v>1.9806679202754305</v>
      </c>
      <c r="C49" s="5"/>
      <c r="D49">
        <v>0.22596561838142323</v>
      </c>
      <c r="E49">
        <v>1.9896810400686959</v>
      </c>
      <c r="G49">
        <v>0.22303341717159339</v>
      </c>
      <c r="H49">
        <v>1.9909957767822142</v>
      </c>
      <c r="L49" s="15"/>
      <c r="M49" s="32" t="s">
        <v>131</v>
      </c>
      <c r="N49" s="34">
        <v>1.9771682584463406</v>
      </c>
      <c r="O49" s="31">
        <v>0.23047996071072441</v>
      </c>
      <c r="P49" s="5"/>
      <c r="R49" s="15">
        <v>47</v>
      </c>
      <c r="S49" s="20" t="s">
        <v>83</v>
      </c>
      <c r="T49" s="15">
        <v>1.9896810400686959</v>
      </c>
      <c r="U49" s="34">
        <v>0.22596561838142323</v>
      </c>
      <c r="W49" s="15">
        <v>191</v>
      </c>
      <c r="X49" s="20" t="s">
        <v>321</v>
      </c>
      <c r="Y49" s="15">
        <v>1.9738835268282688</v>
      </c>
      <c r="Z49" s="34">
        <v>0.2278226296861105</v>
      </c>
      <c r="AC49" s="31">
        <v>95</v>
      </c>
      <c r="AD49" s="32" t="s">
        <v>131</v>
      </c>
      <c r="AE49" s="15">
        <v>0.23047996071072441</v>
      </c>
      <c r="AF49" s="34">
        <v>1.9771682584463406</v>
      </c>
    </row>
    <row r="50" spans="1:32" ht="15.75" thickBot="1">
      <c r="A50">
        <v>0.13724092339823712</v>
      </c>
      <c r="B50">
        <v>2.4749518602004335</v>
      </c>
      <c r="C50" s="5"/>
      <c r="D50">
        <v>0.14223359712001191</v>
      </c>
      <c r="E50">
        <v>2.4845003099159175</v>
      </c>
      <c r="G50">
        <v>0.14085932228438136</v>
      </c>
      <c r="H50">
        <v>2.4857419168738839</v>
      </c>
      <c r="L50" s="15"/>
      <c r="M50" s="45" t="s">
        <v>132</v>
      </c>
      <c r="N50" s="43">
        <v>2.4670846063065928</v>
      </c>
      <c r="O50" s="42">
        <v>0.14590272307468277</v>
      </c>
      <c r="P50" s="5"/>
      <c r="R50" s="15">
        <v>48</v>
      </c>
      <c r="S50" s="20" t="s">
        <v>84</v>
      </c>
      <c r="T50" s="15">
        <v>2.4845003099159175</v>
      </c>
      <c r="U50" s="43">
        <v>0.14223359712001191</v>
      </c>
      <c r="W50" s="15">
        <v>192</v>
      </c>
      <c r="X50" s="20" t="s">
        <v>322</v>
      </c>
      <c r="Y50" s="15">
        <v>2.4644423773291781</v>
      </c>
      <c r="Z50" s="43">
        <v>0.14488034863165641</v>
      </c>
      <c r="AC50" s="42">
        <v>96</v>
      </c>
      <c r="AD50" s="45" t="s">
        <v>132</v>
      </c>
      <c r="AE50" s="15">
        <v>0.14590272307468277</v>
      </c>
      <c r="AF50" s="43">
        <v>2.4670846063065928</v>
      </c>
    </row>
    <row r="51" spans="1:32">
      <c r="A51">
        <v>1.0349399542058766</v>
      </c>
      <c r="B51">
        <v>0.30704525084377782</v>
      </c>
      <c r="C51" s="5"/>
      <c r="D51">
        <v>1.0394518925535841</v>
      </c>
      <c r="E51">
        <v>0.31738019081119417</v>
      </c>
      <c r="G51">
        <v>1.0454576271979752</v>
      </c>
      <c r="H51">
        <v>0.32903357811277323</v>
      </c>
      <c r="L51" s="15"/>
      <c r="M51" s="20" t="s">
        <v>252</v>
      </c>
      <c r="N51" s="17">
        <v>0.50555433540921968</v>
      </c>
      <c r="O51" s="15">
        <v>0.93315635092060634</v>
      </c>
      <c r="P51" s="5"/>
      <c r="R51" s="15">
        <v>49</v>
      </c>
      <c r="S51" s="20" t="s">
        <v>85</v>
      </c>
      <c r="T51" s="15">
        <v>0.35996019927957579</v>
      </c>
      <c r="U51" s="39">
        <v>1.0278894833101735</v>
      </c>
      <c r="W51" s="15">
        <v>265</v>
      </c>
      <c r="X51" s="20" t="s">
        <v>491</v>
      </c>
      <c r="Y51" s="15">
        <v>0.3273953005984418</v>
      </c>
      <c r="Z51" s="39">
        <v>1.0649118764913132</v>
      </c>
      <c r="AC51" s="36">
        <v>97</v>
      </c>
      <c r="AD51" s="37" t="s">
        <v>227</v>
      </c>
      <c r="AE51" s="15">
        <v>1.0342561228675173</v>
      </c>
      <c r="AF51" s="39">
        <v>0.30640126535457296</v>
      </c>
    </row>
    <row r="52" spans="1:32">
      <c r="A52">
        <v>0.93943244401445813</v>
      </c>
      <c r="B52">
        <v>0.50044074130654048</v>
      </c>
      <c r="C52" s="5"/>
      <c r="D52">
        <v>0.89209824652194047</v>
      </c>
      <c r="E52">
        <v>0.50915842853660875</v>
      </c>
      <c r="G52">
        <v>0.9051172434789837</v>
      </c>
      <c r="H52">
        <v>0.5145097523628881</v>
      </c>
      <c r="L52" s="15"/>
      <c r="M52" s="20" t="s">
        <v>254</v>
      </c>
      <c r="N52" s="17">
        <v>0.9975424563017864</v>
      </c>
      <c r="O52" s="15">
        <v>0.64129094622961635</v>
      </c>
      <c r="P52" s="5"/>
      <c r="R52" s="15">
        <v>50</v>
      </c>
      <c r="S52" s="20" t="s">
        <v>86</v>
      </c>
      <c r="T52" s="15">
        <v>0.53661190207046938</v>
      </c>
      <c r="U52" s="17">
        <v>0.89065055558058437</v>
      </c>
      <c r="W52" s="15">
        <v>266</v>
      </c>
      <c r="X52" s="20" t="s">
        <v>492</v>
      </c>
      <c r="Y52" s="15">
        <v>0.5122782855554866</v>
      </c>
      <c r="Z52" s="17">
        <v>0.92250297033307327</v>
      </c>
      <c r="AC52" s="15">
        <v>98</v>
      </c>
      <c r="AD52" s="20" t="s">
        <v>228</v>
      </c>
      <c r="AE52" s="15">
        <v>0.97112411863602754</v>
      </c>
      <c r="AF52" s="17">
        <v>0.4992934208957388</v>
      </c>
    </row>
    <row r="53" spans="1:32">
      <c r="A53">
        <v>0.75309799081917272</v>
      </c>
      <c r="B53">
        <v>0.7473384293120533</v>
      </c>
      <c r="C53" s="5"/>
      <c r="D53">
        <v>0.72591609464594531</v>
      </c>
      <c r="E53">
        <v>0.75354925137820961</v>
      </c>
      <c r="G53">
        <v>0.71920430404312896</v>
      </c>
      <c r="H53">
        <v>0.75779138985860628</v>
      </c>
      <c r="L53" s="15"/>
      <c r="M53" s="20" t="s">
        <v>255</v>
      </c>
      <c r="N53" s="17">
        <v>1.3235076726645034</v>
      </c>
      <c r="O53" s="15">
        <v>0.47527514681913197</v>
      </c>
      <c r="P53" s="5"/>
      <c r="R53" s="15">
        <v>51</v>
      </c>
      <c r="S53" s="20" t="s">
        <v>87</v>
      </c>
      <c r="T53" s="15">
        <v>0.77282268078390148</v>
      </c>
      <c r="U53" s="17">
        <v>0.72603708910954712</v>
      </c>
      <c r="W53" s="15">
        <v>267</v>
      </c>
      <c r="X53" s="20" t="s">
        <v>493</v>
      </c>
      <c r="Y53" s="15">
        <v>0.75537372754836418</v>
      </c>
      <c r="Z53" s="17">
        <v>0.73064844519795458</v>
      </c>
      <c r="AC53" s="15">
        <v>99</v>
      </c>
      <c r="AD53" s="20" t="s">
        <v>229</v>
      </c>
      <c r="AE53" s="15">
        <v>0.77641714242138793</v>
      </c>
      <c r="AF53" s="17">
        <v>0.74561008068226797</v>
      </c>
    </row>
    <row r="54" spans="1:32">
      <c r="A54">
        <v>0.62989425595362591</v>
      </c>
      <c r="B54">
        <v>0.99393171325219842</v>
      </c>
      <c r="C54" s="5"/>
      <c r="D54">
        <v>0.62996911893039886</v>
      </c>
      <c r="E54">
        <v>0.9999222008365759</v>
      </c>
      <c r="G54">
        <v>0.63310737889110569</v>
      </c>
      <c r="H54">
        <v>1.0025555254944793</v>
      </c>
      <c r="L54" s="15"/>
      <c r="M54" s="20" t="s">
        <v>256</v>
      </c>
      <c r="N54" s="17">
        <v>1.6599190546550644</v>
      </c>
      <c r="O54" s="15">
        <v>0.32145121735813253</v>
      </c>
      <c r="P54" s="5"/>
      <c r="R54" s="15">
        <v>52</v>
      </c>
      <c r="S54" s="20" t="s">
        <v>88</v>
      </c>
      <c r="T54" s="15">
        <v>1.0149105756383863</v>
      </c>
      <c r="U54" s="17">
        <v>0.6547850982378528</v>
      </c>
      <c r="W54" s="15">
        <v>268</v>
      </c>
      <c r="X54" s="20" t="s">
        <v>494</v>
      </c>
      <c r="Y54" s="15">
        <v>0.99940247597463727</v>
      </c>
      <c r="Z54" s="17">
        <v>0.63910264669890404</v>
      </c>
      <c r="AC54" s="15">
        <v>100</v>
      </c>
      <c r="AD54" s="20" t="s">
        <v>230</v>
      </c>
      <c r="AE54" s="15">
        <v>0.64329076239163363</v>
      </c>
      <c r="AF54" s="17">
        <v>0.99158692811675564</v>
      </c>
    </row>
    <row r="55" spans="1:32">
      <c r="A55">
        <v>0.46430990293817687</v>
      </c>
      <c r="B55">
        <v>1.3200647234734655</v>
      </c>
      <c r="C55" s="5"/>
      <c r="D55">
        <v>0.46817202849470868</v>
      </c>
      <c r="E55">
        <v>1.3263034231432058</v>
      </c>
      <c r="G55">
        <v>0.47072855197583785</v>
      </c>
      <c r="H55">
        <v>1.3275167495185025</v>
      </c>
      <c r="L55" s="15"/>
      <c r="M55" s="20" t="s">
        <v>257</v>
      </c>
      <c r="N55" s="17">
        <v>1.9867106837270554</v>
      </c>
      <c r="O55" s="15">
        <v>0.22063122022846759</v>
      </c>
      <c r="P55" s="5"/>
      <c r="R55" s="15">
        <v>53</v>
      </c>
      <c r="S55" s="20" t="s">
        <v>89</v>
      </c>
      <c r="T55" s="15">
        <v>1.338114020691471</v>
      </c>
      <c r="U55" s="17">
        <v>0.48409022290919557</v>
      </c>
      <c r="W55" s="15">
        <v>269</v>
      </c>
      <c r="X55" s="20" t="s">
        <v>495</v>
      </c>
      <c r="Y55" s="15">
        <v>1.3234611187278744</v>
      </c>
      <c r="Z55" s="17">
        <v>0.47441278526592945</v>
      </c>
      <c r="AC55" s="15">
        <v>101</v>
      </c>
      <c r="AD55" s="20" t="s">
        <v>231</v>
      </c>
      <c r="AE55" s="15">
        <v>0.47177605894865532</v>
      </c>
      <c r="AF55" s="17">
        <v>1.3169321620191612</v>
      </c>
    </row>
    <row r="56" spans="1:32">
      <c r="A56">
        <v>0.31506589939862262</v>
      </c>
      <c r="B56">
        <v>1.6563992761146846</v>
      </c>
      <c r="C56" s="5"/>
      <c r="D56">
        <v>0.31759420986378423</v>
      </c>
      <c r="E56">
        <v>1.6632185534961623</v>
      </c>
      <c r="G56">
        <v>0.31923789684563336</v>
      </c>
      <c r="H56">
        <v>1.6633665219566289</v>
      </c>
      <c r="L56" s="15"/>
      <c r="M56" s="20" t="s">
        <v>258</v>
      </c>
      <c r="N56" s="17">
        <v>2.4821322196192268</v>
      </c>
      <c r="O56" s="15">
        <v>0.13890496794901122</v>
      </c>
      <c r="P56" s="5"/>
      <c r="R56" s="15">
        <v>54</v>
      </c>
      <c r="S56" s="20" t="s">
        <v>90</v>
      </c>
      <c r="T56" s="15">
        <v>1.6730993228530124</v>
      </c>
      <c r="U56" s="17">
        <v>0.3261936116224482</v>
      </c>
      <c r="W56" s="15">
        <v>270</v>
      </c>
      <c r="X56" s="20" t="s">
        <v>496</v>
      </c>
      <c r="Y56" s="15">
        <v>1.6582786270929053</v>
      </c>
      <c r="Z56" s="17">
        <v>0.32147360946721149</v>
      </c>
      <c r="AC56" s="15">
        <v>102</v>
      </c>
      <c r="AD56" s="20" t="s">
        <v>232</v>
      </c>
      <c r="AE56" s="15">
        <v>0.31844779558636532</v>
      </c>
      <c r="AF56" s="17">
        <v>1.6524492415471386</v>
      </c>
    </row>
    <row r="57" spans="1:32">
      <c r="A57">
        <v>0.21622069891515375</v>
      </c>
      <c r="B57">
        <v>1.9830022409539199</v>
      </c>
      <c r="C57" s="5"/>
      <c r="D57">
        <v>0.21932919165605053</v>
      </c>
      <c r="E57">
        <v>1.9905177488324695</v>
      </c>
      <c r="G57">
        <v>0.22096067231417854</v>
      </c>
      <c r="H57">
        <v>1.9898267917066068</v>
      </c>
      <c r="L57" s="15"/>
      <c r="M57" s="20" t="s">
        <v>260</v>
      </c>
      <c r="N57" s="17">
        <v>0.50909920638661421</v>
      </c>
      <c r="O57" s="15">
        <v>0.92151291058284557</v>
      </c>
      <c r="P57" s="5"/>
      <c r="R57" s="15">
        <v>55</v>
      </c>
      <c r="S57" s="20" t="s">
        <v>91</v>
      </c>
      <c r="T57" s="15">
        <v>1.9992140746316445</v>
      </c>
      <c r="U57" s="17">
        <v>0.22503553104819315</v>
      </c>
      <c r="W57" s="15">
        <v>271</v>
      </c>
      <c r="X57" s="20" t="s">
        <v>497</v>
      </c>
      <c r="Y57" s="15">
        <v>1.9838113514632711</v>
      </c>
      <c r="Z57" s="17">
        <v>0.22293994669292644</v>
      </c>
      <c r="AC57" s="15">
        <v>103</v>
      </c>
      <c r="AD57" s="20" t="s">
        <v>233</v>
      </c>
      <c r="AE57" s="15">
        <v>0.21703588858337444</v>
      </c>
      <c r="AF57" s="17">
        <v>1.9782818968855838</v>
      </c>
    </row>
    <row r="58" spans="1:32">
      <c r="A58">
        <v>0.13613670483509133</v>
      </c>
      <c r="B58">
        <v>2.4780339892129897</v>
      </c>
      <c r="C58" s="5"/>
      <c r="D58">
        <v>0.13848031759419263</v>
      </c>
      <c r="E58">
        <v>2.486747499142711</v>
      </c>
      <c r="G58">
        <v>0.13970758415981646</v>
      </c>
      <c r="H58">
        <v>2.4849613958501573</v>
      </c>
      <c r="L58" s="15"/>
      <c r="M58" s="20" t="s">
        <v>262</v>
      </c>
      <c r="N58" s="17">
        <v>0.99998986932819389</v>
      </c>
      <c r="O58" s="15">
        <v>0.64167052526860724</v>
      </c>
      <c r="P58" s="5"/>
      <c r="R58" s="15">
        <v>56</v>
      </c>
      <c r="S58" s="20" t="s">
        <v>92</v>
      </c>
      <c r="T58" s="15">
        <v>2.494339384405782</v>
      </c>
      <c r="U58" s="17">
        <v>0.14203581463654655</v>
      </c>
      <c r="W58" s="15">
        <v>272</v>
      </c>
      <c r="X58" s="20" t="s">
        <v>498</v>
      </c>
      <c r="Y58" s="15">
        <v>2.4774651894008435</v>
      </c>
      <c r="Z58" s="17">
        <v>0.14121680135942624</v>
      </c>
      <c r="AC58" s="15">
        <v>104</v>
      </c>
      <c r="AD58" s="20" t="s">
        <v>234</v>
      </c>
      <c r="AE58" s="15">
        <v>0.13551845436494306</v>
      </c>
      <c r="AF58" s="17">
        <v>2.4720827472172462</v>
      </c>
    </row>
    <row r="59" spans="1:32">
      <c r="A59">
        <v>1.0464735744070213</v>
      </c>
      <c r="B59">
        <v>0.31059186385131754</v>
      </c>
      <c r="C59" s="5"/>
      <c r="D59">
        <v>1.0491400605201944</v>
      </c>
      <c r="E59">
        <v>0.32628304900899752</v>
      </c>
      <c r="G59">
        <v>1.0602401138100108</v>
      </c>
      <c r="H59">
        <v>0.33730122553581526</v>
      </c>
      <c r="L59" s="15"/>
      <c r="M59" s="20" t="s">
        <v>263</v>
      </c>
      <c r="N59" s="17">
        <v>1.3258298867810701</v>
      </c>
      <c r="O59" s="15">
        <v>0.47651172451092111</v>
      </c>
      <c r="P59" s="5"/>
      <c r="R59" s="15">
        <v>57</v>
      </c>
      <c r="S59" s="20" t="s">
        <v>93</v>
      </c>
      <c r="T59" s="15">
        <v>0.35851458541726411</v>
      </c>
      <c r="U59" s="17">
        <v>1.0403415266075338</v>
      </c>
      <c r="W59" s="15">
        <v>273</v>
      </c>
      <c r="X59" s="20" t="s">
        <v>499</v>
      </c>
      <c r="Y59" s="15">
        <v>0.32611103990318235</v>
      </c>
      <c r="Z59" s="17">
        <v>1.0770212055268493</v>
      </c>
      <c r="AC59" s="15">
        <v>105</v>
      </c>
      <c r="AD59" s="20" t="s">
        <v>235</v>
      </c>
      <c r="AE59" s="15">
        <v>1.0430050345373978</v>
      </c>
      <c r="AF59" s="17">
        <v>0.3086490165724961</v>
      </c>
    </row>
    <row r="60" spans="1:32">
      <c r="A60">
        <v>0.95247034978361766</v>
      </c>
      <c r="B60">
        <v>0.50248762380039136</v>
      </c>
      <c r="C60" s="5"/>
      <c r="D60">
        <v>0.91315176456013381</v>
      </c>
      <c r="E60">
        <v>0.51331484940211636</v>
      </c>
      <c r="G60">
        <v>0.91783542219735803</v>
      </c>
      <c r="H60">
        <v>0.519373175307005</v>
      </c>
      <c r="L60" s="15"/>
      <c r="M60" s="20" t="s">
        <v>264</v>
      </c>
      <c r="N60" s="17">
        <v>1.6623104385775715</v>
      </c>
      <c r="O60" s="15">
        <v>0.32204665704309271</v>
      </c>
      <c r="P60" s="5"/>
      <c r="R60" s="15">
        <v>58</v>
      </c>
      <c r="S60" s="20" t="s">
        <v>94</v>
      </c>
      <c r="T60" s="15">
        <v>0.5348001727713132</v>
      </c>
      <c r="U60" s="17">
        <v>0.90089609695379913</v>
      </c>
      <c r="W60" s="15">
        <v>274</v>
      </c>
      <c r="X60" s="20" t="s">
        <v>500</v>
      </c>
      <c r="Y60" s="15">
        <v>0.51057089855603821</v>
      </c>
      <c r="Z60" s="17">
        <v>0.93410870660293366</v>
      </c>
      <c r="AC60" s="15">
        <v>106</v>
      </c>
      <c r="AD60" s="20" t="s">
        <v>236</v>
      </c>
      <c r="AE60" s="15">
        <v>0.96122457110158099</v>
      </c>
      <c r="AF60" s="17">
        <v>0.50097236632687714</v>
      </c>
    </row>
    <row r="61" spans="1:32">
      <c r="A61">
        <v>0.75832494066121614</v>
      </c>
      <c r="B61">
        <v>0.74873484376472021</v>
      </c>
      <c r="C61" s="5"/>
      <c r="D61">
        <v>0.72912524002809043</v>
      </c>
      <c r="E61">
        <v>0.75716971327928984</v>
      </c>
      <c r="G61">
        <v>0.73913351076695888</v>
      </c>
      <c r="H61">
        <v>0.75789439944360204</v>
      </c>
      <c r="L61" s="15"/>
      <c r="M61" s="20" t="s">
        <v>265</v>
      </c>
      <c r="N61" s="17">
        <v>1.9892062285729404</v>
      </c>
      <c r="O61" s="15">
        <v>0.2215232069598497</v>
      </c>
      <c r="P61" s="5"/>
      <c r="R61" s="15">
        <v>59</v>
      </c>
      <c r="S61" s="20" t="s">
        <v>95</v>
      </c>
      <c r="T61" s="15">
        <v>0.77060337523077538</v>
      </c>
      <c r="U61" s="17">
        <v>0.73172499070801866</v>
      </c>
      <c r="W61" s="15">
        <v>275</v>
      </c>
      <c r="X61" s="20" t="s">
        <v>501</v>
      </c>
      <c r="Y61" s="15">
        <v>0.75330138071415131</v>
      </c>
      <c r="Z61" s="17">
        <v>0.73984920662510834</v>
      </c>
      <c r="AC61" s="15">
        <v>107</v>
      </c>
      <c r="AD61" s="20" t="s">
        <v>237</v>
      </c>
      <c r="AE61" s="15">
        <v>0.76522125627441562</v>
      </c>
      <c r="AF61" s="17">
        <v>0.7472044587554012</v>
      </c>
    </row>
    <row r="62" spans="1:32">
      <c r="A62">
        <v>0.64136759626135853</v>
      </c>
      <c r="B62">
        <v>0.99490685160720849</v>
      </c>
      <c r="C62" s="5"/>
      <c r="D62">
        <v>0.64209403393041364</v>
      </c>
      <c r="E62">
        <v>1.0579782245740785</v>
      </c>
      <c r="G62">
        <v>0.64597188661141325</v>
      </c>
      <c r="H62">
        <v>1.0042580680140989</v>
      </c>
      <c r="L62" s="15"/>
      <c r="M62" s="20" t="s">
        <v>266</v>
      </c>
      <c r="N62" s="17">
        <v>2.4849088856448769</v>
      </c>
      <c r="O62" s="15">
        <v>0.13961224759109089</v>
      </c>
      <c r="P62" s="5"/>
      <c r="R62" s="15">
        <v>60</v>
      </c>
      <c r="S62" s="20" t="s">
        <v>96</v>
      </c>
      <c r="T62" s="15">
        <v>1.0122535481766948</v>
      </c>
      <c r="U62" s="17">
        <v>0.65873869269629448</v>
      </c>
      <c r="W62" s="15">
        <v>276</v>
      </c>
      <c r="X62" s="20" t="s">
        <v>502</v>
      </c>
      <c r="Y62" s="15">
        <v>0.996684221353626</v>
      </c>
      <c r="Z62" s="17">
        <v>0.64421778557840015</v>
      </c>
      <c r="AC62" s="15">
        <v>108</v>
      </c>
      <c r="AD62" s="20" t="s">
        <v>238</v>
      </c>
      <c r="AE62" s="15">
        <v>0.64194711842614227</v>
      </c>
      <c r="AF62" s="17">
        <v>0.99324057911440033</v>
      </c>
    </row>
    <row r="63" spans="1:32">
      <c r="A63">
        <v>0.47372175964547708</v>
      </c>
      <c r="B63">
        <v>1.320688473218357</v>
      </c>
      <c r="C63" s="5"/>
      <c r="D63">
        <v>0.47719076863611143</v>
      </c>
      <c r="E63">
        <v>1.3280527483139295</v>
      </c>
      <c r="G63">
        <v>0.47946643056901578</v>
      </c>
      <c r="H63">
        <v>1.328097188311</v>
      </c>
      <c r="L63" s="15"/>
      <c r="M63" s="20" t="s">
        <v>268</v>
      </c>
      <c r="N63" s="17">
        <v>0.51331484940211636</v>
      </c>
      <c r="O63" s="15">
        <v>0.91315176456013381</v>
      </c>
      <c r="P63" s="5"/>
      <c r="R63" s="15">
        <v>61</v>
      </c>
      <c r="S63" s="20" t="s">
        <v>97</v>
      </c>
      <c r="T63" s="15">
        <v>1.3348447876948879</v>
      </c>
      <c r="U63" s="17">
        <v>0.48751417261851282</v>
      </c>
      <c r="W63" s="15">
        <v>277</v>
      </c>
      <c r="X63" s="20" t="s">
        <v>503</v>
      </c>
      <c r="Y63" s="15">
        <v>1.319893560855026</v>
      </c>
      <c r="Z63" s="17">
        <v>0.47748191570466308</v>
      </c>
      <c r="AC63" s="15">
        <v>109</v>
      </c>
      <c r="AD63" s="20" t="s">
        <v>239</v>
      </c>
      <c r="AE63" s="15">
        <v>0.47300217167198</v>
      </c>
      <c r="AF63" s="17">
        <v>1.318767964656588</v>
      </c>
    </row>
    <row r="64" spans="1:32">
      <c r="A64">
        <v>0.32063612950995346</v>
      </c>
      <c r="B64">
        <v>1.6567945428318938</v>
      </c>
      <c r="C64" s="5"/>
      <c r="D64">
        <v>0.32235343053849291</v>
      </c>
      <c r="E64">
        <v>1.6643601362988905</v>
      </c>
      <c r="G64">
        <v>0.32392993325107705</v>
      </c>
      <c r="H64">
        <v>1.6630777054149786</v>
      </c>
      <c r="L64" s="15"/>
      <c r="M64" s="20" t="s">
        <v>270</v>
      </c>
      <c r="N64" s="17">
        <v>1.0579782245740785</v>
      </c>
      <c r="O64" s="15">
        <v>0.64209403393041364</v>
      </c>
      <c r="P64" s="5"/>
      <c r="R64" s="15">
        <v>62</v>
      </c>
      <c r="S64" s="20" t="s">
        <v>98</v>
      </c>
      <c r="T64" s="15">
        <v>1.6691594515553019</v>
      </c>
      <c r="U64" s="17">
        <v>0.32790880711723164</v>
      </c>
      <c r="W64" s="15">
        <v>278</v>
      </c>
      <c r="X64" s="20" t="s">
        <v>504</v>
      </c>
      <c r="Y64" s="15">
        <v>1.6538625211345108</v>
      </c>
      <c r="Z64" s="17">
        <v>0.32338933967916061</v>
      </c>
      <c r="AC64" s="15">
        <v>110</v>
      </c>
      <c r="AD64" s="20" t="s">
        <v>240</v>
      </c>
      <c r="AE64" s="15">
        <v>0.32015751910484086</v>
      </c>
      <c r="AF64" s="17">
        <v>1.6545551731873822</v>
      </c>
    </row>
    <row r="65" spans="1:32">
      <c r="A65">
        <v>0.21948796240643015</v>
      </c>
      <c r="B65">
        <v>1.9832263126193577</v>
      </c>
      <c r="C65" s="5"/>
      <c r="D65">
        <v>0.22206046985182673</v>
      </c>
      <c r="E65">
        <v>1.9912490521002526</v>
      </c>
      <c r="G65">
        <v>0.22356692540724152</v>
      </c>
      <c r="H65">
        <v>1.9888369214111419</v>
      </c>
      <c r="L65" s="15"/>
      <c r="M65" s="20" t="s">
        <v>271</v>
      </c>
      <c r="N65" s="17">
        <v>1.3280527483139295</v>
      </c>
      <c r="O65" s="15">
        <v>0.47719076863611143</v>
      </c>
      <c r="P65" s="5"/>
      <c r="R65" s="15">
        <v>63</v>
      </c>
      <c r="S65" s="20" t="s">
        <v>99</v>
      </c>
      <c r="T65" s="15">
        <v>1.9946048470905522</v>
      </c>
      <c r="U65" s="17">
        <v>0.22613132820563397</v>
      </c>
      <c r="W65" s="15">
        <v>279</v>
      </c>
      <c r="X65" s="20" t="s">
        <v>505</v>
      </c>
      <c r="Y65" s="15">
        <v>1.9784724917442247</v>
      </c>
      <c r="Z65" s="17">
        <v>0.22440157212238021</v>
      </c>
      <c r="AC65" s="15">
        <v>111</v>
      </c>
      <c r="AD65" s="20" t="s">
        <v>241</v>
      </c>
      <c r="AE65" s="15">
        <v>0.21880934610468344</v>
      </c>
      <c r="AF65" s="17">
        <v>1.9806679202754305</v>
      </c>
    </row>
    <row r="66" spans="1:32">
      <c r="A66">
        <v>0.13791582147034726</v>
      </c>
      <c r="B66">
        <v>2.4780122643501619</v>
      </c>
      <c r="C66" s="5"/>
      <c r="D66">
        <v>0.14008731708452532</v>
      </c>
      <c r="E66">
        <v>2.4869863003521537</v>
      </c>
      <c r="G66">
        <v>0.14120844793845241</v>
      </c>
      <c r="H66">
        <v>2.4830594480876407</v>
      </c>
      <c r="L66" s="15"/>
      <c r="M66" s="20" t="s">
        <v>272</v>
      </c>
      <c r="N66" s="17">
        <v>1.6643601362988905</v>
      </c>
      <c r="O66" s="15">
        <v>0.32235343053849291</v>
      </c>
      <c r="P66" s="5"/>
      <c r="R66" s="15">
        <v>64</v>
      </c>
      <c r="S66" s="20" t="s">
        <v>100</v>
      </c>
      <c r="T66" s="15">
        <v>2.4887212301334571</v>
      </c>
      <c r="U66" s="17">
        <v>0.14273092446100183</v>
      </c>
      <c r="W66" s="15">
        <v>280</v>
      </c>
      <c r="X66" s="20" t="s">
        <v>506</v>
      </c>
      <c r="Y66" s="15">
        <v>2.4708513230146343</v>
      </c>
      <c r="Z66" s="17">
        <v>0.14270551471333229</v>
      </c>
      <c r="AC66" s="15">
        <v>112</v>
      </c>
      <c r="AD66" s="20" t="s">
        <v>242</v>
      </c>
      <c r="AE66" s="15">
        <v>0.13724092339823712</v>
      </c>
      <c r="AF66" s="17">
        <v>2.4749518602004335</v>
      </c>
    </row>
    <row r="67" spans="1:32">
      <c r="A67">
        <v>1.0459051510634347</v>
      </c>
      <c r="B67">
        <v>0.31956384474860638</v>
      </c>
      <c r="C67" s="5"/>
      <c r="D67">
        <v>1.0368070172849957</v>
      </c>
      <c r="E67">
        <v>0.32269432002556259</v>
      </c>
      <c r="G67">
        <v>1.0593449672599984</v>
      </c>
      <c r="H67">
        <v>0.35660361748289937</v>
      </c>
      <c r="L67" s="15"/>
      <c r="M67" s="20" t="s">
        <v>273</v>
      </c>
      <c r="N67" s="17">
        <v>1.9912490521002526</v>
      </c>
      <c r="O67" s="15">
        <v>0.22206046985182673</v>
      </c>
      <c r="P67" s="5"/>
      <c r="R67" s="15">
        <v>65</v>
      </c>
      <c r="S67" s="20" t="s">
        <v>101</v>
      </c>
      <c r="T67" s="15">
        <v>0.35778339569721102</v>
      </c>
      <c r="U67" s="17">
        <v>1.0473091814178783</v>
      </c>
      <c r="W67" s="15">
        <v>281</v>
      </c>
      <c r="X67" s="20" t="s">
        <v>507</v>
      </c>
      <c r="Y67" s="15">
        <v>0.32497305605842575</v>
      </c>
      <c r="Z67" s="17">
        <v>1.0867006329976439</v>
      </c>
      <c r="AC67" s="15">
        <v>113</v>
      </c>
      <c r="AD67" s="20" t="s">
        <v>243</v>
      </c>
      <c r="AE67" s="15">
        <v>1.0464735744070213</v>
      </c>
      <c r="AF67" s="17">
        <v>0.31059186385131754</v>
      </c>
    </row>
    <row r="68" spans="1:32">
      <c r="A68">
        <v>0.95448180444782171</v>
      </c>
      <c r="B68">
        <v>0.50890798512690227</v>
      </c>
      <c r="C68" s="5"/>
      <c r="D68">
        <v>0.88581416696088411</v>
      </c>
      <c r="E68">
        <v>0.51260848905539846</v>
      </c>
      <c r="G68">
        <v>0.91748816842597047</v>
      </c>
      <c r="H68">
        <v>0.53253966841474543</v>
      </c>
      <c r="L68" s="15"/>
      <c r="M68" s="20" t="s">
        <v>274</v>
      </c>
      <c r="N68" s="17">
        <v>2.4869863003521537</v>
      </c>
      <c r="O68" s="15">
        <v>0.14008731708452532</v>
      </c>
      <c r="P68" s="5"/>
      <c r="R68" s="15">
        <v>66</v>
      </c>
      <c r="S68" s="20" t="s">
        <v>102</v>
      </c>
      <c r="T68" s="15">
        <v>0.53392940654547705</v>
      </c>
      <c r="U68" s="17">
        <v>0.90735218346465496</v>
      </c>
      <c r="W68" s="15">
        <v>282</v>
      </c>
      <c r="X68" s="20" t="s">
        <v>508</v>
      </c>
      <c r="Y68" s="15">
        <v>0.5088492829533886</v>
      </c>
      <c r="Z68" s="17">
        <v>0.94421176025296727</v>
      </c>
      <c r="AC68" s="15">
        <v>114</v>
      </c>
      <c r="AD68" s="20" t="s">
        <v>244</v>
      </c>
      <c r="AE68" s="15">
        <v>0.95247034978361766</v>
      </c>
      <c r="AF68" s="17">
        <v>0.50248762380039136</v>
      </c>
    </row>
    <row r="69" spans="1:32">
      <c r="A69">
        <v>0.76732886646746301</v>
      </c>
      <c r="B69">
        <v>0.75185055241377818</v>
      </c>
      <c r="C69" s="5"/>
      <c r="D69">
        <v>0.7187784351189529</v>
      </c>
      <c r="E69">
        <v>0.7560599062343788</v>
      </c>
      <c r="G69">
        <v>0.74189922230676852</v>
      </c>
      <c r="H69">
        <v>0.76776365954373815</v>
      </c>
      <c r="L69" s="15"/>
      <c r="M69" s="20" t="s">
        <v>276</v>
      </c>
      <c r="N69" s="17">
        <v>0.52213673169121644</v>
      </c>
      <c r="O69" s="15">
        <v>0.89757181492528182</v>
      </c>
      <c r="P69" s="5"/>
      <c r="R69" s="15">
        <v>67</v>
      </c>
      <c r="S69" s="20" t="s">
        <v>103</v>
      </c>
      <c r="T69" s="15">
        <v>0.76954610853477523</v>
      </c>
      <c r="U69" s="17">
        <v>0.7351952400061903</v>
      </c>
      <c r="W69" s="15">
        <v>283</v>
      </c>
      <c r="X69" s="20" t="s">
        <v>509</v>
      </c>
      <c r="Y69" s="15">
        <v>0.75105398508946919</v>
      </c>
      <c r="Z69" s="17">
        <v>0.74887332369404225</v>
      </c>
      <c r="AC69" s="15">
        <v>115</v>
      </c>
      <c r="AD69" s="20" t="s">
        <v>245</v>
      </c>
      <c r="AE69" s="15">
        <v>0.75832494066121614</v>
      </c>
      <c r="AF69" s="17">
        <v>0.74873484376472021</v>
      </c>
    </row>
    <row r="70" spans="1:32">
      <c r="A70">
        <v>0.65932952227379604</v>
      </c>
      <c r="B70">
        <v>0.99701961169883668</v>
      </c>
      <c r="C70" s="5"/>
      <c r="D70">
        <v>0.63039124723948359</v>
      </c>
      <c r="E70">
        <v>1.0019801143753875</v>
      </c>
      <c r="G70">
        <v>0.66489945579590004</v>
      </c>
      <c r="H70">
        <v>1.0087995100233584</v>
      </c>
      <c r="L70" s="15"/>
      <c r="M70" s="20" t="s">
        <v>278</v>
      </c>
      <c r="N70" s="17">
        <v>1.0077986078026393</v>
      </c>
      <c r="O70" s="15">
        <v>0.63983347104147981</v>
      </c>
      <c r="P70" s="5"/>
      <c r="R70" s="15">
        <v>68</v>
      </c>
      <c r="S70" s="20" t="s">
        <v>104</v>
      </c>
      <c r="T70" s="15">
        <v>1.0109696469606528</v>
      </c>
      <c r="U70" s="17">
        <v>0.66095491545087448</v>
      </c>
      <c r="W70" s="15">
        <v>284</v>
      </c>
      <c r="X70" s="20" t="s">
        <v>510</v>
      </c>
      <c r="Y70" s="15">
        <v>0.99375241103514267</v>
      </c>
      <c r="Z70" s="17">
        <v>0.64977325946735742</v>
      </c>
      <c r="AC70" s="15">
        <v>116</v>
      </c>
      <c r="AD70" s="20" t="s">
        <v>246</v>
      </c>
      <c r="AE70" s="15">
        <v>0.64136759626135853</v>
      </c>
      <c r="AF70" s="17">
        <v>0.99490685160720849</v>
      </c>
    </row>
    <row r="71" spans="1:32">
      <c r="A71">
        <v>0.48775728525821682</v>
      </c>
      <c r="B71">
        <v>1.3220018116915118</v>
      </c>
      <c r="C71" s="5"/>
      <c r="D71">
        <v>0.46897721407136911</v>
      </c>
      <c r="E71">
        <v>1.3281068121084192</v>
      </c>
      <c r="G71">
        <v>0.49161859571386435</v>
      </c>
      <c r="H71">
        <v>1.3304202374950791</v>
      </c>
      <c r="L71" s="15"/>
      <c r="M71" s="20" t="s">
        <v>279</v>
      </c>
      <c r="N71" s="17">
        <v>1.3325917387352266</v>
      </c>
      <c r="O71" s="15">
        <v>0.47514263574619214</v>
      </c>
      <c r="P71" s="5"/>
      <c r="R71" s="15">
        <v>69</v>
      </c>
      <c r="S71" s="20" t="s">
        <v>105</v>
      </c>
      <c r="T71" s="15">
        <v>1.3332405289959182</v>
      </c>
      <c r="U71" s="17">
        <v>0.48907180715813708</v>
      </c>
      <c r="W71" s="15">
        <v>285</v>
      </c>
      <c r="X71" s="20" t="s">
        <v>511</v>
      </c>
      <c r="Y71" s="15">
        <v>1.3159432493904302</v>
      </c>
      <c r="Z71" s="17">
        <v>0.48087824825304271</v>
      </c>
      <c r="AC71" s="15">
        <v>117</v>
      </c>
      <c r="AD71" s="20" t="s">
        <v>247</v>
      </c>
      <c r="AE71" s="15">
        <v>0.47372175964547708</v>
      </c>
      <c r="AF71" s="17">
        <v>1.320688473218357</v>
      </c>
    </row>
    <row r="72" spans="1:32">
      <c r="A72">
        <v>0.3284231928196561</v>
      </c>
      <c r="B72">
        <v>1.6574826693812967</v>
      </c>
      <c r="C72" s="5"/>
      <c r="D72">
        <v>0.31799573593096814</v>
      </c>
      <c r="E72">
        <v>1.6648822458909962</v>
      </c>
      <c r="G72">
        <v>0.33016388209191339</v>
      </c>
      <c r="H72">
        <v>1.6637475017171801</v>
      </c>
      <c r="L72" s="15"/>
      <c r="M72" s="20" t="s">
        <v>280</v>
      </c>
      <c r="N72" s="17">
        <v>1.6685721301739631</v>
      </c>
      <c r="O72" s="15">
        <v>0.32150277985406228</v>
      </c>
      <c r="P72" s="5"/>
      <c r="R72" s="15">
        <v>70</v>
      </c>
      <c r="S72" s="20" t="s">
        <v>106</v>
      </c>
      <c r="T72" s="15">
        <v>1.6672030882215136</v>
      </c>
      <c r="U72" s="17">
        <v>0.32872974221222012</v>
      </c>
      <c r="W72" s="15">
        <v>286</v>
      </c>
      <c r="X72" s="20" t="s">
        <v>512</v>
      </c>
      <c r="Y72" s="15">
        <v>1.6489053985654751</v>
      </c>
      <c r="Z72" s="17">
        <v>0.32552504804908489</v>
      </c>
      <c r="AC72" s="15">
        <v>118</v>
      </c>
      <c r="AD72" s="20" t="s">
        <v>248</v>
      </c>
      <c r="AE72" s="15">
        <v>0.32063612950995346</v>
      </c>
      <c r="AF72" s="17">
        <v>1.6567945428318938</v>
      </c>
    </row>
    <row r="73" spans="1:32">
      <c r="A73">
        <v>0.22502832935443803</v>
      </c>
      <c r="B73">
        <v>1.9835188545521034</v>
      </c>
      <c r="C73" s="5"/>
      <c r="D73">
        <v>0.21983671558733181</v>
      </c>
      <c r="E73">
        <v>1.9921622950614859</v>
      </c>
      <c r="G73">
        <v>0.2276776323272281</v>
      </c>
      <c r="H73">
        <v>1.9882548700869582</v>
      </c>
      <c r="L73" s="15"/>
      <c r="M73" s="20" t="s">
        <v>281</v>
      </c>
      <c r="N73" s="17">
        <v>1.995298203672984</v>
      </c>
      <c r="O73" s="15">
        <v>0.22198468243400152</v>
      </c>
      <c r="P73" s="5"/>
      <c r="R73" s="15">
        <v>71</v>
      </c>
      <c r="S73" s="20" t="s">
        <v>107</v>
      </c>
      <c r="T73" s="15">
        <v>1.9923465454633851</v>
      </c>
      <c r="U73" s="17">
        <v>0.22667675954210617</v>
      </c>
      <c r="W73" s="15">
        <v>287</v>
      </c>
      <c r="X73" s="20" t="s">
        <v>513</v>
      </c>
      <c r="Y73" s="15">
        <v>1.9725492990945419</v>
      </c>
      <c r="Z73" s="17">
        <v>0.22599402732963558</v>
      </c>
      <c r="AC73" s="15">
        <v>119</v>
      </c>
      <c r="AD73" s="20" t="s">
        <v>249</v>
      </c>
      <c r="AE73" s="15">
        <v>0.21948796240643015</v>
      </c>
      <c r="AF73" s="17">
        <v>1.9832263126193577</v>
      </c>
    </row>
    <row r="74" spans="1:32">
      <c r="A74">
        <v>0.14095668293657621</v>
      </c>
      <c r="B74">
        <v>2.4777636492823336</v>
      </c>
      <c r="C74" s="5"/>
      <c r="D74">
        <v>0.13890558200452324</v>
      </c>
      <c r="E74">
        <v>2.4883941298426664</v>
      </c>
      <c r="G74">
        <v>0.14387608427074416</v>
      </c>
      <c r="H74">
        <v>2.4808877941476348</v>
      </c>
      <c r="L74" s="15"/>
      <c r="M74" s="20" t="s">
        <v>282</v>
      </c>
      <c r="N74" s="17">
        <v>2.4910595173775918</v>
      </c>
      <c r="O74" s="15">
        <v>0.14018034427182094</v>
      </c>
      <c r="P74" s="5"/>
      <c r="R74" s="15">
        <v>72</v>
      </c>
      <c r="S74" s="20" t="s">
        <v>108</v>
      </c>
      <c r="T74" s="15">
        <v>2.4858922369609067</v>
      </c>
      <c r="U74" s="17">
        <v>0.14309139986966118</v>
      </c>
      <c r="W74" s="15">
        <v>288</v>
      </c>
      <c r="X74" s="20" t="s">
        <v>514</v>
      </c>
      <c r="Y74" s="15">
        <v>2.4634766304028339</v>
      </c>
      <c r="Z74" s="17">
        <v>0.1441328388322447</v>
      </c>
      <c r="AC74" s="15">
        <v>120</v>
      </c>
      <c r="AD74" s="20" t="s">
        <v>250</v>
      </c>
      <c r="AE74" s="15">
        <v>0.13791582147034726</v>
      </c>
      <c r="AF74" s="17">
        <v>2.4780122643501619</v>
      </c>
    </row>
    <row r="75" spans="1:32">
      <c r="G75">
        <v>1.053288599352685</v>
      </c>
      <c r="H75">
        <v>0.32838486593001986</v>
      </c>
      <c r="L75" s="15"/>
      <c r="M75" s="20" t="s">
        <v>284</v>
      </c>
      <c r="N75" s="17">
        <v>0.52025540178971752</v>
      </c>
      <c r="O75" s="15">
        <v>0.91096067310484707</v>
      </c>
      <c r="P75" s="5"/>
      <c r="R75" s="15">
        <v>97</v>
      </c>
      <c r="S75" s="20" t="s">
        <v>227</v>
      </c>
      <c r="T75" s="15">
        <v>0.30640126535457296</v>
      </c>
      <c r="U75" s="17">
        <v>1.0342561228675173</v>
      </c>
      <c r="W75" s="5"/>
      <c r="X75" s="1"/>
      <c r="Y75" s="5"/>
      <c r="Z75" s="6"/>
      <c r="AC75" s="15">
        <v>185</v>
      </c>
      <c r="AD75" s="20" t="s">
        <v>315</v>
      </c>
      <c r="AE75" s="15">
        <v>1.0945120392511181</v>
      </c>
      <c r="AF75" s="17">
        <v>0.30134414270188614</v>
      </c>
    </row>
    <row r="76" spans="1:32">
      <c r="G76">
        <v>0.91194433021190213</v>
      </c>
      <c r="H76">
        <v>0.51365073520842819</v>
      </c>
      <c r="L76" s="15"/>
      <c r="M76" s="20" t="s">
        <v>286</v>
      </c>
      <c r="N76" s="17">
        <v>1.005424083618413</v>
      </c>
      <c r="O76" s="15">
        <v>0.64381528019984369</v>
      </c>
      <c r="P76" s="5"/>
      <c r="R76" s="15">
        <v>98</v>
      </c>
      <c r="S76" s="20" t="s">
        <v>228</v>
      </c>
      <c r="T76" s="15">
        <v>0.4992934208957388</v>
      </c>
      <c r="U76" s="17">
        <v>0.97112411863602754</v>
      </c>
      <c r="W76" s="5"/>
      <c r="X76" s="1"/>
      <c r="Y76" s="5"/>
      <c r="Z76" s="6"/>
      <c r="AC76" s="15">
        <v>186</v>
      </c>
      <c r="AD76" s="20" t="s">
        <v>316</v>
      </c>
      <c r="AE76" s="15">
        <v>0.95013614629140053</v>
      </c>
      <c r="AF76" s="17">
        <v>0.51443666005993438</v>
      </c>
    </row>
    <row r="77" spans="1:32">
      <c r="G77">
        <v>0.72044057568973163</v>
      </c>
      <c r="H77">
        <v>0.75687806078890663</v>
      </c>
      <c r="L77" s="15"/>
      <c r="M77" s="20" t="s">
        <v>287</v>
      </c>
      <c r="N77" s="17">
        <v>1.3295951150332381</v>
      </c>
      <c r="O77" s="15">
        <v>0.47805840680464651</v>
      </c>
      <c r="P77" s="5"/>
      <c r="R77" s="15">
        <v>99</v>
      </c>
      <c r="S77" s="20" t="s">
        <v>229</v>
      </c>
      <c r="T77" s="15">
        <v>0.74561008068226797</v>
      </c>
      <c r="U77" s="17">
        <v>0.77641714242138793</v>
      </c>
      <c r="W77" s="5"/>
      <c r="X77" s="1"/>
      <c r="Y77" s="5"/>
      <c r="Z77" s="6"/>
      <c r="AC77" s="15">
        <v>187</v>
      </c>
      <c r="AD77" s="20" t="s">
        <v>317</v>
      </c>
      <c r="AE77" s="15">
        <v>0.76669364856205557</v>
      </c>
      <c r="AF77" s="17">
        <v>0.75092446922439027</v>
      </c>
    </row>
    <row r="78" spans="1:32">
      <c r="G78">
        <v>0.63527557974415028</v>
      </c>
      <c r="H78">
        <v>1.001387105678117</v>
      </c>
      <c r="L78" s="15"/>
      <c r="M78" s="20" t="s">
        <v>288</v>
      </c>
      <c r="N78" s="17">
        <v>1.6649091188806759</v>
      </c>
      <c r="O78" s="15">
        <v>0.32312976277204741</v>
      </c>
      <c r="P78" s="5"/>
      <c r="R78" s="15">
        <v>100</v>
      </c>
      <c r="S78" s="20" t="s">
        <v>230</v>
      </c>
      <c r="T78" s="15">
        <v>0.99158692811675564</v>
      </c>
      <c r="U78" s="17">
        <v>0.64329076239163363</v>
      </c>
      <c r="W78" s="5"/>
      <c r="X78" s="1"/>
      <c r="Y78" s="5"/>
      <c r="Z78" s="6"/>
      <c r="AC78" s="15">
        <v>188</v>
      </c>
      <c r="AD78" s="20" t="s">
        <v>318</v>
      </c>
      <c r="AE78" s="15">
        <v>0.66056752543678032</v>
      </c>
      <c r="AF78" s="17">
        <v>0.99656294694919034</v>
      </c>
    </row>
    <row r="79" spans="1:32">
      <c r="G79">
        <v>0.47210608972841256</v>
      </c>
      <c r="H79">
        <v>1.3260135720548878</v>
      </c>
      <c r="L79" s="15"/>
      <c r="M79" s="20" t="s">
        <v>289</v>
      </c>
      <c r="N79" s="17">
        <v>1.9909957767822142</v>
      </c>
      <c r="O79" s="15">
        <v>0.22303341717159339</v>
      </c>
      <c r="P79" s="5"/>
      <c r="R79" s="15">
        <v>101</v>
      </c>
      <c r="S79" s="20" t="s">
        <v>231</v>
      </c>
      <c r="T79" s="15">
        <v>1.3169321620191612</v>
      </c>
      <c r="U79" s="17">
        <v>0.47177605894865532</v>
      </c>
      <c r="W79" s="5"/>
      <c r="X79" s="1"/>
      <c r="Y79" s="5"/>
      <c r="Z79" s="6"/>
      <c r="AC79" s="15">
        <v>189</v>
      </c>
      <c r="AD79" s="20" t="s">
        <v>319</v>
      </c>
      <c r="AE79" s="15">
        <v>0.48838156464439203</v>
      </c>
      <c r="AF79" s="17">
        <v>1.3180135948436238</v>
      </c>
    </row>
    <row r="80" spans="1:32">
      <c r="G80">
        <v>0.32006335593959662</v>
      </c>
      <c r="H80">
        <v>1.6615124767404768</v>
      </c>
      <c r="L80" s="15"/>
      <c r="M80" s="20" t="s">
        <v>290</v>
      </c>
      <c r="N80" s="17">
        <v>2.4857419168738839</v>
      </c>
      <c r="O80" s="15">
        <v>0.14085932228438136</v>
      </c>
      <c r="P80" s="5"/>
      <c r="R80" s="15">
        <v>102</v>
      </c>
      <c r="S80" s="20" t="s">
        <v>232</v>
      </c>
      <c r="T80" s="15">
        <v>1.6524492415471386</v>
      </c>
      <c r="U80" s="17">
        <v>0.31844779558636532</v>
      </c>
      <c r="W80" s="5"/>
      <c r="X80" s="1"/>
      <c r="Y80" s="5"/>
      <c r="Z80" s="6"/>
      <c r="AC80" s="15">
        <v>190</v>
      </c>
      <c r="AD80" s="20" t="s">
        <v>320</v>
      </c>
      <c r="AE80" s="15">
        <v>0.32930021213463773</v>
      </c>
      <c r="AF80" s="17">
        <v>1.6505633026418189</v>
      </c>
    </row>
    <row r="81" spans="7:32">
      <c r="G81">
        <v>0.22151658610488908</v>
      </c>
      <c r="H81">
        <v>1.9876294348553638</v>
      </c>
      <c r="L81" s="15"/>
      <c r="M81" s="20" t="s">
        <v>292</v>
      </c>
      <c r="N81" s="17">
        <v>0.519373175307005</v>
      </c>
      <c r="O81" s="15">
        <v>0.91783542219735803</v>
      </c>
      <c r="P81" s="5"/>
      <c r="R81" s="15">
        <v>103</v>
      </c>
      <c r="S81" s="20" t="s">
        <v>233</v>
      </c>
      <c r="T81" s="15">
        <v>1.9782818968855838</v>
      </c>
      <c r="U81" s="17">
        <v>0.21703588858337444</v>
      </c>
      <c r="W81" s="5"/>
      <c r="X81" s="1"/>
      <c r="Y81" s="5"/>
      <c r="Z81" s="6"/>
      <c r="AC81" s="15">
        <v>191</v>
      </c>
      <c r="AD81" s="20" t="s">
        <v>321</v>
      </c>
      <c r="AE81" s="15">
        <v>0.2278226296861105</v>
      </c>
      <c r="AF81" s="17">
        <v>1.9738835268282688</v>
      </c>
    </row>
    <row r="82" spans="7:32" ht="15.75" thickBot="1">
      <c r="G82">
        <v>0.14006719641792192</v>
      </c>
      <c r="H82">
        <v>2.4822458945161583</v>
      </c>
      <c r="L82" s="15"/>
      <c r="M82" s="20" t="s">
        <v>294</v>
      </c>
      <c r="N82" s="17">
        <v>1.0042580680140989</v>
      </c>
      <c r="O82" s="15">
        <v>0.64597188661141325</v>
      </c>
      <c r="P82" s="5"/>
      <c r="R82" s="15">
        <v>104</v>
      </c>
      <c r="S82" s="20" t="s">
        <v>234</v>
      </c>
      <c r="T82" s="15">
        <v>2.4720827472172462</v>
      </c>
      <c r="U82" s="43">
        <v>0.13551845436494306</v>
      </c>
      <c r="W82" s="5"/>
      <c r="X82" s="1"/>
      <c r="Y82" s="5"/>
      <c r="Z82" s="6"/>
      <c r="AC82" s="42">
        <v>192</v>
      </c>
      <c r="AD82" s="45" t="s">
        <v>322</v>
      </c>
      <c r="AE82" s="15">
        <v>0.14488034863165641</v>
      </c>
      <c r="AF82" s="43">
        <v>2.4644423773291781</v>
      </c>
    </row>
    <row r="83" spans="7:32">
      <c r="L83" s="15"/>
      <c r="M83" s="20" t="s">
        <v>295</v>
      </c>
      <c r="N83" s="17">
        <v>1.328097188311</v>
      </c>
      <c r="O83" s="15">
        <v>0.47946643056901578</v>
      </c>
      <c r="P83" s="5"/>
      <c r="R83" s="15">
        <v>105</v>
      </c>
      <c r="S83" s="20" t="s">
        <v>235</v>
      </c>
      <c r="T83" s="15">
        <v>0.3086490165724961</v>
      </c>
      <c r="U83" s="39">
        <v>1.0430050345373978</v>
      </c>
      <c r="W83" s="5"/>
      <c r="X83" s="1"/>
      <c r="Y83" s="5"/>
      <c r="Z83" s="6"/>
      <c r="AC83" s="36">
        <v>193</v>
      </c>
      <c r="AD83" s="37" t="s">
        <v>419</v>
      </c>
      <c r="AE83" s="15">
        <v>1.0278495397304894</v>
      </c>
      <c r="AF83" s="39">
        <v>0.30446519928076798</v>
      </c>
    </row>
    <row r="84" spans="7:32">
      <c r="L84" s="15"/>
      <c r="M84" s="20" t="s">
        <v>296</v>
      </c>
      <c r="N84" s="17">
        <v>1.6630777054149786</v>
      </c>
      <c r="O84" s="15">
        <v>0.32392993325107705</v>
      </c>
      <c r="P84" s="5"/>
      <c r="R84" s="15">
        <v>106</v>
      </c>
      <c r="S84" s="20" t="s">
        <v>236</v>
      </c>
      <c r="T84" s="15">
        <v>0.50097236632687714</v>
      </c>
      <c r="U84" s="17">
        <v>0.96122457110158099</v>
      </c>
      <c r="W84" s="5"/>
      <c r="X84" s="1"/>
      <c r="Y84" s="5"/>
      <c r="Z84" s="6"/>
      <c r="AC84" s="15">
        <v>194</v>
      </c>
      <c r="AD84" s="20" t="s">
        <v>420</v>
      </c>
      <c r="AE84" s="15">
        <v>0.95349032107375142</v>
      </c>
      <c r="AF84" s="17">
        <v>0.49811425725600589</v>
      </c>
    </row>
    <row r="85" spans="7:32">
      <c r="L85" s="15"/>
      <c r="M85" s="20" t="s">
        <v>297</v>
      </c>
      <c r="N85" s="17">
        <v>1.9888369214111419</v>
      </c>
      <c r="O85" s="15">
        <v>0.22356692540724152</v>
      </c>
      <c r="P85" s="5"/>
      <c r="R85" s="15">
        <v>107</v>
      </c>
      <c r="S85" s="20" t="s">
        <v>237</v>
      </c>
      <c r="T85" s="15">
        <v>0.7472044587554012</v>
      </c>
      <c r="U85" s="17">
        <v>0.76522125627441562</v>
      </c>
      <c r="W85" s="5"/>
      <c r="X85" s="1"/>
      <c r="Y85" s="5"/>
      <c r="Z85" s="6"/>
      <c r="AC85" s="15">
        <v>195</v>
      </c>
      <c r="AD85" s="20" t="s">
        <v>421</v>
      </c>
      <c r="AE85" s="15">
        <v>0.76564567703417596</v>
      </c>
      <c r="AF85" s="17">
        <v>0.74472422761121626</v>
      </c>
    </row>
    <row r="86" spans="7:32">
      <c r="L86" s="15"/>
      <c r="M86" s="20" t="s">
        <v>298</v>
      </c>
      <c r="N86" s="17">
        <v>2.4830594480876407</v>
      </c>
      <c r="O86" s="15">
        <v>0.14120844793845241</v>
      </c>
      <c r="P86" s="5"/>
      <c r="R86" s="15">
        <v>108</v>
      </c>
      <c r="S86" s="20" t="s">
        <v>238</v>
      </c>
      <c r="T86" s="15">
        <v>0.99324057911440033</v>
      </c>
      <c r="U86" s="17">
        <v>0.64194711842614227</v>
      </c>
      <c r="W86" s="5"/>
      <c r="X86" s="1"/>
      <c r="Y86" s="5"/>
      <c r="Z86" s="6"/>
      <c r="AC86" s="15">
        <v>196</v>
      </c>
      <c r="AD86" s="20" t="s">
        <v>422</v>
      </c>
      <c r="AE86" s="15">
        <v>0.63197316835115258</v>
      </c>
      <c r="AF86" s="17">
        <v>0.99090324557390197</v>
      </c>
    </row>
    <row r="87" spans="7:32">
      <c r="L87" s="15"/>
      <c r="M87" s="20" t="s">
        <v>300</v>
      </c>
      <c r="N87" s="17">
        <v>0.51796015706479059</v>
      </c>
      <c r="O87" s="15">
        <v>0.92778806518565438</v>
      </c>
      <c r="P87" s="5"/>
      <c r="R87" s="15">
        <v>109</v>
      </c>
      <c r="S87" s="20" t="s">
        <v>239</v>
      </c>
      <c r="T87" s="15">
        <v>1.318767964656588</v>
      </c>
      <c r="U87" s="17">
        <v>0.47300217167198</v>
      </c>
      <c r="W87" s="5"/>
      <c r="X87" s="1"/>
      <c r="Y87" s="5"/>
      <c r="Z87" s="6"/>
      <c r="AC87" s="15">
        <v>197</v>
      </c>
      <c r="AD87" s="20" t="s">
        <v>423</v>
      </c>
      <c r="AE87" s="15">
        <v>0.46369295258593263</v>
      </c>
      <c r="AF87" s="17">
        <v>1.3163696035292809</v>
      </c>
    </row>
    <row r="88" spans="7:32">
      <c r="L88" s="15"/>
      <c r="M88" s="20" t="s">
        <v>302</v>
      </c>
      <c r="N88" s="17">
        <v>1.0022588123407918</v>
      </c>
      <c r="O88" s="15">
        <v>0.64970763025475764</v>
      </c>
      <c r="P88" s="5"/>
      <c r="R88" s="15">
        <v>110</v>
      </c>
      <c r="S88" s="20" t="s">
        <v>240</v>
      </c>
      <c r="T88" s="15">
        <v>1.6545551731873822</v>
      </c>
      <c r="U88" s="17">
        <v>0.32015751910484086</v>
      </c>
      <c r="W88" s="5"/>
      <c r="X88" s="1"/>
      <c r="Y88" s="5"/>
      <c r="Z88" s="6"/>
      <c r="AC88" s="15">
        <v>198</v>
      </c>
      <c r="AD88" s="20" t="s">
        <v>424</v>
      </c>
      <c r="AE88" s="15">
        <v>0.31388784818849391</v>
      </c>
      <c r="AF88" s="17">
        <v>1.6519603835858643</v>
      </c>
    </row>
    <row r="89" spans="7:32">
      <c r="L89" s="15"/>
      <c r="M89" s="20" t="s">
        <v>303</v>
      </c>
      <c r="N89" s="17">
        <v>1.3255147003838914</v>
      </c>
      <c r="O89" s="15">
        <v>0.48188069188911942</v>
      </c>
      <c r="P89" s="5"/>
      <c r="R89" s="15">
        <v>111</v>
      </c>
      <c r="S89" s="20" t="s">
        <v>241</v>
      </c>
      <c r="T89" s="15">
        <v>1.9806679202754305</v>
      </c>
      <c r="U89" s="17">
        <v>0.21880934610468344</v>
      </c>
      <c r="W89" s="5"/>
      <c r="X89" s="1"/>
      <c r="Y89" s="5"/>
      <c r="Z89" s="6"/>
      <c r="AC89" s="15">
        <v>199</v>
      </c>
      <c r="AD89" s="20" t="s">
        <v>425</v>
      </c>
      <c r="AE89" s="15">
        <v>0.21450469997867838</v>
      </c>
      <c r="AF89" s="17">
        <v>1.977812531026079</v>
      </c>
    </row>
    <row r="90" spans="7:32">
      <c r="L90" s="15"/>
      <c r="M90" s="20" t="s">
        <v>304</v>
      </c>
      <c r="N90" s="17">
        <v>1.6598659853686402</v>
      </c>
      <c r="O90" s="15">
        <v>0.32530234305870798</v>
      </c>
      <c r="P90" s="5"/>
      <c r="R90" s="15">
        <v>112</v>
      </c>
      <c r="S90" s="20" t="s">
        <v>242</v>
      </c>
      <c r="T90" s="15">
        <v>2.4749518602004335</v>
      </c>
      <c r="U90" s="17">
        <v>0.13724092339823712</v>
      </c>
      <c r="W90" s="5"/>
      <c r="X90" s="1"/>
      <c r="Y90" s="5"/>
      <c r="Z90" s="6"/>
      <c r="AC90" s="15">
        <v>200</v>
      </c>
      <c r="AD90" s="20" t="s">
        <v>426</v>
      </c>
      <c r="AE90" s="15">
        <v>0.13478710492539284</v>
      </c>
      <c r="AF90" s="17">
        <v>2.4716781088229802</v>
      </c>
    </row>
    <row r="91" spans="7:32">
      <c r="L91" s="15"/>
      <c r="M91" s="20" t="s">
        <v>305</v>
      </c>
      <c r="N91" s="17">
        <v>1.9850120992672451</v>
      </c>
      <c r="O91" s="15">
        <v>0.22476275911281812</v>
      </c>
      <c r="P91" s="5"/>
      <c r="R91" s="15">
        <v>113</v>
      </c>
      <c r="S91" s="20" t="s">
        <v>243</v>
      </c>
      <c r="T91" s="15">
        <v>0.31059186385131754</v>
      </c>
      <c r="U91" s="17">
        <v>1.0464735744070213</v>
      </c>
      <c r="W91" s="5"/>
      <c r="X91" s="1"/>
      <c r="Y91" s="5"/>
      <c r="Z91" s="6"/>
      <c r="AC91" s="15">
        <v>201</v>
      </c>
      <c r="AD91" s="20" t="s">
        <v>427</v>
      </c>
      <c r="AE91" s="15">
        <v>1.0349399542058766</v>
      </c>
      <c r="AF91" s="17">
        <v>0.30704525084377782</v>
      </c>
    </row>
    <row r="92" spans="7:32">
      <c r="L92" s="15"/>
      <c r="M92" s="20" t="s">
        <v>306</v>
      </c>
      <c r="N92" s="17">
        <v>2.4783369095091596</v>
      </c>
      <c r="O92" s="15">
        <v>0.14222069741048743</v>
      </c>
      <c r="P92" s="5"/>
      <c r="R92" s="15">
        <v>114</v>
      </c>
      <c r="S92" s="20" t="s">
        <v>244</v>
      </c>
      <c r="T92" s="15">
        <v>0.50248762380039136</v>
      </c>
      <c r="U92" s="17">
        <v>0.95247034978361766</v>
      </c>
      <c r="W92" s="5"/>
      <c r="X92" s="1"/>
      <c r="Y92" s="5"/>
      <c r="Z92" s="6"/>
      <c r="AC92" s="15">
        <v>202</v>
      </c>
      <c r="AD92" s="20" t="s">
        <v>428</v>
      </c>
      <c r="AE92" s="15">
        <v>0.93943244401445813</v>
      </c>
      <c r="AF92" s="17">
        <v>0.50044074130654048</v>
      </c>
    </row>
    <row r="93" spans="7:32">
      <c r="L93" s="15"/>
      <c r="M93" s="20" t="s">
        <v>308</v>
      </c>
      <c r="N93" s="17">
        <v>0.51615594604593384</v>
      </c>
      <c r="O93" s="15">
        <v>0.93999740040149626</v>
      </c>
      <c r="P93" s="5"/>
      <c r="R93" s="15">
        <v>115</v>
      </c>
      <c r="S93" s="20" t="s">
        <v>245</v>
      </c>
      <c r="T93" s="15">
        <v>0.74873484376472021</v>
      </c>
      <c r="U93" s="17">
        <v>0.75832494066121614</v>
      </c>
      <c r="W93" s="5"/>
      <c r="X93" s="1"/>
      <c r="Y93" s="5"/>
      <c r="Z93" s="6"/>
      <c r="AC93" s="15">
        <v>203</v>
      </c>
      <c r="AD93" s="20" t="s">
        <v>429</v>
      </c>
      <c r="AE93" s="15">
        <v>0.75309799081917272</v>
      </c>
      <c r="AF93" s="17">
        <v>0.7473384293120533</v>
      </c>
    </row>
    <row r="94" spans="7:32">
      <c r="L94" s="15"/>
      <c r="M94" s="20" t="s">
        <v>310</v>
      </c>
      <c r="N94" s="17">
        <v>0.99946550922426292</v>
      </c>
      <c r="O94" s="15">
        <v>0.65505472765898354</v>
      </c>
      <c r="P94" s="5"/>
      <c r="R94" s="15">
        <v>116</v>
      </c>
      <c r="S94" s="20" t="s">
        <v>246</v>
      </c>
      <c r="T94" s="15">
        <v>0.99490685160720849</v>
      </c>
      <c r="U94" s="17">
        <v>0.64136759626135853</v>
      </c>
      <c r="W94" s="5"/>
      <c r="X94" s="1"/>
      <c r="Y94" s="5"/>
      <c r="Z94" s="6"/>
      <c r="AC94" s="15">
        <v>204</v>
      </c>
      <c r="AD94" s="20" t="s">
        <v>430</v>
      </c>
      <c r="AE94" s="15">
        <v>0.62989425595362591</v>
      </c>
      <c r="AF94" s="17">
        <v>0.99393171325219842</v>
      </c>
    </row>
    <row r="95" spans="7:32">
      <c r="L95" s="15"/>
      <c r="M95" s="20" t="s">
        <v>311</v>
      </c>
      <c r="N95" s="17">
        <v>1.3218603090413346</v>
      </c>
      <c r="O95" s="15">
        <v>0.48498533439690605</v>
      </c>
      <c r="P95" s="5"/>
      <c r="R95" s="15">
        <v>117</v>
      </c>
      <c r="S95" s="20" t="s">
        <v>247</v>
      </c>
      <c r="T95" s="15">
        <v>1.320688473218357</v>
      </c>
      <c r="U95" s="17">
        <v>0.47372175964547708</v>
      </c>
      <c r="W95" s="5"/>
      <c r="X95" s="1"/>
      <c r="Y95" s="5"/>
      <c r="Z95" s="6"/>
      <c r="AC95" s="15">
        <v>205</v>
      </c>
      <c r="AD95" s="20" t="s">
        <v>431</v>
      </c>
      <c r="AE95" s="15">
        <v>0.46430990293817687</v>
      </c>
      <c r="AF95" s="17">
        <v>1.3200647234734655</v>
      </c>
    </row>
    <row r="96" spans="7:32">
      <c r="L96" s="15"/>
      <c r="M96" s="20" t="s">
        <v>312</v>
      </c>
      <c r="N96" s="17">
        <v>1.6552924569813499</v>
      </c>
      <c r="O96" s="15">
        <v>0.3272587934960538</v>
      </c>
      <c r="P96" s="5"/>
      <c r="R96" s="15">
        <v>118</v>
      </c>
      <c r="S96" s="20" t="s">
        <v>248</v>
      </c>
      <c r="T96" s="15">
        <v>1.6567945428318938</v>
      </c>
      <c r="U96" s="17">
        <v>0.32063612950995346</v>
      </c>
      <c r="W96" s="5"/>
      <c r="X96" s="1"/>
      <c r="Y96" s="5"/>
      <c r="Z96" s="6"/>
      <c r="AC96" s="15">
        <v>206</v>
      </c>
      <c r="AD96" s="20" t="s">
        <v>432</v>
      </c>
      <c r="AE96" s="15">
        <v>0.31506589939862262</v>
      </c>
      <c r="AF96" s="17">
        <v>1.6563992761146846</v>
      </c>
    </row>
    <row r="97" spans="12:32">
      <c r="L97" s="15"/>
      <c r="M97" s="20" t="s">
        <v>313</v>
      </c>
      <c r="N97" s="17">
        <v>1.9795851657045125</v>
      </c>
      <c r="O97" s="15">
        <v>0.22628952874651626</v>
      </c>
      <c r="P97" s="5"/>
      <c r="R97" s="15">
        <v>119</v>
      </c>
      <c r="S97" s="20" t="s">
        <v>249</v>
      </c>
      <c r="T97" s="15">
        <v>1.9832263126193577</v>
      </c>
      <c r="U97" s="17">
        <v>0.21948796240643015</v>
      </c>
      <c r="W97" s="5"/>
      <c r="X97" s="1"/>
      <c r="Y97" s="5"/>
      <c r="Z97" s="6"/>
      <c r="AC97" s="15">
        <v>207</v>
      </c>
      <c r="AD97" s="20" t="s">
        <v>433</v>
      </c>
      <c r="AE97" s="15">
        <v>0.21622069891515375</v>
      </c>
      <c r="AF97" s="17">
        <v>1.9830022409539199</v>
      </c>
    </row>
    <row r="98" spans="12:32">
      <c r="L98" s="15"/>
      <c r="M98" s="20" t="s">
        <v>314</v>
      </c>
      <c r="N98" s="17">
        <v>2.4716106054094023</v>
      </c>
      <c r="O98" s="15">
        <v>0.14355833865005313</v>
      </c>
      <c r="P98" s="5"/>
      <c r="R98" s="15">
        <v>120</v>
      </c>
      <c r="S98" s="20" t="s">
        <v>250</v>
      </c>
      <c r="T98" s="15">
        <v>2.4780122643501619</v>
      </c>
      <c r="U98" s="17">
        <v>0.13791582147034726</v>
      </c>
      <c r="W98" s="5"/>
      <c r="X98" s="1"/>
      <c r="Y98" s="5"/>
      <c r="Z98" s="6"/>
      <c r="AC98" s="15">
        <v>208</v>
      </c>
      <c r="AD98" s="20" t="s">
        <v>434</v>
      </c>
      <c r="AE98" s="15">
        <v>0.13613670483509133</v>
      </c>
      <c r="AF98" s="17">
        <v>2.4780339892129897</v>
      </c>
    </row>
    <row r="99" spans="12:32">
      <c r="L99" s="15"/>
      <c r="M99" s="20" t="s">
        <v>316</v>
      </c>
      <c r="N99" s="17">
        <v>0.51443666005993438</v>
      </c>
      <c r="O99" s="15">
        <v>0.95013614629140053</v>
      </c>
      <c r="P99" s="5"/>
      <c r="R99" s="15">
        <v>121</v>
      </c>
      <c r="S99" s="20" t="s">
        <v>251</v>
      </c>
      <c r="T99" s="15">
        <v>0.314777333531361</v>
      </c>
      <c r="U99" s="17">
        <v>1.0501815110758572</v>
      </c>
      <c r="W99" s="5"/>
      <c r="X99" s="1"/>
      <c r="Y99" s="5"/>
      <c r="Z99" s="6"/>
      <c r="AC99" s="15">
        <v>281</v>
      </c>
      <c r="AD99" s="20" t="s">
        <v>507</v>
      </c>
      <c r="AE99" s="15">
        <v>1.0867006329976439</v>
      </c>
      <c r="AF99" s="17">
        <v>0.32497305605842575</v>
      </c>
    </row>
    <row r="100" spans="12:32">
      <c r="L100" s="15"/>
      <c r="M100" s="20" t="s">
        <v>318</v>
      </c>
      <c r="N100" s="17">
        <v>0.99656294694919034</v>
      </c>
      <c r="O100" s="15">
        <v>0.66056752543678032</v>
      </c>
      <c r="P100" s="5"/>
      <c r="R100" s="15">
        <v>122</v>
      </c>
      <c r="S100" s="20" t="s">
        <v>252</v>
      </c>
      <c r="T100" s="15">
        <v>0.50555433540921968</v>
      </c>
      <c r="U100" s="17">
        <v>0.93315635092060634</v>
      </c>
      <c r="W100" s="5"/>
      <c r="X100" s="1"/>
      <c r="Y100" s="5"/>
      <c r="Z100" s="6"/>
      <c r="AC100" s="15">
        <v>282</v>
      </c>
      <c r="AD100" s="20" t="s">
        <v>508</v>
      </c>
      <c r="AE100" s="15">
        <v>0.94421176025296727</v>
      </c>
      <c r="AF100" s="17">
        <v>0.5088492829533886</v>
      </c>
    </row>
    <row r="101" spans="12:32">
      <c r="L101" s="15"/>
      <c r="M101" s="20" t="s">
        <v>319</v>
      </c>
      <c r="N101" s="17">
        <v>1.3180135948436238</v>
      </c>
      <c r="O101" s="15">
        <v>0.48838156464439203</v>
      </c>
      <c r="P101" s="5"/>
      <c r="R101" s="15">
        <v>123</v>
      </c>
      <c r="S101" s="20" t="s">
        <v>253</v>
      </c>
      <c r="T101" s="15">
        <v>0.75138777459482819</v>
      </c>
      <c r="U101" s="17">
        <v>0.74708768451375263</v>
      </c>
      <c r="W101" s="5"/>
      <c r="X101" s="1"/>
      <c r="Y101" s="5"/>
      <c r="Z101" s="6"/>
      <c r="AC101" s="15">
        <v>283</v>
      </c>
      <c r="AD101" s="20" t="s">
        <v>509</v>
      </c>
      <c r="AE101" s="15">
        <v>0.74887332369404225</v>
      </c>
      <c r="AF101" s="17">
        <v>0.75105398508946919</v>
      </c>
    </row>
    <row r="102" spans="12:32">
      <c r="L102" s="15"/>
      <c r="M102" s="20" t="s">
        <v>320</v>
      </c>
      <c r="N102" s="17">
        <v>1.6505633026418189</v>
      </c>
      <c r="O102" s="15">
        <v>0.32930021213463773</v>
      </c>
      <c r="P102" s="5"/>
      <c r="R102" s="15">
        <v>124</v>
      </c>
      <c r="S102" s="20" t="s">
        <v>254</v>
      </c>
      <c r="T102" s="15">
        <v>0.9975424563017864</v>
      </c>
      <c r="U102" s="17">
        <v>0.64129094622961635</v>
      </c>
      <c r="W102" s="5"/>
      <c r="X102" s="1"/>
      <c r="Y102" s="5"/>
      <c r="Z102" s="6"/>
      <c r="AC102" s="15">
        <v>284</v>
      </c>
      <c r="AD102" s="20" t="s">
        <v>510</v>
      </c>
      <c r="AE102" s="15">
        <v>0.64977325946735742</v>
      </c>
      <c r="AF102" s="17">
        <v>0.99375241103514267</v>
      </c>
    </row>
    <row r="103" spans="12:32">
      <c r="L103" s="15"/>
      <c r="M103" s="20" t="s">
        <v>321</v>
      </c>
      <c r="N103" s="17">
        <v>1.9738835268282688</v>
      </c>
      <c r="O103" s="15">
        <v>0.2278226296861105</v>
      </c>
      <c r="P103" s="5"/>
      <c r="R103" s="15">
        <v>125</v>
      </c>
      <c r="S103" s="20" t="s">
        <v>255</v>
      </c>
      <c r="T103" s="15">
        <v>1.3235076726645034</v>
      </c>
      <c r="U103" s="17">
        <v>0.47527514681913197</v>
      </c>
      <c r="W103" s="5"/>
      <c r="X103" s="1"/>
      <c r="Y103" s="5"/>
      <c r="Z103" s="6"/>
      <c r="AC103" s="15">
        <v>285</v>
      </c>
      <c r="AD103" s="20" t="s">
        <v>511</v>
      </c>
      <c r="AE103" s="15">
        <v>0.48087824825304271</v>
      </c>
      <c r="AF103" s="17">
        <v>1.3159432493904302</v>
      </c>
    </row>
    <row r="104" spans="12:32" ht="15.75" thickBot="1">
      <c r="L104" s="15"/>
      <c r="M104" s="45" t="s">
        <v>322</v>
      </c>
      <c r="N104" s="43">
        <v>2.4644423773291781</v>
      </c>
      <c r="O104" s="42">
        <v>0.14488034863165641</v>
      </c>
      <c r="P104" s="5"/>
      <c r="R104" s="15">
        <v>126</v>
      </c>
      <c r="S104" s="20" t="s">
        <v>256</v>
      </c>
      <c r="T104" s="15">
        <v>1.6599190546550644</v>
      </c>
      <c r="U104" s="17">
        <v>0.32145121735813253</v>
      </c>
      <c r="W104" s="5"/>
      <c r="X104" s="1"/>
      <c r="Y104" s="5"/>
      <c r="Z104" s="6"/>
      <c r="AC104" s="15">
        <v>286</v>
      </c>
      <c r="AD104" s="20" t="s">
        <v>512</v>
      </c>
      <c r="AE104" s="15">
        <v>0.32552504804908489</v>
      </c>
      <c r="AF104" s="17">
        <v>1.6489053985654751</v>
      </c>
    </row>
    <row r="105" spans="12:32">
      <c r="L105" s="15"/>
      <c r="M105" s="20" t="s">
        <v>436</v>
      </c>
      <c r="N105" s="17">
        <v>0.50214006483243423</v>
      </c>
      <c r="O105" s="15">
        <v>0.92622337420250556</v>
      </c>
      <c r="P105" s="5"/>
      <c r="R105" s="15">
        <v>127</v>
      </c>
      <c r="S105" s="20" t="s">
        <v>257</v>
      </c>
      <c r="T105" s="15">
        <v>1.9867106837270554</v>
      </c>
      <c r="U105" s="17">
        <v>0.22063122022846759</v>
      </c>
      <c r="W105" s="5"/>
      <c r="X105" s="1"/>
      <c r="Y105" s="5"/>
      <c r="Z105" s="6"/>
      <c r="AC105" s="15">
        <v>287</v>
      </c>
      <c r="AD105" s="20" t="s">
        <v>513</v>
      </c>
      <c r="AE105" s="15">
        <v>0.22599402732963558</v>
      </c>
      <c r="AF105" s="17">
        <v>1.9725492990945419</v>
      </c>
    </row>
    <row r="106" spans="12:32">
      <c r="L106" s="15"/>
      <c r="M106" s="20" t="s">
        <v>438</v>
      </c>
      <c r="N106" s="17">
        <v>0.99571319208183118</v>
      </c>
      <c r="O106" s="15">
        <v>0.62940600700094462</v>
      </c>
      <c r="P106" s="5"/>
      <c r="R106" s="15">
        <v>128</v>
      </c>
      <c r="S106" s="20" t="s">
        <v>258</v>
      </c>
      <c r="T106" s="15">
        <v>2.4821322196192268</v>
      </c>
      <c r="U106" s="17">
        <v>0.13890496794901122</v>
      </c>
      <c r="W106" s="5"/>
      <c r="X106" s="1"/>
      <c r="Y106" s="5"/>
      <c r="Z106" s="6"/>
      <c r="AC106" s="15">
        <v>288</v>
      </c>
      <c r="AD106" s="20" t="s">
        <v>514</v>
      </c>
      <c r="AE106" s="15">
        <v>0.1441328388322447</v>
      </c>
      <c r="AF106" s="17">
        <v>2.4634766304028339</v>
      </c>
    </row>
    <row r="107" spans="12:32">
      <c r="L107" s="15"/>
      <c r="M107" s="20" t="s">
        <v>439</v>
      </c>
      <c r="N107" s="17">
        <v>1.3220810455484713</v>
      </c>
      <c r="O107" s="15">
        <v>0.46541017183236666</v>
      </c>
      <c r="P107" s="5"/>
      <c r="R107" s="15">
        <v>129</v>
      </c>
      <c r="S107" s="20" t="s">
        <v>259</v>
      </c>
      <c r="T107" s="15">
        <v>0.31996432570368077</v>
      </c>
      <c r="U107">
        <v>1.0508303235893854</v>
      </c>
      <c r="W107" s="5"/>
      <c r="X107" s="1"/>
      <c r="Y107" s="5"/>
    </row>
    <row r="108" spans="12:32">
      <c r="L108" s="15"/>
      <c r="M108" s="20" t="s">
        <v>440</v>
      </c>
      <c r="N108" s="17">
        <v>1.6587605022145755</v>
      </c>
      <c r="O108" s="15">
        <v>0.3158594590403121</v>
      </c>
      <c r="P108" s="5"/>
      <c r="R108" s="15">
        <v>130</v>
      </c>
      <c r="S108" s="20" t="s">
        <v>260</v>
      </c>
      <c r="T108" s="15">
        <v>0.50909920638661421</v>
      </c>
      <c r="U108">
        <v>0.92151291058284557</v>
      </c>
      <c r="W108" s="5"/>
      <c r="X108" s="1"/>
      <c r="Y108" s="5"/>
    </row>
    <row r="109" spans="12:32">
      <c r="L109" s="15"/>
      <c r="M109" s="20" t="s">
        <v>441</v>
      </c>
      <c r="N109" s="17">
        <v>1.9856975815924538</v>
      </c>
      <c r="O109" s="15">
        <v>0.21732011309476224</v>
      </c>
      <c r="P109" s="5"/>
      <c r="R109" s="15">
        <v>131</v>
      </c>
      <c r="S109" s="20" t="s">
        <v>261</v>
      </c>
      <c r="T109" s="15">
        <v>0.75414141589095252</v>
      </c>
      <c r="U109">
        <v>0.73725695324548057</v>
      </c>
      <c r="W109" s="5"/>
      <c r="X109" s="1"/>
      <c r="Y109" s="5"/>
    </row>
    <row r="110" spans="12:32">
      <c r="L110" s="15"/>
      <c r="M110" s="20" t="s">
        <v>442</v>
      </c>
      <c r="N110" s="17">
        <v>2.4812754483473265</v>
      </c>
      <c r="O110" s="15">
        <v>0.13693312902948671</v>
      </c>
      <c r="P110" s="5"/>
      <c r="R110" s="15">
        <v>132</v>
      </c>
      <c r="S110" s="20" t="s">
        <v>262</v>
      </c>
      <c r="T110" s="15">
        <v>0.99998986932819389</v>
      </c>
      <c r="U110">
        <v>0.64167052526860724</v>
      </c>
      <c r="W110" s="5"/>
      <c r="X110" s="1"/>
      <c r="Y110" s="5"/>
    </row>
    <row r="111" spans="12:32">
      <c r="L111" s="15"/>
      <c r="M111" s="20" t="s">
        <v>444</v>
      </c>
      <c r="N111" s="17">
        <v>0.50603687442836875</v>
      </c>
      <c r="O111" s="15">
        <v>0.90012546458063891</v>
      </c>
      <c r="P111" s="5"/>
      <c r="R111" s="15">
        <v>133</v>
      </c>
      <c r="S111" s="20" t="s">
        <v>263</v>
      </c>
      <c r="T111" s="15">
        <v>1.3258298867810701</v>
      </c>
      <c r="U111">
        <v>0.47651172451092111</v>
      </c>
      <c r="W111" s="5"/>
      <c r="X111" s="1"/>
      <c r="Y111" s="5"/>
    </row>
    <row r="112" spans="12:32">
      <c r="L112" s="15"/>
      <c r="M112" s="20" t="s">
        <v>446</v>
      </c>
      <c r="N112" s="17">
        <v>0.99781717814619431</v>
      </c>
      <c r="O112" s="15">
        <v>0.6294781863608494</v>
      </c>
      <c r="P112" s="5"/>
      <c r="R112" s="15">
        <v>134</v>
      </c>
      <c r="S112" s="20" t="s">
        <v>264</v>
      </c>
      <c r="T112" s="15">
        <v>1.6623104385775715</v>
      </c>
      <c r="U112">
        <v>0.32204665704309271</v>
      </c>
      <c r="W112" s="5"/>
      <c r="X112" s="1"/>
      <c r="Y112" s="5"/>
    </row>
    <row r="113" spans="12:25">
      <c r="L113" s="15"/>
      <c r="M113" s="20" t="s">
        <v>447</v>
      </c>
      <c r="N113" s="17">
        <v>1.3243060050567508</v>
      </c>
      <c r="O113" s="15">
        <v>0.46695256425095027</v>
      </c>
      <c r="P113" s="5"/>
      <c r="R113" s="15">
        <v>135</v>
      </c>
      <c r="S113" s="20" t="s">
        <v>265</v>
      </c>
      <c r="T113" s="15">
        <v>1.9892062285729404</v>
      </c>
      <c r="U113">
        <v>0.2215232069598497</v>
      </c>
      <c r="W113" s="5"/>
      <c r="X113" s="1"/>
      <c r="Y113" s="5"/>
    </row>
    <row r="114" spans="12:25">
      <c r="L114" s="15"/>
      <c r="M114" s="20" t="s">
        <v>448</v>
      </c>
      <c r="N114" s="17">
        <v>1.661210186723272</v>
      </c>
      <c r="O114" s="15">
        <v>0.31683259602557429</v>
      </c>
      <c r="P114" s="5"/>
      <c r="R114" s="15">
        <v>136</v>
      </c>
      <c r="S114" s="20" t="s">
        <v>266</v>
      </c>
      <c r="T114" s="15">
        <v>2.4849088856448769</v>
      </c>
      <c r="U114">
        <v>0.13961224759109089</v>
      </c>
      <c r="W114" s="5"/>
      <c r="X114" s="1"/>
      <c r="Y114" s="5"/>
    </row>
    <row r="115" spans="12:25">
      <c r="L115" s="15"/>
      <c r="M115" s="20" t="s">
        <v>449</v>
      </c>
      <c r="N115" s="17">
        <v>1.9884106239273363</v>
      </c>
      <c r="O115" s="15">
        <v>0.21847320950179702</v>
      </c>
      <c r="P115" s="5"/>
      <c r="R115" s="15">
        <v>137</v>
      </c>
      <c r="S115" s="20" t="s">
        <v>267</v>
      </c>
      <c r="T115" s="15">
        <v>0.32628304900899752</v>
      </c>
      <c r="U115">
        <v>1.0491400605201944</v>
      </c>
      <c r="W115" s="5"/>
      <c r="X115" s="1"/>
      <c r="Y115" s="5"/>
    </row>
    <row r="116" spans="12:25">
      <c r="L116" s="15"/>
      <c r="M116" s="20" t="s">
        <v>450</v>
      </c>
      <c r="N116" s="17">
        <v>2.4844384016483527</v>
      </c>
      <c r="O116" s="15">
        <v>0.13780962507666408</v>
      </c>
      <c r="P116" s="5"/>
      <c r="R116" s="15">
        <v>138</v>
      </c>
      <c r="S116" s="20" t="s">
        <v>268</v>
      </c>
      <c r="T116" s="15">
        <v>0.51331484940211636</v>
      </c>
      <c r="U116">
        <v>0.91315176456013381</v>
      </c>
      <c r="W116" s="5"/>
      <c r="X116" s="1"/>
      <c r="Y116" s="5"/>
    </row>
    <row r="117" spans="12:25">
      <c r="L117" s="15"/>
      <c r="M117" s="20" t="s">
        <v>452</v>
      </c>
      <c r="N117" s="17">
        <v>0.50915842853660875</v>
      </c>
      <c r="O117" s="15">
        <v>0.89209824652194047</v>
      </c>
      <c r="P117" s="5"/>
      <c r="R117" s="15">
        <v>139</v>
      </c>
      <c r="S117" s="20" t="s">
        <v>269</v>
      </c>
      <c r="T117" s="15">
        <v>0.75716971327928984</v>
      </c>
      <c r="U117">
        <v>0.72912524002809043</v>
      </c>
      <c r="W117" s="5"/>
      <c r="X117" s="1"/>
      <c r="Y117" s="5"/>
    </row>
    <row r="118" spans="12:25">
      <c r="L118" s="15"/>
      <c r="M118" s="20" t="s">
        <v>454</v>
      </c>
      <c r="N118" s="17">
        <v>0.9999222008365759</v>
      </c>
      <c r="O118" s="15">
        <v>0.62996911893039886</v>
      </c>
      <c r="P118" s="5"/>
      <c r="R118" s="15">
        <v>140</v>
      </c>
      <c r="S118" s="20" t="s">
        <v>270</v>
      </c>
      <c r="T118" s="15">
        <v>1.0579782245740785</v>
      </c>
      <c r="U118">
        <v>0.64209403393041364</v>
      </c>
      <c r="W118" s="5"/>
      <c r="X118" s="1"/>
      <c r="Y118" s="5"/>
    </row>
    <row r="119" spans="12:25">
      <c r="L119" s="15"/>
      <c r="M119" s="20" t="s">
        <v>455</v>
      </c>
      <c r="N119" s="17">
        <v>1.3263034231432058</v>
      </c>
      <c r="O119" s="15">
        <v>0.46817202849470868</v>
      </c>
      <c r="P119" s="5"/>
      <c r="R119" s="15">
        <v>141</v>
      </c>
      <c r="S119" s="20" t="s">
        <v>271</v>
      </c>
      <c r="T119" s="15">
        <v>1.3280527483139295</v>
      </c>
      <c r="U119">
        <v>0.47719076863611143</v>
      </c>
      <c r="W119" s="5"/>
      <c r="X119" s="1"/>
      <c r="Y119" s="5"/>
    </row>
    <row r="120" spans="12:25">
      <c r="L120" s="15"/>
      <c r="M120" s="20" t="s">
        <v>456</v>
      </c>
      <c r="N120" s="17">
        <v>1.6632185534961623</v>
      </c>
      <c r="O120" s="15">
        <v>0.31759420986378423</v>
      </c>
      <c r="P120" s="5"/>
      <c r="R120" s="15">
        <v>142</v>
      </c>
      <c r="S120" s="20" t="s">
        <v>272</v>
      </c>
      <c r="T120" s="15">
        <v>1.6643601362988905</v>
      </c>
      <c r="U120">
        <v>0.32235343053849291</v>
      </c>
      <c r="W120" s="5"/>
      <c r="X120" s="1"/>
      <c r="Y120" s="5"/>
    </row>
    <row r="121" spans="12:25">
      <c r="L121" s="15"/>
      <c r="M121" s="20" t="s">
        <v>457</v>
      </c>
      <c r="N121" s="17">
        <v>1.9905177488324695</v>
      </c>
      <c r="O121" s="15">
        <v>0.21932919165605053</v>
      </c>
      <c r="P121" s="5"/>
      <c r="R121" s="15">
        <v>143</v>
      </c>
      <c r="S121" s="20" t="s">
        <v>273</v>
      </c>
      <c r="T121" s="15">
        <v>1.9912490521002526</v>
      </c>
      <c r="U121">
        <v>0.22206046985182673</v>
      </c>
      <c r="W121" s="5"/>
      <c r="X121" s="1"/>
      <c r="Y121" s="5"/>
    </row>
    <row r="122" spans="12:25">
      <c r="L122" s="15"/>
      <c r="M122" s="20" t="s">
        <v>458</v>
      </c>
      <c r="N122" s="17">
        <v>2.486747499142711</v>
      </c>
      <c r="O122" s="15">
        <v>0.13848031759419263</v>
      </c>
      <c r="P122" s="5"/>
      <c r="R122" s="15">
        <v>144</v>
      </c>
      <c r="S122" s="20" t="s">
        <v>274</v>
      </c>
      <c r="T122" s="15">
        <v>2.4869863003521537</v>
      </c>
      <c r="U122">
        <v>0.14008731708452532</v>
      </c>
      <c r="W122" s="5"/>
      <c r="X122" s="1"/>
      <c r="Y122" s="5"/>
    </row>
    <row r="123" spans="12:25">
      <c r="L123" s="15"/>
      <c r="M123" s="20" t="s">
        <v>460</v>
      </c>
      <c r="N123" s="17">
        <v>0.51260848905539846</v>
      </c>
      <c r="O123" s="15">
        <v>0.88581416696088411</v>
      </c>
      <c r="P123" s="5"/>
      <c r="R123" s="15">
        <v>145</v>
      </c>
      <c r="S123" s="20" t="s">
        <v>275</v>
      </c>
      <c r="T123" s="15">
        <v>0.3394836199677923</v>
      </c>
      <c r="U123">
        <v>1.0373737966508072</v>
      </c>
      <c r="W123" s="5"/>
      <c r="X123" s="1"/>
      <c r="Y123" s="5"/>
    </row>
    <row r="124" spans="12:25">
      <c r="L124" s="15"/>
      <c r="M124" s="20" t="s">
        <v>462</v>
      </c>
      <c r="N124" s="17">
        <v>1.0019801143753875</v>
      </c>
      <c r="O124" s="15">
        <v>0.63039124723948359</v>
      </c>
      <c r="P124" s="5"/>
      <c r="R124" s="15">
        <v>146</v>
      </c>
      <c r="S124" s="20" t="s">
        <v>276</v>
      </c>
      <c r="T124" s="15">
        <v>0.52213673169121644</v>
      </c>
      <c r="U124">
        <v>0.89757181492528182</v>
      </c>
      <c r="W124" s="5"/>
      <c r="X124" s="1"/>
      <c r="Y124" s="5"/>
    </row>
    <row r="125" spans="12:25">
      <c r="L125" s="15"/>
      <c r="M125" s="20" t="s">
        <v>463</v>
      </c>
      <c r="N125" s="17">
        <v>1.3281068121084192</v>
      </c>
      <c r="O125" s="15">
        <v>0.46897721407136911</v>
      </c>
      <c r="P125" s="5"/>
      <c r="R125" s="15">
        <v>147</v>
      </c>
      <c r="S125" s="20" t="s">
        <v>277</v>
      </c>
      <c r="T125" s="15">
        <v>0.76152477313490263</v>
      </c>
      <c r="U125">
        <v>0.72664014969127388</v>
      </c>
      <c r="W125" s="5"/>
      <c r="X125" s="1"/>
      <c r="Y125" s="5"/>
    </row>
    <row r="126" spans="12:25">
      <c r="L126" s="15"/>
      <c r="M126" s="20" t="s">
        <v>464</v>
      </c>
      <c r="N126" s="17">
        <v>1.6648822458909962</v>
      </c>
      <c r="O126" s="15">
        <v>0.31799573593096814</v>
      </c>
      <c r="P126" s="5"/>
      <c r="R126" s="15">
        <v>148</v>
      </c>
      <c r="S126" s="20" t="s">
        <v>278</v>
      </c>
      <c r="T126" s="15">
        <v>1.0077986078026393</v>
      </c>
      <c r="U126">
        <v>0.63983347104147981</v>
      </c>
      <c r="W126" s="5"/>
      <c r="X126" s="1"/>
      <c r="Y126" s="5"/>
    </row>
    <row r="127" spans="12:25">
      <c r="L127" s="15"/>
      <c r="M127" s="20" t="s">
        <v>465</v>
      </c>
      <c r="N127" s="17">
        <v>1.9921622950614859</v>
      </c>
      <c r="O127" s="15">
        <v>0.21983671558733181</v>
      </c>
      <c r="P127" s="5"/>
      <c r="R127" s="15">
        <v>149</v>
      </c>
      <c r="S127" s="20" t="s">
        <v>279</v>
      </c>
      <c r="T127" s="15">
        <v>1.3325917387352266</v>
      </c>
      <c r="U127">
        <v>0.47514263574619214</v>
      </c>
      <c r="W127" s="5"/>
      <c r="X127" s="1"/>
      <c r="Y127" s="5"/>
    </row>
    <row r="128" spans="12:25">
      <c r="L128" s="15"/>
      <c r="M128" s="27" t="s">
        <v>466</v>
      </c>
      <c r="N128" s="47">
        <v>2.4883941298426664</v>
      </c>
      <c r="O128" s="25">
        <v>0.13890558200452324</v>
      </c>
      <c r="P128" s="5"/>
      <c r="R128" s="15">
        <v>150</v>
      </c>
      <c r="S128" s="20" t="s">
        <v>280</v>
      </c>
      <c r="T128" s="15">
        <v>1.6685721301739631</v>
      </c>
      <c r="U128">
        <v>0.32150277985406228</v>
      </c>
      <c r="W128" s="5"/>
      <c r="X128" s="1"/>
      <c r="Y128" s="5"/>
    </row>
    <row r="129" spans="12:25">
      <c r="L129" s="15"/>
      <c r="M129" s="20" t="s">
        <v>468</v>
      </c>
      <c r="N129" s="17">
        <v>0.51611493720600699</v>
      </c>
      <c r="O129" s="15">
        <v>0.89259958871547285</v>
      </c>
      <c r="P129" s="5"/>
      <c r="R129" s="15">
        <v>151</v>
      </c>
      <c r="S129" s="20" t="s">
        <v>281</v>
      </c>
      <c r="T129" s="15">
        <v>1.995298203672984</v>
      </c>
      <c r="U129">
        <v>0.22198468243400152</v>
      </c>
      <c r="W129" s="5"/>
      <c r="X129" s="1"/>
      <c r="Y129" s="5"/>
    </row>
    <row r="130" spans="12:25">
      <c r="L130" s="15"/>
      <c r="M130" s="20" t="s">
        <v>470</v>
      </c>
      <c r="N130" s="17">
        <v>1.0045762680167469</v>
      </c>
      <c r="O130" s="15">
        <v>0.62955619816959352</v>
      </c>
      <c r="P130" s="5"/>
      <c r="R130" s="15">
        <v>152</v>
      </c>
      <c r="S130" s="20" t="s">
        <v>282</v>
      </c>
      <c r="T130" s="15">
        <v>2.4910595173775918</v>
      </c>
      <c r="U130">
        <v>0.14018034427182094</v>
      </c>
      <c r="W130" s="5"/>
      <c r="X130" s="1"/>
      <c r="Y130" s="5"/>
    </row>
    <row r="131" spans="12:25">
      <c r="L131" s="15"/>
      <c r="M131" s="20" t="s">
        <v>471</v>
      </c>
      <c r="N131" s="17">
        <v>1.3300998729056543</v>
      </c>
      <c r="O131" s="15">
        <v>0.46814615704069201</v>
      </c>
      <c r="P131" s="5"/>
      <c r="R131" s="15">
        <v>153</v>
      </c>
      <c r="S131" s="20" t="s">
        <v>283</v>
      </c>
      <c r="T131" s="15">
        <v>0.3379943822430444</v>
      </c>
      <c r="U131">
        <v>1.052692807246741</v>
      </c>
      <c r="W131" s="5"/>
      <c r="X131" s="1"/>
      <c r="Y131" s="5"/>
    </row>
    <row r="132" spans="12:25">
      <c r="L132" s="15"/>
      <c r="M132" s="20" t="s">
        <v>472</v>
      </c>
      <c r="N132" s="17">
        <v>1.6665488793587226</v>
      </c>
      <c r="O132" s="15">
        <v>0.31777874125261935</v>
      </c>
      <c r="P132" s="5"/>
      <c r="R132" s="15">
        <v>154</v>
      </c>
      <c r="S132" s="20" t="s">
        <v>284</v>
      </c>
      <c r="T132" s="15">
        <v>0.52025540178971752</v>
      </c>
      <c r="U132">
        <v>0.91096067310484707</v>
      </c>
      <c r="W132" s="5"/>
      <c r="X132" s="1"/>
      <c r="Y132" s="5"/>
    </row>
    <row r="133" spans="12:25">
      <c r="L133" s="15"/>
      <c r="M133" s="20" t="s">
        <v>473</v>
      </c>
      <c r="N133" s="17">
        <v>1.9935923892463356</v>
      </c>
      <c r="O133" s="15">
        <v>0.22003024833538348</v>
      </c>
      <c r="P133" s="5"/>
      <c r="R133" s="15">
        <v>155</v>
      </c>
      <c r="S133" s="20" t="s">
        <v>285</v>
      </c>
      <c r="T133" s="15">
        <v>0.75907785244125403</v>
      </c>
      <c r="U133">
        <v>0.73616161824993753</v>
      </c>
      <c r="W133" s="5"/>
      <c r="X133" s="1"/>
      <c r="Y133" s="5"/>
    </row>
    <row r="134" spans="12:25">
      <c r="L134" s="15"/>
      <c r="M134" s="20" t="s">
        <v>474</v>
      </c>
      <c r="N134" s="17">
        <v>2.489625793928484</v>
      </c>
      <c r="O134" s="15">
        <v>0.13910061592530087</v>
      </c>
      <c r="P134" s="5"/>
      <c r="R134" s="15">
        <v>156</v>
      </c>
      <c r="S134" s="20" t="s">
        <v>286</v>
      </c>
      <c r="T134" s="15">
        <v>1.005424083618413</v>
      </c>
      <c r="U134">
        <v>0.64381528019984369</v>
      </c>
      <c r="W134" s="5"/>
      <c r="X134" s="1"/>
      <c r="Y134" s="5"/>
    </row>
    <row r="135" spans="12:25">
      <c r="L135" s="15"/>
      <c r="M135" s="20" t="s">
        <v>476</v>
      </c>
      <c r="N135" s="17">
        <v>0.5145097523628881</v>
      </c>
      <c r="O135" s="15">
        <v>0.9051172434789837</v>
      </c>
      <c r="P135" s="5"/>
      <c r="R135" s="15">
        <v>157</v>
      </c>
      <c r="S135" s="20" t="s">
        <v>287</v>
      </c>
      <c r="T135" s="15">
        <v>1.3295951150332381</v>
      </c>
      <c r="U135">
        <v>0.47805840680464651</v>
      </c>
      <c r="W135" s="5"/>
      <c r="X135" s="1"/>
      <c r="Y135" s="5"/>
    </row>
    <row r="136" spans="12:25">
      <c r="L136" s="15"/>
      <c r="M136" s="20" t="s">
        <v>478</v>
      </c>
      <c r="N136" s="17">
        <v>1.0025555254944793</v>
      </c>
      <c r="O136" s="15">
        <v>0.63310737889110569</v>
      </c>
      <c r="P136" s="5"/>
      <c r="R136" s="15">
        <v>158</v>
      </c>
      <c r="S136" s="20" t="s">
        <v>288</v>
      </c>
      <c r="T136" s="15">
        <v>1.6649091188806759</v>
      </c>
      <c r="U136">
        <v>0.32312976277204741</v>
      </c>
      <c r="W136" s="5"/>
      <c r="X136" s="1"/>
      <c r="Y136" s="5"/>
    </row>
    <row r="137" spans="12:25">
      <c r="L137" s="15"/>
      <c r="M137" s="20" t="s">
        <v>479</v>
      </c>
      <c r="N137" s="17">
        <v>1.3275167495185025</v>
      </c>
      <c r="O137" s="15">
        <v>0.47072855197583785</v>
      </c>
      <c r="P137" s="5"/>
      <c r="R137" s="15">
        <v>159</v>
      </c>
      <c r="S137" s="20" t="s">
        <v>289</v>
      </c>
      <c r="T137" s="15">
        <v>1.9909957767822142</v>
      </c>
      <c r="U137">
        <v>0.22303341717159339</v>
      </c>
      <c r="W137" s="5"/>
      <c r="X137" s="1"/>
      <c r="Y137" s="5"/>
    </row>
    <row r="138" spans="12:25">
      <c r="L138" s="25"/>
      <c r="M138" s="20" t="s">
        <v>480</v>
      </c>
      <c r="N138" s="17">
        <v>1.6633665219566289</v>
      </c>
      <c r="O138" s="15">
        <v>0.31923789684563336</v>
      </c>
      <c r="P138" s="5"/>
      <c r="R138" s="15">
        <v>160</v>
      </c>
      <c r="S138" s="20" t="s">
        <v>290</v>
      </c>
      <c r="T138" s="15">
        <v>2.4857419168738839</v>
      </c>
      <c r="U138">
        <v>0.14085932228438136</v>
      </c>
      <c r="W138" s="5"/>
      <c r="X138" s="1"/>
      <c r="Y138" s="5"/>
    </row>
    <row r="139" spans="12:25">
      <c r="L139" s="15"/>
      <c r="M139" s="20" t="s">
        <v>481</v>
      </c>
      <c r="N139" s="17">
        <v>1.9898267917066068</v>
      </c>
      <c r="O139" s="15">
        <v>0.22096067231417854</v>
      </c>
      <c r="P139" s="5"/>
      <c r="R139" s="15">
        <v>161</v>
      </c>
      <c r="S139" s="20" t="s">
        <v>291</v>
      </c>
      <c r="T139" s="15">
        <v>0.33730122553581526</v>
      </c>
      <c r="U139">
        <v>1.0602401138100108</v>
      </c>
      <c r="W139" s="5"/>
      <c r="X139" s="1"/>
      <c r="Y139" s="5"/>
    </row>
    <row r="140" spans="12:25">
      <c r="L140" s="15"/>
      <c r="M140" s="20" t="s">
        <v>482</v>
      </c>
      <c r="N140" s="17">
        <v>2.4849613958501573</v>
      </c>
      <c r="O140" s="15">
        <v>0.13970758415981646</v>
      </c>
      <c r="P140" s="5"/>
      <c r="R140" s="15">
        <v>162</v>
      </c>
      <c r="S140" s="20" t="s">
        <v>292</v>
      </c>
      <c r="T140" s="15">
        <v>0.519373175307005</v>
      </c>
      <c r="U140">
        <v>0.91783542219735803</v>
      </c>
      <c r="W140" s="5"/>
      <c r="X140" s="1"/>
      <c r="Y140" s="5"/>
    </row>
    <row r="141" spans="12:25">
      <c r="L141" s="15"/>
      <c r="M141" s="20" t="s">
        <v>484</v>
      </c>
      <c r="N141" s="17">
        <v>0.51365073520842819</v>
      </c>
      <c r="O141" s="15">
        <v>0.91194433021190213</v>
      </c>
      <c r="P141" s="5"/>
      <c r="R141" s="15">
        <v>163</v>
      </c>
      <c r="S141" s="20" t="s">
        <v>293</v>
      </c>
      <c r="T141" s="15">
        <v>0.75789439944360204</v>
      </c>
      <c r="U141">
        <v>0.73913351076695888</v>
      </c>
      <c r="W141" s="5"/>
      <c r="X141" s="1"/>
      <c r="Y141" s="5"/>
    </row>
    <row r="142" spans="12:25">
      <c r="L142" s="15"/>
      <c r="M142" s="20" t="s">
        <v>486</v>
      </c>
      <c r="N142" s="17">
        <v>1.001387105678117</v>
      </c>
      <c r="O142" s="15">
        <v>0.63527557974415028</v>
      </c>
      <c r="P142" s="5"/>
      <c r="R142" s="15">
        <v>164</v>
      </c>
      <c r="S142" s="20" t="s">
        <v>294</v>
      </c>
      <c r="T142" s="15">
        <v>1.0042580680140989</v>
      </c>
      <c r="U142">
        <v>0.64597188661141325</v>
      </c>
      <c r="W142" s="5"/>
      <c r="X142" s="1"/>
      <c r="Y142" s="5"/>
    </row>
    <row r="143" spans="12:25">
      <c r="L143" s="15"/>
      <c r="M143" s="20" t="s">
        <v>487</v>
      </c>
      <c r="N143" s="17">
        <v>1.3260135720548878</v>
      </c>
      <c r="O143" s="15">
        <v>0.47210608972841256</v>
      </c>
      <c r="P143" s="5"/>
      <c r="R143" s="15">
        <v>165</v>
      </c>
      <c r="S143" s="20" t="s">
        <v>295</v>
      </c>
      <c r="T143" s="15">
        <v>1.328097188311</v>
      </c>
      <c r="U143">
        <v>0.47946643056901578</v>
      </c>
      <c r="W143" s="5"/>
      <c r="X143" s="1"/>
      <c r="Y143" s="5"/>
    </row>
    <row r="144" spans="12:25">
      <c r="L144" s="15"/>
      <c r="M144" s="20" t="s">
        <v>488</v>
      </c>
      <c r="N144" s="17">
        <v>1.6615124767404768</v>
      </c>
      <c r="O144" s="15">
        <v>0.32006335593959662</v>
      </c>
      <c r="P144" s="5"/>
      <c r="R144" s="15">
        <v>166</v>
      </c>
      <c r="S144" s="20" t="s">
        <v>296</v>
      </c>
      <c r="T144" s="15">
        <v>1.6630777054149786</v>
      </c>
      <c r="U144">
        <v>0.32392993325107705</v>
      </c>
      <c r="W144" s="5"/>
      <c r="X144" s="1"/>
      <c r="Y144" s="5"/>
    </row>
    <row r="145" spans="12:25">
      <c r="L145" s="15"/>
      <c r="M145" s="20" t="s">
        <v>489</v>
      </c>
      <c r="N145" s="17">
        <v>1.9876294348553638</v>
      </c>
      <c r="O145" s="15">
        <v>0.22151658610488908</v>
      </c>
      <c r="P145" s="5"/>
      <c r="R145" s="15">
        <v>167</v>
      </c>
      <c r="S145" s="20" t="s">
        <v>297</v>
      </c>
      <c r="T145" s="15">
        <v>1.9888369214111419</v>
      </c>
      <c r="U145">
        <v>0.22356692540724152</v>
      </c>
      <c r="W145" s="5"/>
      <c r="X145" s="1"/>
      <c r="Y145" s="5"/>
    </row>
    <row r="146" spans="12:25">
      <c r="L146" s="15"/>
      <c r="M146" s="20" t="s">
        <v>490</v>
      </c>
      <c r="N146" s="17">
        <v>2.4822458945161583</v>
      </c>
      <c r="O146" s="15">
        <v>0.14006719641792192</v>
      </c>
      <c r="P146" s="5"/>
      <c r="R146" s="25">
        <v>168</v>
      </c>
      <c r="S146" s="27" t="s">
        <v>298</v>
      </c>
      <c r="T146" s="25">
        <v>2.4830594480876407</v>
      </c>
      <c r="U146">
        <v>0.14120844793845241</v>
      </c>
      <c r="W146" s="106"/>
      <c r="X146" s="111"/>
      <c r="Y146" s="106"/>
    </row>
    <row r="147" spans="12:25">
      <c r="L147" s="15"/>
      <c r="M147" s="20" t="s">
        <v>492</v>
      </c>
      <c r="N147" s="17">
        <v>0.5122782855554866</v>
      </c>
      <c r="O147" s="15">
        <v>0.92250297033307327</v>
      </c>
      <c r="P147" s="5"/>
      <c r="R147" s="15">
        <v>193</v>
      </c>
      <c r="S147" s="20" t="s">
        <v>419</v>
      </c>
      <c r="T147" s="15">
        <v>0.30446519928076798</v>
      </c>
      <c r="U147">
        <v>1.0278495397304894</v>
      </c>
      <c r="W147" s="5"/>
      <c r="X147" s="1"/>
      <c r="Y147" s="5"/>
    </row>
    <row r="148" spans="12:25">
      <c r="L148" s="15"/>
      <c r="M148" s="20" t="s">
        <v>494</v>
      </c>
      <c r="N148" s="17">
        <v>0.99940247597463727</v>
      </c>
      <c r="O148" s="15">
        <v>0.63910264669890404</v>
      </c>
      <c r="P148" s="5"/>
      <c r="R148" s="15">
        <v>194</v>
      </c>
      <c r="S148" s="20" t="s">
        <v>420</v>
      </c>
      <c r="T148" s="15">
        <v>0.49811425725600589</v>
      </c>
      <c r="U148">
        <v>0.95349032107375142</v>
      </c>
      <c r="W148" s="5"/>
      <c r="X148" s="1"/>
      <c r="Y148" s="5"/>
    </row>
    <row r="149" spans="12:25">
      <c r="L149" s="15"/>
      <c r="M149" s="20" t="s">
        <v>495</v>
      </c>
      <c r="N149" s="17">
        <v>1.3234611187278744</v>
      </c>
      <c r="O149" s="15">
        <v>0.47441278526592945</v>
      </c>
      <c r="P149" s="5"/>
      <c r="R149" s="15">
        <v>195</v>
      </c>
      <c r="S149" s="20" t="s">
        <v>421</v>
      </c>
      <c r="T149" s="15">
        <v>0.74472422761121626</v>
      </c>
      <c r="U149">
        <v>0.76564567703417596</v>
      </c>
      <c r="W149" s="5"/>
      <c r="X149" s="1"/>
      <c r="Y149" s="5"/>
    </row>
    <row r="150" spans="12:25">
      <c r="L150" s="15"/>
      <c r="M150" s="20" t="s">
        <v>496</v>
      </c>
      <c r="N150" s="17">
        <v>1.6582786270929053</v>
      </c>
      <c r="O150" s="15">
        <v>0.32147360946721149</v>
      </c>
      <c r="P150" s="5"/>
      <c r="R150" s="15">
        <v>196</v>
      </c>
      <c r="S150" s="20" t="s">
        <v>422</v>
      </c>
      <c r="T150" s="15">
        <v>0.99090324557390197</v>
      </c>
      <c r="U150">
        <v>0.63197316835115258</v>
      </c>
      <c r="W150" s="5"/>
      <c r="X150" s="1"/>
      <c r="Y150" s="5"/>
    </row>
    <row r="151" spans="12:25">
      <c r="L151" s="15"/>
      <c r="M151" s="20" t="s">
        <v>497</v>
      </c>
      <c r="N151" s="17">
        <v>1.9838113514632711</v>
      </c>
      <c r="O151" s="15">
        <v>0.22293994669292644</v>
      </c>
      <c r="P151" s="5"/>
      <c r="R151" s="15">
        <v>197</v>
      </c>
      <c r="S151" s="20" t="s">
        <v>423</v>
      </c>
      <c r="T151" s="15">
        <v>1.3163696035292809</v>
      </c>
      <c r="U151">
        <v>0.46369295258593263</v>
      </c>
      <c r="W151" s="5"/>
      <c r="X151" s="1"/>
      <c r="Y151" s="5"/>
    </row>
    <row r="152" spans="12:25">
      <c r="L152" s="15"/>
      <c r="M152" s="20" t="s">
        <v>498</v>
      </c>
      <c r="N152" s="17">
        <v>2.4774651894008435</v>
      </c>
      <c r="O152" s="15">
        <v>0.14121680135942624</v>
      </c>
      <c r="P152" s="5"/>
      <c r="R152" s="15">
        <v>198</v>
      </c>
      <c r="S152" s="20" t="s">
        <v>424</v>
      </c>
      <c r="T152" s="15">
        <v>1.6519603835858643</v>
      </c>
      <c r="U152">
        <v>0.31388784818849391</v>
      </c>
      <c r="W152" s="5"/>
      <c r="X152" s="1"/>
      <c r="Y152" s="5"/>
    </row>
    <row r="153" spans="12:25">
      <c r="L153" s="15"/>
      <c r="M153" s="20" t="s">
        <v>500</v>
      </c>
      <c r="N153" s="17">
        <v>0.51057089855603821</v>
      </c>
      <c r="O153" s="15">
        <v>0.93410870660293366</v>
      </c>
      <c r="P153" s="5"/>
      <c r="R153" s="15">
        <v>199</v>
      </c>
      <c r="S153" s="20" t="s">
        <v>425</v>
      </c>
      <c r="T153" s="15">
        <v>1.977812531026079</v>
      </c>
      <c r="U153">
        <v>0.21450469997867838</v>
      </c>
      <c r="W153" s="5"/>
      <c r="X153" s="1"/>
      <c r="Y153" s="5"/>
    </row>
    <row r="154" spans="12:25">
      <c r="L154" s="15"/>
      <c r="M154" s="20" t="s">
        <v>502</v>
      </c>
      <c r="N154" s="17">
        <v>0.996684221353626</v>
      </c>
      <c r="O154" s="15">
        <v>0.64421778557840015</v>
      </c>
      <c r="P154" s="5"/>
      <c r="R154" s="15">
        <v>200</v>
      </c>
      <c r="S154" s="20" t="s">
        <v>426</v>
      </c>
      <c r="T154" s="15">
        <v>2.4716781088229802</v>
      </c>
      <c r="U154">
        <v>0.13478710492539284</v>
      </c>
      <c r="W154" s="5"/>
      <c r="X154" s="1"/>
      <c r="Y154" s="5"/>
    </row>
    <row r="155" spans="12:25">
      <c r="L155" s="15"/>
      <c r="M155" s="20" t="s">
        <v>503</v>
      </c>
      <c r="N155" s="17">
        <v>1.319893560855026</v>
      </c>
      <c r="O155" s="15">
        <v>0.47748191570466308</v>
      </c>
      <c r="P155" s="5"/>
      <c r="R155" s="15">
        <v>201</v>
      </c>
      <c r="S155" s="20" t="s">
        <v>427</v>
      </c>
      <c r="T155" s="15">
        <v>0.30704525084377782</v>
      </c>
      <c r="U155">
        <v>1.0349399542058766</v>
      </c>
      <c r="W155" s="5"/>
      <c r="X155" s="1"/>
      <c r="Y155" s="5"/>
    </row>
    <row r="156" spans="12:25">
      <c r="L156" s="15"/>
      <c r="M156" s="20" t="s">
        <v>504</v>
      </c>
      <c r="N156" s="17">
        <v>1.6538625211345108</v>
      </c>
      <c r="O156" s="15">
        <v>0.32338933967916061</v>
      </c>
      <c r="P156" s="5"/>
      <c r="R156" s="15">
        <v>202</v>
      </c>
      <c r="S156" s="20" t="s">
        <v>428</v>
      </c>
      <c r="T156" s="15">
        <v>0.50044074130654048</v>
      </c>
      <c r="U156">
        <v>0.93943244401445813</v>
      </c>
      <c r="W156" s="5"/>
      <c r="X156" s="1"/>
      <c r="Y156" s="5"/>
    </row>
    <row r="157" spans="12:25">
      <c r="L157" s="15"/>
      <c r="M157" s="20" t="s">
        <v>505</v>
      </c>
      <c r="N157" s="17">
        <v>1.9784724917442247</v>
      </c>
      <c r="O157" s="15">
        <v>0.22440157212238021</v>
      </c>
      <c r="P157" s="5"/>
      <c r="R157" s="15">
        <v>203</v>
      </c>
      <c r="S157" s="20" t="s">
        <v>429</v>
      </c>
      <c r="T157" s="15">
        <v>0.7473384293120533</v>
      </c>
      <c r="U157">
        <v>0.75309799081917272</v>
      </c>
      <c r="W157" s="5"/>
      <c r="X157" s="1"/>
      <c r="Y157" s="5"/>
    </row>
    <row r="158" spans="12:25">
      <c r="L158" s="15"/>
      <c r="M158" s="20" t="s">
        <v>506</v>
      </c>
      <c r="N158" s="17">
        <v>2.4708513230146343</v>
      </c>
      <c r="O158" s="15">
        <v>0.14270551471333229</v>
      </c>
      <c r="P158" s="5"/>
      <c r="R158" s="15">
        <v>204</v>
      </c>
      <c r="S158" s="20" t="s">
        <v>430</v>
      </c>
      <c r="T158" s="15">
        <v>0.99393171325219842</v>
      </c>
      <c r="U158">
        <v>0.62989425595362591</v>
      </c>
      <c r="W158" s="5"/>
      <c r="X158" s="1"/>
      <c r="Y158" s="5"/>
    </row>
    <row r="159" spans="12:25">
      <c r="L159" s="15"/>
      <c r="M159" s="20" t="s">
        <v>508</v>
      </c>
      <c r="N159" s="17">
        <v>0.5088492829533886</v>
      </c>
      <c r="O159" s="15">
        <v>0.94421176025296727</v>
      </c>
      <c r="P159" s="5"/>
      <c r="R159" s="15">
        <v>205</v>
      </c>
      <c r="S159" s="20" t="s">
        <v>431</v>
      </c>
      <c r="T159" s="15">
        <v>1.3200647234734655</v>
      </c>
      <c r="U159">
        <v>0.46430990293817687</v>
      </c>
      <c r="W159" s="5"/>
      <c r="X159" s="1"/>
      <c r="Y159" s="5"/>
    </row>
    <row r="160" spans="12:25">
      <c r="L160" s="15"/>
      <c r="M160" s="20" t="s">
        <v>510</v>
      </c>
      <c r="N160" s="17">
        <v>0.99375241103514267</v>
      </c>
      <c r="O160" s="15">
        <v>0.64977325946735742</v>
      </c>
      <c r="P160" s="5"/>
      <c r="R160" s="15">
        <v>206</v>
      </c>
      <c r="S160" s="20" t="s">
        <v>432</v>
      </c>
      <c r="T160" s="15">
        <v>1.6563992761146846</v>
      </c>
      <c r="U160">
        <v>0.31506589939862262</v>
      </c>
      <c r="W160" s="5"/>
      <c r="X160" s="1"/>
      <c r="Y160" s="5"/>
    </row>
    <row r="161" spans="12:25">
      <c r="L161" s="15"/>
      <c r="M161" s="20" t="s">
        <v>511</v>
      </c>
      <c r="N161" s="17">
        <v>1.3159432493904302</v>
      </c>
      <c r="O161" s="15">
        <v>0.48087824825304271</v>
      </c>
      <c r="P161" s="5"/>
      <c r="R161" s="15">
        <v>207</v>
      </c>
      <c r="S161" s="20" t="s">
        <v>433</v>
      </c>
      <c r="T161" s="15">
        <v>1.9830022409539199</v>
      </c>
      <c r="U161">
        <v>0.21622069891515375</v>
      </c>
      <c r="W161" s="5"/>
      <c r="X161" s="1"/>
      <c r="Y161" s="5"/>
    </row>
    <row r="162" spans="12:25">
      <c r="L162" s="15"/>
      <c r="M162" s="20" t="s">
        <v>512</v>
      </c>
      <c r="N162" s="17">
        <v>1.6489053985654751</v>
      </c>
      <c r="O162" s="15">
        <v>0.32552504804908489</v>
      </c>
      <c r="P162" s="5"/>
      <c r="R162" s="15">
        <v>208</v>
      </c>
      <c r="S162" s="20" t="s">
        <v>434</v>
      </c>
      <c r="T162" s="15">
        <v>2.4780339892129897</v>
      </c>
      <c r="U162">
        <v>0.13613670483509133</v>
      </c>
      <c r="W162" s="5"/>
      <c r="X162" s="1"/>
      <c r="Y162" s="5"/>
    </row>
    <row r="163" spans="12:25">
      <c r="L163" s="15"/>
      <c r="M163" s="20" t="s">
        <v>513</v>
      </c>
      <c r="N163" s="17">
        <v>1.9725492990945419</v>
      </c>
      <c r="O163" s="15">
        <v>0.22599402732963558</v>
      </c>
      <c r="P163" s="5"/>
      <c r="R163" s="15">
        <v>209</v>
      </c>
      <c r="S163" s="20" t="s">
        <v>435</v>
      </c>
      <c r="T163" s="15">
        <v>0.30917943203396603</v>
      </c>
      <c r="U163">
        <v>1.0384845694776474</v>
      </c>
      <c r="W163" s="5"/>
      <c r="X163" s="1"/>
      <c r="Y163" s="5"/>
    </row>
    <row r="164" spans="12:25">
      <c r="L164" s="15"/>
      <c r="M164" s="20" t="s">
        <v>514</v>
      </c>
      <c r="N164" s="17">
        <v>2.4634766304028339</v>
      </c>
      <c r="O164" s="15">
        <v>0.1441328388322447</v>
      </c>
      <c r="P164" s="5"/>
      <c r="R164" s="15">
        <v>210</v>
      </c>
      <c r="S164" s="20" t="s">
        <v>436</v>
      </c>
      <c r="T164" s="15">
        <v>0.50214006483243423</v>
      </c>
      <c r="U164">
        <v>0.92622337420250556</v>
      </c>
      <c r="W164" s="5"/>
      <c r="X164" s="1"/>
      <c r="Y164" s="5"/>
    </row>
    <row r="165" spans="12:25">
      <c r="L165" s="15"/>
      <c r="M165" s="20"/>
      <c r="N165" s="17"/>
      <c r="O165" s="15"/>
      <c r="P165" s="5"/>
      <c r="R165" s="15">
        <v>211</v>
      </c>
      <c r="S165" s="20" t="s">
        <v>437</v>
      </c>
      <c r="T165" s="15">
        <v>0.74897554458221072</v>
      </c>
      <c r="U165">
        <v>0.74498113642165154</v>
      </c>
      <c r="W165" s="5"/>
      <c r="X165" s="1"/>
      <c r="Y165" s="5"/>
    </row>
    <row r="166" spans="12:25">
      <c r="L166" s="15"/>
      <c r="M166" s="20"/>
      <c r="N166" s="17"/>
      <c r="O166" s="15"/>
      <c r="P166" s="5"/>
      <c r="R166" s="15">
        <v>212</v>
      </c>
      <c r="S166" s="20" t="s">
        <v>438</v>
      </c>
      <c r="T166" s="15">
        <v>0.99571319208183118</v>
      </c>
      <c r="U166">
        <v>0.62940600700094462</v>
      </c>
      <c r="W166" s="5"/>
      <c r="X166" s="1"/>
      <c r="Y166" s="5"/>
    </row>
    <row r="167" spans="12:25">
      <c r="L167" s="15"/>
      <c r="M167" s="20"/>
      <c r="N167" s="17"/>
      <c r="O167" s="15"/>
      <c r="P167" s="5"/>
      <c r="R167" s="15">
        <v>213</v>
      </c>
      <c r="S167" s="20" t="s">
        <v>439</v>
      </c>
      <c r="T167" s="15">
        <v>1.3220810455484713</v>
      </c>
      <c r="U167">
        <v>0.46541017183236666</v>
      </c>
      <c r="W167" s="5"/>
      <c r="X167" s="1"/>
      <c r="Y167" s="5"/>
    </row>
    <row r="168" spans="12:25">
      <c r="L168" s="15"/>
      <c r="M168" s="20"/>
      <c r="N168" s="17"/>
      <c r="O168" s="15"/>
      <c r="P168" s="5"/>
      <c r="R168" s="15">
        <v>214</v>
      </c>
      <c r="S168" s="20" t="s">
        <v>440</v>
      </c>
      <c r="T168" s="15">
        <v>1.6587605022145755</v>
      </c>
      <c r="U168">
        <v>0.3158594590403121</v>
      </c>
      <c r="W168" s="5"/>
      <c r="X168" s="1"/>
      <c r="Y168" s="5"/>
    </row>
    <row r="169" spans="12:25">
      <c r="L169" s="15"/>
      <c r="M169" s="20"/>
      <c r="N169" s="17"/>
      <c r="O169" s="15"/>
      <c r="P169" s="5"/>
      <c r="R169" s="15">
        <v>215</v>
      </c>
      <c r="S169" s="20" t="s">
        <v>441</v>
      </c>
      <c r="T169" s="15">
        <v>1.9856975815924538</v>
      </c>
      <c r="U169">
        <v>0.21732011309476224</v>
      </c>
      <c r="W169" s="5"/>
      <c r="X169" s="1"/>
      <c r="Y169" s="5"/>
    </row>
    <row r="170" spans="12:25">
      <c r="L170" s="15"/>
      <c r="M170" s="27"/>
      <c r="N170" s="47"/>
      <c r="O170" s="25"/>
      <c r="P170" s="5"/>
      <c r="R170" s="15">
        <v>216</v>
      </c>
      <c r="S170" s="20" t="s">
        <v>442</v>
      </c>
      <c r="T170" s="15">
        <v>2.4812754483473265</v>
      </c>
      <c r="U170">
        <v>0.13693312902948671</v>
      </c>
      <c r="W170" s="5"/>
      <c r="X170" s="1"/>
      <c r="Y170" s="5"/>
    </row>
    <row r="171" spans="12:25">
      <c r="L171" s="15"/>
      <c r="M171" s="20"/>
      <c r="N171" s="17"/>
      <c r="O171" s="15"/>
      <c r="P171" s="5"/>
      <c r="R171" s="15">
        <v>217</v>
      </c>
      <c r="S171" s="20" t="s">
        <v>443</v>
      </c>
      <c r="T171" s="15">
        <v>0.31272057602946074</v>
      </c>
      <c r="U171">
        <v>1.0401521182681595</v>
      </c>
      <c r="W171" s="5"/>
      <c r="X171" s="1"/>
      <c r="Y171" s="5"/>
    </row>
    <row r="172" spans="12:25">
      <c r="L172" s="15"/>
      <c r="M172" s="20"/>
      <c r="N172" s="17"/>
      <c r="O172" s="15"/>
      <c r="P172" s="5"/>
      <c r="R172" s="15">
        <v>218</v>
      </c>
      <c r="S172" s="20" t="s">
        <v>444</v>
      </c>
      <c r="T172" s="15">
        <v>0.50603687442836875</v>
      </c>
      <c r="U172">
        <v>0.90012546458063891</v>
      </c>
      <c r="W172" s="5"/>
      <c r="X172" s="1"/>
      <c r="Y172" s="5"/>
    </row>
    <row r="173" spans="12:25">
      <c r="L173" s="15"/>
      <c r="M173" s="20"/>
      <c r="N173" s="17"/>
      <c r="O173" s="15"/>
      <c r="P173" s="5"/>
      <c r="R173" s="15">
        <v>219</v>
      </c>
      <c r="S173" s="20" t="s">
        <v>445</v>
      </c>
      <c r="T173" s="15">
        <v>0.75115226646170019</v>
      </c>
      <c r="U173">
        <v>0.73490382196519699</v>
      </c>
      <c r="W173" s="5"/>
      <c r="X173" s="1"/>
      <c r="Y173" s="5"/>
    </row>
    <row r="174" spans="12:25">
      <c r="L174" s="15"/>
      <c r="M174" s="20"/>
      <c r="N174" s="17"/>
      <c r="O174" s="15"/>
      <c r="P174" s="5"/>
      <c r="R174" s="15">
        <v>220</v>
      </c>
      <c r="S174" s="20" t="s">
        <v>446</v>
      </c>
      <c r="T174" s="15">
        <v>0.99781717814619431</v>
      </c>
      <c r="U174">
        <v>0.6294781863608494</v>
      </c>
      <c r="W174" s="5"/>
      <c r="X174" s="1"/>
      <c r="Y174" s="5"/>
    </row>
    <row r="175" spans="12:25">
      <c r="L175" s="15"/>
      <c r="M175" s="20"/>
      <c r="N175" s="17"/>
      <c r="O175" s="15"/>
      <c r="P175" s="5"/>
      <c r="R175" s="15">
        <v>221</v>
      </c>
      <c r="S175" s="20" t="s">
        <v>447</v>
      </c>
      <c r="T175" s="15">
        <v>1.3243060050567508</v>
      </c>
      <c r="U175">
        <v>0.46695256425095027</v>
      </c>
      <c r="W175" s="5"/>
      <c r="X175" s="1"/>
      <c r="Y175" s="5"/>
    </row>
    <row r="176" spans="12:25">
      <c r="L176" s="15"/>
      <c r="M176" s="20"/>
      <c r="N176" s="17"/>
      <c r="O176" s="15"/>
      <c r="P176" s="5"/>
      <c r="R176" s="15">
        <v>222</v>
      </c>
      <c r="S176" s="20" t="s">
        <v>448</v>
      </c>
      <c r="T176" s="15">
        <v>1.661210186723272</v>
      </c>
      <c r="U176">
        <v>0.31683259602557429</v>
      </c>
      <c r="W176" s="5"/>
      <c r="X176" s="1"/>
      <c r="Y176" s="5"/>
    </row>
    <row r="177" spans="12:25">
      <c r="L177" s="15"/>
      <c r="M177" s="20"/>
      <c r="N177" s="17"/>
      <c r="O177" s="15"/>
      <c r="P177" s="5"/>
      <c r="R177" s="15">
        <v>223</v>
      </c>
      <c r="S177" s="20" t="s">
        <v>449</v>
      </c>
      <c r="T177" s="15">
        <v>1.9884106239273363</v>
      </c>
      <c r="U177">
        <v>0.21847320950179702</v>
      </c>
      <c r="W177" s="5"/>
      <c r="X177" s="1"/>
      <c r="Y177" s="5"/>
    </row>
    <row r="178" spans="12:25">
      <c r="L178" s="15"/>
      <c r="M178" s="20"/>
      <c r="N178" s="17"/>
      <c r="O178" s="15"/>
      <c r="P178" s="5"/>
      <c r="R178" s="15">
        <v>224</v>
      </c>
      <c r="S178" s="20" t="s">
        <v>450</v>
      </c>
      <c r="T178" s="15">
        <v>2.4844384016483527</v>
      </c>
      <c r="U178">
        <v>0.13780962507666408</v>
      </c>
      <c r="W178" s="5"/>
      <c r="X178" s="1"/>
      <c r="Y178" s="5"/>
    </row>
    <row r="179" spans="12:25">
      <c r="M179" s="20"/>
      <c r="N179" s="17"/>
      <c r="O179" s="15"/>
      <c r="P179" s="5"/>
      <c r="R179" s="15">
        <v>225</v>
      </c>
      <c r="S179" s="20" t="s">
        <v>451</v>
      </c>
      <c r="T179" s="15">
        <v>0.31738019081119417</v>
      </c>
      <c r="U179">
        <v>1.0394518925535841</v>
      </c>
      <c r="W179" s="5"/>
      <c r="X179" s="1"/>
      <c r="Y179" s="5"/>
    </row>
    <row r="180" spans="12:25">
      <c r="M180" s="20"/>
      <c r="N180" s="17"/>
      <c r="O180" s="15"/>
      <c r="P180" s="5"/>
      <c r="R180" s="15">
        <v>226</v>
      </c>
      <c r="S180" s="20" t="s">
        <v>452</v>
      </c>
      <c r="T180" s="15">
        <v>0.50915842853660875</v>
      </c>
      <c r="U180">
        <v>0.89209824652194047</v>
      </c>
      <c r="W180" s="5"/>
      <c r="X180" s="1"/>
      <c r="Y180" s="5"/>
    </row>
    <row r="181" spans="12:25">
      <c r="M181" s="20"/>
      <c r="N181" s="17"/>
      <c r="O181" s="15"/>
      <c r="P181" s="5"/>
      <c r="R181" s="15">
        <v>227</v>
      </c>
      <c r="S181" s="20" t="s">
        <v>453</v>
      </c>
      <c r="T181" s="15">
        <v>0.75354925137820961</v>
      </c>
      <c r="U181">
        <v>0.72591609464594531</v>
      </c>
      <c r="W181" s="5"/>
      <c r="X181" s="1"/>
      <c r="Y181" s="5"/>
    </row>
    <row r="182" spans="12:25">
      <c r="M182" s="20"/>
      <c r="N182" s="17"/>
      <c r="O182" s="15"/>
      <c r="P182" s="5"/>
      <c r="R182" s="15">
        <v>228</v>
      </c>
      <c r="S182" s="20" t="s">
        <v>454</v>
      </c>
      <c r="T182" s="15">
        <v>0.9999222008365759</v>
      </c>
      <c r="U182">
        <v>0.62996911893039886</v>
      </c>
      <c r="W182" s="5"/>
      <c r="X182" s="1"/>
      <c r="Y182" s="5"/>
    </row>
    <row r="183" spans="12:25">
      <c r="M183" s="20"/>
      <c r="N183" s="17"/>
      <c r="O183" s="15"/>
      <c r="P183" s="5"/>
      <c r="R183" s="15">
        <v>229</v>
      </c>
      <c r="S183" s="20" t="s">
        <v>455</v>
      </c>
      <c r="T183" s="15">
        <v>1.3263034231432058</v>
      </c>
      <c r="U183">
        <v>0.46817202849470868</v>
      </c>
      <c r="W183" s="5"/>
      <c r="X183" s="1"/>
      <c r="Y183" s="5"/>
    </row>
    <row r="184" spans="12:25">
      <c r="M184" s="20"/>
      <c r="N184" s="17"/>
      <c r="O184" s="15"/>
      <c r="P184" s="5"/>
      <c r="R184" s="15">
        <v>230</v>
      </c>
      <c r="S184" s="20" t="s">
        <v>456</v>
      </c>
      <c r="T184" s="15">
        <v>1.6632185534961623</v>
      </c>
      <c r="U184">
        <v>0.31759420986378423</v>
      </c>
      <c r="W184" s="5"/>
      <c r="X184" s="1"/>
      <c r="Y184" s="5"/>
    </row>
    <row r="185" spans="12:25">
      <c r="M185" s="20"/>
      <c r="N185" s="17"/>
      <c r="O185" s="15"/>
      <c r="P185" s="5"/>
      <c r="R185" s="15">
        <v>231</v>
      </c>
      <c r="S185" s="20" t="s">
        <v>457</v>
      </c>
      <c r="T185" s="15">
        <v>1.9905177488324695</v>
      </c>
      <c r="U185">
        <v>0.21932919165605053</v>
      </c>
      <c r="W185" s="5"/>
      <c r="X185" s="1"/>
      <c r="Y185" s="5"/>
    </row>
    <row r="186" spans="12:25">
      <c r="M186" s="20"/>
      <c r="N186" s="17"/>
      <c r="O186" s="15"/>
      <c r="P186" s="5"/>
      <c r="R186" s="15">
        <v>232</v>
      </c>
      <c r="S186" s="20" t="s">
        <v>458</v>
      </c>
      <c r="T186" s="15">
        <v>2.486747499142711</v>
      </c>
      <c r="U186">
        <v>0.13848031759419263</v>
      </c>
      <c r="W186" s="5"/>
      <c r="X186" s="1"/>
      <c r="Y186" s="5"/>
    </row>
    <row r="187" spans="12:25">
      <c r="M187" s="20"/>
      <c r="N187" s="17"/>
      <c r="O187" s="15"/>
      <c r="P187" s="5"/>
      <c r="R187">
        <v>233</v>
      </c>
      <c r="S187" t="s">
        <v>459</v>
      </c>
      <c r="T187">
        <v>0.32269432002556259</v>
      </c>
      <c r="U187">
        <v>1.0368070172849957</v>
      </c>
    </row>
    <row r="188" spans="12:25">
      <c r="M188" s="20"/>
      <c r="N188" s="17"/>
      <c r="O188" s="15"/>
      <c r="P188" s="5"/>
      <c r="R188">
        <v>234</v>
      </c>
      <c r="S188" t="s">
        <v>460</v>
      </c>
      <c r="T188">
        <v>0.51260848905539846</v>
      </c>
      <c r="U188">
        <v>0.88581416696088411</v>
      </c>
    </row>
    <row r="189" spans="12:25">
      <c r="M189" s="20"/>
      <c r="N189" s="17"/>
      <c r="O189" s="15"/>
      <c r="P189" s="5"/>
      <c r="R189">
        <v>235</v>
      </c>
      <c r="S189" t="s">
        <v>461</v>
      </c>
      <c r="T189">
        <v>0.7560599062343788</v>
      </c>
      <c r="U189">
        <v>0.7187784351189529</v>
      </c>
    </row>
    <row r="190" spans="12:25">
      <c r="M190" s="20"/>
      <c r="N190" s="17"/>
      <c r="O190" s="15"/>
      <c r="P190" s="5"/>
      <c r="R190">
        <v>236</v>
      </c>
      <c r="S190" t="s">
        <v>462</v>
      </c>
      <c r="T190">
        <v>1.0019801143753875</v>
      </c>
      <c r="U190">
        <v>0.63039124723948359</v>
      </c>
    </row>
    <row r="191" spans="12:25">
      <c r="M191" s="20"/>
      <c r="N191" s="17"/>
      <c r="O191" s="15"/>
      <c r="P191" s="5"/>
      <c r="R191">
        <v>237</v>
      </c>
      <c r="S191" t="s">
        <v>463</v>
      </c>
      <c r="T191">
        <v>1.3281068121084192</v>
      </c>
      <c r="U191">
        <v>0.46897721407136911</v>
      </c>
    </row>
    <row r="192" spans="12:25">
      <c r="M192" s="20"/>
      <c r="N192" s="17"/>
      <c r="O192" s="15"/>
      <c r="P192" s="5"/>
      <c r="R192">
        <v>238</v>
      </c>
      <c r="S192" t="s">
        <v>464</v>
      </c>
      <c r="T192">
        <v>1.6648822458909962</v>
      </c>
      <c r="U192">
        <v>0.31799573593096814</v>
      </c>
    </row>
    <row r="193" spans="13:21">
      <c r="M193" s="20"/>
      <c r="N193" s="17"/>
      <c r="O193" s="15"/>
      <c r="P193" s="5"/>
      <c r="R193">
        <v>239</v>
      </c>
      <c r="S193" t="s">
        <v>465</v>
      </c>
      <c r="T193">
        <v>1.9921622950614859</v>
      </c>
      <c r="U193">
        <v>0.21983671558733181</v>
      </c>
    </row>
    <row r="194" spans="13:21">
      <c r="M194" s="20"/>
      <c r="N194" s="17"/>
      <c r="O194" s="15"/>
      <c r="P194" s="5"/>
      <c r="R194">
        <v>240</v>
      </c>
      <c r="S194" t="s">
        <v>466</v>
      </c>
      <c r="T194">
        <v>2.4883941298426664</v>
      </c>
      <c r="U194">
        <v>0.13890558200452324</v>
      </c>
    </row>
    <row r="195" spans="13:21">
      <c r="M195" s="20"/>
      <c r="N195" s="47"/>
      <c r="O195" s="15"/>
      <c r="P195" s="5"/>
      <c r="R195">
        <v>241</v>
      </c>
      <c r="S195" t="s">
        <v>467</v>
      </c>
      <c r="T195">
        <v>0.3302730342032405</v>
      </c>
      <c r="U195">
        <v>1.0306984270344468</v>
      </c>
    </row>
    <row r="196" spans="13:21">
      <c r="M196" s="20"/>
      <c r="N196" s="17"/>
      <c r="O196" s="15"/>
      <c r="P196" s="5"/>
      <c r="R196">
        <v>242</v>
      </c>
      <c r="S196" t="s">
        <v>468</v>
      </c>
      <c r="T196">
        <v>0.51611493720600699</v>
      </c>
      <c r="U196">
        <v>0.89259958871547285</v>
      </c>
    </row>
    <row r="197" spans="13:21">
      <c r="M197" s="20"/>
      <c r="N197" s="17"/>
      <c r="O197" s="15"/>
      <c r="P197" s="5"/>
      <c r="R197">
        <v>243</v>
      </c>
      <c r="S197" t="s">
        <v>469</v>
      </c>
      <c r="T197">
        <v>0.75943719174952451</v>
      </c>
      <c r="U197">
        <v>0.71231104270957135</v>
      </c>
    </row>
    <row r="198" spans="13:21">
      <c r="M198" s="20"/>
      <c r="N198" s="17"/>
      <c r="O198" s="15"/>
      <c r="P198" s="5"/>
      <c r="R198">
        <v>244</v>
      </c>
      <c r="S198" t="s">
        <v>470</v>
      </c>
      <c r="T198">
        <v>1.0045762680167469</v>
      </c>
      <c r="U198">
        <v>0.62955619816959352</v>
      </c>
    </row>
    <row r="199" spans="13:21">
      <c r="M199" s="20"/>
      <c r="N199" s="17"/>
      <c r="O199" s="15"/>
      <c r="P199" s="5"/>
      <c r="R199">
        <v>245</v>
      </c>
      <c r="S199" t="s">
        <v>471</v>
      </c>
      <c r="T199">
        <v>1.3300998729056543</v>
      </c>
      <c r="U199">
        <v>0.46814615704069201</v>
      </c>
    </row>
    <row r="200" spans="13:21">
      <c r="M200" s="20"/>
      <c r="N200" s="17"/>
      <c r="O200" s="15"/>
      <c r="P200" s="5"/>
      <c r="R200">
        <v>246</v>
      </c>
      <c r="S200" t="s">
        <v>472</v>
      </c>
      <c r="T200">
        <v>1.6665488793587226</v>
      </c>
      <c r="U200">
        <v>0.31777874125261935</v>
      </c>
    </row>
    <row r="201" spans="13:21">
      <c r="M201" s="20"/>
      <c r="N201" s="17"/>
      <c r="O201" s="15"/>
      <c r="P201" s="5"/>
      <c r="R201">
        <v>247</v>
      </c>
      <c r="S201" t="s">
        <v>473</v>
      </c>
      <c r="T201">
        <v>1.9935923892463356</v>
      </c>
      <c r="U201">
        <v>0.22003024833538348</v>
      </c>
    </row>
    <row r="202" spans="13:21">
      <c r="M202" s="20"/>
      <c r="N202" s="17"/>
      <c r="O202" s="15"/>
      <c r="P202" s="5"/>
      <c r="R202">
        <v>248</v>
      </c>
      <c r="S202" t="s">
        <v>474</v>
      </c>
      <c r="T202">
        <v>2.489625793928484</v>
      </c>
      <c r="U202">
        <v>0.13910061592530087</v>
      </c>
    </row>
    <row r="203" spans="13:21">
      <c r="M203" s="20"/>
      <c r="N203" s="17"/>
      <c r="O203" s="15"/>
      <c r="P203" s="5"/>
      <c r="R203">
        <v>249</v>
      </c>
      <c r="S203" t="s">
        <v>475</v>
      </c>
      <c r="T203">
        <v>0.32903357811277323</v>
      </c>
      <c r="U203">
        <v>1.0454576271979752</v>
      </c>
    </row>
    <row r="204" spans="13:21">
      <c r="M204" s="20"/>
      <c r="N204" s="17"/>
      <c r="O204" s="15"/>
      <c r="P204" s="5"/>
      <c r="R204">
        <v>250</v>
      </c>
      <c r="S204" t="s">
        <v>476</v>
      </c>
      <c r="T204">
        <v>0.5145097523628881</v>
      </c>
      <c r="U204">
        <v>0.9051172434789837</v>
      </c>
    </row>
    <row r="205" spans="13:21">
      <c r="M205" s="20"/>
      <c r="N205" s="17"/>
      <c r="O205" s="15"/>
      <c r="P205" s="5"/>
      <c r="R205">
        <v>251</v>
      </c>
      <c r="S205" t="s">
        <v>477</v>
      </c>
      <c r="T205">
        <v>0.75779138985860628</v>
      </c>
      <c r="U205">
        <v>0.71920430404312896</v>
      </c>
    </row>
    <row r="206" spans="13:21">
      <c r="M206" s="20"/>
      <c r="N206" s="17"/>
      <c r="O206" s="15"/>
      <c r="P206" s="5"/>
      <c r="R206">
        <v>252</v>
      </c>
      <c r="S206" t="s">
        <v>478</v>
      </c>
      <c r="T206">
        <v>1.0025555254944793</v>
      </c>
      <c r="U206">
        <v>0.63310737889110569</v>
      </c>
    </row>
    <row r="207" spans="13:21">
      <c r="M207" s="20"/>
      <c r="N207" s="17"/>
      <c r="O207" s="15"/>
      <c r="P207" s="5"/>
      <c r="R207">
        <v>253</v>
      </c>
      <c r="S207" t="s">
        <v>479</v>
      </c>
      <c r="T207">
        <v>1.3275167495185025</v>
      </c>
      <c r="U207">
        <v>0.47072855197583785</v>
      </c>
    </row>
    <row r="208" spans="13:21">
      <c r="M208" s="20"/>
      <c r="N208" s="17"/>
      <c r="O208" s="15"/>
      <c r="P208" s="5"/>
      <c r="R208">
        <v>254</v>
      </c>
      <c r="S208" t="s">
        <v>480</v>
      </c>
      <c r="T208">
        <v>1.6633665219566289</v>
      </c>
      <c r="U208">
        <v>0.31923789684563336</v>
      </c>
    </row>
    <row r="209" spans="13:21">
      <c r="M209" s="20"/>
      <c r="N209" s="17"/>
      <c r="O209" s="15"/>
      <c r="P209" s="5"/>
      <c r="R209">
        <v>255</v>
      </c>
      <c r="S209" t="s">
        <v>481</v>
      </c>
      <c r="T209">
        <v>1.9898267917066068</v>
      </c>
      <c r="U209">
        <v>0.22096067231417854</v>
      </c>
    </row>
    <row r="210" spans="13:21">
      <c r="M210" s="20"/>
      <c r="N210" s="17"/>
      <c r="O210" s="15"/>
      <c r="P210" s="5"/>
      <c r="R210">
        <v>256</v>
      </c>
      <c r="S210" t="s">
        <v>482</v>
      </c>
      <c r="T210">
        <v>2.4849613958501573</v>
      </c>
      <c r="U210">
        <v>0.13970758415981646</v>
      </c>
    </row>
    <row r="211" spans="13:21">
      <c r="M211" s="20"/>
      <c r="N211" s="17"/>
      <c r="O211" s="15"/>
      <c r="P211" s="5"/>
      <c r="R211">
        <v>257</v>
      </c>
      <c r="S211" t="s">
        <v>483</v>
      </c>
      <c r="T211">
        <v>0.32838486593001986</v>
      </c>
      <c r="U211">
        <v>1.053288599352685</v>
      </c>
    </row>
    <row r="212" spans="13:21">
      <c r="M212" s="20"/>
      <c r="N212" s="17"/>
      <c r="O212" s="15"/>
      <c r="P212" s="5"/>
      <c r="R212">
        <v>258</v>
      </c>
      <c r="S212" t="s">
        <v>484</v>
      </c>
      <c r="T212">
        <v>0.51365073520842819</v>
      </c>
      <c r="U212">
        <v>0.91194433021190213</v>
      </c>
    </row>
    <row r="213" spans="13:21">
      <c r="M213" s="20"/>
      <c r="N213" s="17"/>
      <c r="O213" s="15"/>
      <c r="P213" s="5"/>
      <c r="R213">
        <v>259</v>
      </c>
      <c r="S213" t="s">
        <v>485</v>
      </c>
      <c r="T213">
        <v>0.75687806078890663</v>
      </c>
      <c r="U213">
        <v>0.72044057568973163</v>
      </c>
    </row>
    <row r="214" spans="13:21">
      <c r="M214" s="20"/>
      <c r="N214" s="17"/>
      <c r="O214" s="15"/>
      <c r="P214" s="5"/>
      <c r="R214">
        <v>260</v>
      </c>
      <c r="S214" t="s">
        <v>486</v>
      </c>
      <c r="T214">
        <v>1.001387105678117</v>
      </c>
      <c r="U214">
        <v>0.63527557974415028</v>
      </c>
    </row>
    <row r="215" spans="13:21">
      <c r="M215" s="20"/>
      <c r="N215" s="17"/>
      <c r="O215" s="15"/>
      <c r="P215" s="5"/>
      <c r="R215">
        <v>261</v>
      </c>
      <c r="S215" t="s">
        <v>487</v>
      </c>
      <c r="T215">
        <v>1.3260135720548878</v>
      </c>
      <c r="U215">
        <v>0.47210608972841256</v>
      </c>
    </row>
    <row r="216" spans="13:21">
      <c r="M216" s="20"/>
      <c r="N216" s="17"/>
      <c r="O216" s="15"/>
      <c r="P216" s="5"/>
      <c r="R216">
        <v>262</v>
      </c>
      <c r="S216" t="s">
        <v>488</v>
      </c>
      <c r="T216">
        <v>1.6615124767404768</v>
      </c>
      <c r="U216">
        <v>0.32006335593959662</v>
      </c>
    </row>
    <row r="217" spans="13:21">
      <c r="M217" s="20"/>
      <c r="N217" s="17"/>
      <c r="O217" s="15"/>
      <c r="P217" s="5"/>
      <c r="R217">
        <v>263</v>
      </c>
      <c r="S217" t="s">
        <v>489</v>
      </c>
      <c r="T217">
        <v>1.9876294348553638</v>
      </c>
      <c r="U217">
        <v>0.22151658610488908</v>
      </c>
    </row>
    <row r="218" spans="13:21">
      <c r="M218" s="20"/>
      <c r="N218" s="17"/>
      <c r="O218" s="15"/>
      <c r="P218" s="106"/>
      <c r="R218">
        <v>264</v>
      </c>
      <c r="S218" t="s">
        <v>490</v>
      </c>
      <c r="T218">
        <v>2.4822458945161583</v>
      </c>
      <c r="U218">
        <v>0.14006719641792192</v>
      </c>
    </row>
    <row r="219" spans="13:21">
      <c r="N219" s="17"/>
      <c r="O219" s="15"/>
      <c r="P219" s="5"/>
    </row>
    <row r="220" spans="13:21">
      <c r="N220" s="17"/>
      <c r="O220" s="15"/>
      <c r="P220" s="5"/>
    </row>
    <row r="221" spans="13:21">
      <c r="N221" s="17"/>
      <c r="O221" s="15"/>
      <c r="P221" s="5"/>
    </row>
    <row r="222" spans="13:21">
      <c r="N222" s="17"/>
      <c r="O222" s="15"/>
      <c r="P222" s="5"/>
    </row>
    <row r="223" spans="13:21">
      <c r="N223" s="17"/>
      <c r="O223" s="15"/>
      <c r="P223" s="5"/>
    </row>
    <row r="224" spans="13:21">
      <c r="N224" s="17"/>
      <c r="O224" s="15"/>
      <c r="P224" s="5"/>
    </row>
    <row r="225" spans="14:16">
      <c r="N225" s="17"/>
      <c r="O225" s="15"/>
      <c r="P225" s="5"/>
    </row>
    <row r="226" spans="14:16">
      <c r="N226" s="17"/>
      <c r="O226" s="15"/>
      <c r="P226" s="5"/>
    </row>
    <row r="227" spans="14:16">
      <c r="N227" s="17"/>
      <c r="O227" s="15"/>
      <c r="P227" s="5"/>
    </row>
    <row r="228" spans="14:16">
      <c r="N228" s="17"/>
      <c r="O228" s="15"/>
      <c r="P228" s="5"/>
    </row>
    <row r="229" spans="14:16">
      <c r="N229" s="17"/>
      <c r="O229" s="15"/>
      <c r="P229" s="5"/>
    </row>
    <row r="230" spans="14:16">
      <c r="N230" s="17"/>
      <c r="O230" s="15"/>
      <c r="P230" s="5"/>
    </row>
    <row r="231" spans="14:16">
      <c r="N231" s="17"/>
      <c r="O231" s="15"/>
      <c r="P231" s="5"/>
    </row>
    <row r="232" spans="14:16">
      <c r="N232" s="17"/>
      <c r="O232" s="15"/>
      <c r="P232" s="5"/>
    </row>
    <row r="233" spans="14:16">
      <c r="N233" s="47"/>
      <c r="O233" s="15"/>
      <c r="P233" s="5"/>
    </row>
    <row r="234" spans="14:16">
      <c r="N234" s="17"/>
      <c r="O234" s="15"/>
      <c r="P234" s="5"/>
    </row>
    <row r="235" spans="14:16">
      <c r="N235" s="17"/>
      <c r="O235" s="15"/>
      <c r="P235" s="5"/>
    </row>
    <row r="236" spans="14:16">
      <c r="N236" s="17"/>
      <c r="O236" s="15"/>
      <c r="P236" s="5"/>
    </row>
    <row r="237" spans="14:16">
      <c r="N237" s="17"/>
      <c r="O237" s="15"/>
      <c r="P237" s="5"/>
    </row>
    <row r="238" spans="14:16">
      <c r="N238" s="17"/>
      <c r="O238" s="15"/>
      <c r="P238" s="5"/>
    </row>
    <row r="239" spans="14:16">
      <c r="N239" s="17"/>
      <c r="O239" s="15"/>
      <c r="P239" s="5"/>
    </row>
    <row r="240" spans="14:16">
      <c r="N240" s="17"/>
      <c r="O240" s="15"/>
      <c r="P240" s="5"/>
    </row>
    <row r="241" spans="16:16">
      <c r="P241" s="5"/>
    </row>
    <row r="242" spans="16:16">
      <c r="P242" s="5"/>
    </row>
    <row r="243" spans="16:16">
      <c r="P243" s="5"/>
    </row>
    <row r="244" spans="16:16">
      <c r="P244" s="5"/>
    </row>
    <row r="245" spans="16:16">
      <c r="P245" s="5"/>
    </row>
    <row r="246" spans="16:16">
      <c r="P246" s="5"/>
    </row>
    <row r="247" spans="16:16">
      <c r="P247" s="5"/>
    </row>
    <row r="248" spans="16:16">
      <c r="P248" s="5"/>
    </row>
    <row r="249" spans="16:16">
      <c r="P249" s="5"/>
    </row>
    <row r="250" spans="16:16">
      <c r="P250" s="5"/>
    </row>
  </sheetData>
  <mergeCells count="4">
    <mergeCell ref="D1:E1"/>
    <mergeCell ref="A1:B1"/>
    <mergeCell ref="G1:H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420B-F2A9-42A8-B07F-D573068B49EB}">
  <sheetPr codeName="Sheet3"/>
  <dimension ref="A1:P290"/>
  <sheetViews>
    <sheetView workbookViewId="0">
      <pane ySplit="1" topLeftCell="A122" activePane="bottomLeft" state="frozen"/>
      <selection pane="bottomLeft" activeCell="AD198" sqref="AD198"/>
    </sheetView>
  </sheetViews>
  <sheetFormatPr defaultRowHeight="15"/>
  <cols>
    <col min="1" max="2" width="12.42578125" bestFit="1" customWidth="1"/>
    <col min="3" max="3" width="12.42578125" customWidth="1"/>
    <col min="4" max="4" width="17.140625" customWidth="1"/>
    <col min="7" max="7" width="30.28515625" bestFit="1" customWidth="1"/>
    <col min="8" max="8" width="13.42578125" bestFit="1" customWidth="1"/>
  </cols>
  <sheetData>
    <row r="1" spans="1:16" ht="39.950000000000003" customHeight="1">
      <c r="A1" t="s">
        <v>934</v>
      </c>
      <c r="B1" t="s">
        <v>935</v>
      </c>
      <c r="C1" t="s">
        <v>936</v>
      </c>
      <c r="D1" t="s">
        <v>927</v>
      </c>
      <c r="E1" t="s">
        <v>922</v>
      </c>
      <c r="F1" t="s">
        <v>944</v>
      </c>
      <c r="H1" s="71" t="s">
        <v>937</v>
      </c>
      <c r="I1" s="81" t="s">
        <v>938</v>
      </c>
      <c r="J1" s="79" t="s">
        <v>939</v>
      </c>
      <c r="K1" s="79" t="s">
        <v>940</v>
      </c>
      <c r="L1" s="79" t="s">
        <v>941</v>
      </c>
      <c r="M1" s="79" t="s">
        <v>942</v>
      </c>
      <c r="N1" s="79" t="s">
        <v>943</v>
      </c>
    </row>
    <row r="2" spans="1:16" ht="21">
      <c r="A2" s="80">
        <v>1.1513392501083863</v>
      </c>
      <c r="B2" s="80">
        <v>1.0463296815800893</v>
      </c>
      <c r="C2" s="80">
        <v>1.0067908962997172</v>
      </c>
      <c r="D2" s="80">
        <v>0.35247653168269572</v>
      </c>
      <c r="E2" s="69">
        <v>0.3</v>
      </c>
      <c r="F2" s="69">
        <f>C2/(A2*B2)</f>
        <v>0.83573275569877326</v>
      </c>
      <c r="G2" s="15" t="s">
        <v>6</v>
      </c>
      <c r="H2" s="71" t="s">
        <v>37</v>
      </c>
      <c r="I2" s="71">
        <v>180</v>
      </c>
      <c r="J2" s="71">
        <f>I2</f>
        <v>180</v>
      </c>
      <c r="K2" s="71">
        <v>400</v>
      </c>
      <c r="L2" s="71">
        <v>13.5</v>
      </c>
      <c r="M2" s="71">
        <f>L2</f>
        <v>13.5</v>
      </c>
      <c r="N2" s="72">
        <v>35</v>
      </c>
      <c r="P2" s="70">
        <f>B2-C2</f>
        <v>3.9538785280372135E-2</v>
      </c>
    </row>
    <row r="3" spans="1:16" ht="21">
      <c r="A3" s="80">
        <v>1.1513392501083863</v>
      </c>
      <c r="B3" s="80">
        <v>0.99845302751654974</v>
      </c>
      <c r="C3" s="80">
        <v>0.96515006472961806</v>
      </c>
      <c r="D3" s="80">
        <v>0.35247653168269572</v>
      </c>
      <c r="E3" s="69">
        <v>0.5</v>
      </c>
      <c r="F3" s="69">
        <f t="shared" ref="F3:F66" si="0">C3/(A3*B3)</f>
        <v>0.83958350115608693</v>
      </c>
      <c r="G3" s="15" t="s">
        <v>7</v>
      </c>
      <c r="H3" s="71" t="s">
        <v>38</v>
      </c>
      <c r="I3" s="71">
        <v>180</v>
      </c>
      <c r="J3" s="71">
        <f t="shared" ref="J3:J66" si="1">I3</f>
        <v>180</v>
      </c>
      <c r="K3" s="71">
        <v>400</v>
      </c>
      <c r="L3" s="71">
        <v>13.5</v>
      </c>
      <c r="M3" s="71">
        <f t="shared" ref="M3:M49" si="2">L3</f>
        <v>13.5</v>
      </c>
      <c r="N3" s="72">
        <v>35</v>
      </c>
      <c r="P3" s="70">
        <f t="shared" ref="P3:P66" si="3">B3-C3</f>
        <v>3.3302962786931678E-2</v>
      </c>
    </row>
    <row r="4" spans="1:16" ht="21">
      <c r="A4" s="80">
        <v>1.1513392501083863</v>
      </c>
      <c r="B4" s="80">
        <v>0.88989009666088248</v>
      </c>
      <c r="C4" s="80">
        <v>0.89541064436446482</v>
      </c>
      <c r="D4" s="80">
        <v>0.35247653168269572</v>
      </c>
      <c r="E4" s="69">
        <v>0.75</v>
      </c>
      <c r="F4" s="69">
        <f t="shared" si="0"/>
        <v>0.87394191465324378</v>
      </c>
      <c r="G4" s="15" t="s">
        <v>8</v>
      </c>
      <c r="H4" s="71" t="s">
        <v>39</v>
      </c>
      <c r="I4" s="71">
        <v>180</v>
      </c>
      <c r="J4" s="71">
        <f t="shared" si="1"/>
        <v>180</v>
      </c>
      <c r="K4" s="71">
        <v>400</v>
      </c>
      <c r="L4" s="71">
        <v>13.5</v>
      </c>
      <c r="M4" s="71">
        <f t="shared" si="2"/>
        <v>13.5</v>
      </c>
      <c r="N4" s="72">
        <v>35</v>
      </c>
      <c r="P4" s="70">
        <f t="shared" si="3"/>
        <v>-5.5205477035823458E-3</v>
      </c>
    </row>
    <row r="5" spans="1:16" ht="21">
      <c r="A5" s="80">
        <v>1.1513392501083863</v>
      </c>
      <c r="B5" s="80">
        <v>0.75091788808715376</v>
      </c>
      <c r="C5" s="80">
        <v>0.75820552227174076</v>
      </c>
      <c r="D5" s="80">
        <v>0.35247653168269572</v>
      </c>
      <c r="E5" s="69">
        <v>1</v>
      </c>
      <c r="F5" s="69">
        <f t="shared" si="0"/>
        <v>0.87698301612798524</v>
      </c>
      <c r="G5" s="15" t="s">
        <v>9</v>
      </c>
      <c r="H5" s="71" t="s">
        <v>40</v>
      </c>
      <c r="I5" s="71">
        <v>180</v>
      </c>
      <c r="J5" s="71">
        <f t="shared" si="1"/>
        <v>180</v>
      </c>
      <c r="K5" s="71">
        <v>400</v>
      </c>
      <c r="L5" s="71">
        <v>13.5</v>
      </c>
      <c r="M5" s="71">
        <f t="shared" si="2"/>
        <v>13.5</v>
      </c>
      <c r="N5" s="72">
        <v>35</v>
      </c>
      <c r="P5" s="70">
        <f t="shared" si="3"/>
        <v>-7.2876341845869996E-3</v>
      </c>
    </row>
    <row r="6" spans="1:16" ht="21">
      <c r="A6" s="80">
        <v>1.1513392501083863</v>
      </c>
      <c r="B6" s="80">
        <v>0.51975871500045656</v>
      </c>
      <c r="C6" s="80">
        <v>0.52086100830288262</v>
      </c>
      <c r="D6" s="80">
        <v>0.35247653168269572</v>
      </c>
      <c r="E6" s="69">
        <v>1.33</v>
      </c>
      <c r="F6" s="69">
        <f t="shared" si="0"/>
        <v>0.87039574024754796</v>
      </c>
      <c r="G6" s="15" t="s">
        <v>10</v>
      </c>
      <c r="H6" s="71" t="s">
        <v>41</v>
      </c>
      <c r="I6" s="71">
        <v>180</v>
      </c>
      <c r="J6" s="71">
        <f t="shared" si="1"/>
        <v>180</v>
      </c>
      <c r="K6" s="71">
        <v>400</v>
      </c>
      <c r="L6" s="71">
        <v>13.5</v>
      </c>
      <c r="M6" s="71">
        <f t="shared" si="2"/>
        <v>13.5</v>
      </c>
      <c r="N6" s="72">
        <v>35</v>
      </c>
      <c r="P6" s="70">
        <f t="shared" si="3"/>
        <v>-1.1022933024260606E-3</v>
      </c>
    </row>
    <row r="7" spans="1:16" ht="21">
      <c r="A7" s="80">
        <v>1.1513392501083863</v>
      </c>
      <c r="B7" s="80">
        <v>0.34917267356870507</v>
      </c>
      <c r="C7" s="80">
        <v>0.34823805558162985</v>
      </c>
      <c r="D7" s="80">
        <v>0.35247653168269572</v>
      </c>
      <c r="E7" s="69">
        <v>1.67</v>
      </c>
      <c r="F7" s="69">
        <f t="shared" si="0"/>
        <v>0.8662289031913859</v>
      </c>
      <c r="G7" s="15" t="s">
        <v>11</v>
      </c>
      <c r="H7" s="71" t="s">
        <v>42</v>
      </c>
      <c r="I7" s="71">
        <v>180</v>
      </c>
      <c r="J7" s="71">
        <f t="shared" si="1"/>
        <v>180</v>
      </c>
      <c r="K7" s="71">
        <v>400</v>
      </c>
      <c r="L7" s="71">
        <v>13.5</v>
      </c>
      <c r="M7" s="71">
        <f t="shared" si="2"/>
        <v>13.5</v>
      </c>
      <c r="N7" s="72">
        <v>35</v>
      </c>
      <c r="P7" s="70">
        <f t="shared" si="3"/>
        <v>9.3461798707522581E-4</v>
      </c>
    </row>
    <row r="8" spans="1:16" ht="21">
      <c r="A8" s="80">
        <v>1.1513392501083863</v>
      </c>
      <c r="B8" s="80">
        <v>0.2490035367900556</v>
      </c>
      <c r="C8" s="80">
        <v>0.24788024543680795</v>
      </c>
      <c r="D8" s="80">
        <v>0.35247653168269572</v>
      </c>
      <c r="E8" s="69">
        <v>2</v>
      </c>
      <c r="F8" s="69">
        <f t="shared" si="0"/>
        <v>0.86463555700762518</v>
      </c>
      <c r="G8" s="15" t="s">
        <v>12</v>
      </c>
      <c r="H8" s="71" t="s">
        <v>43</v>
      </c>
      <c r="I8" s="71">
        <v>180</v>
      </c>
      <c r="J8" s="71">
        <f t="shared" si="1"/>
        <v>180</v>
      </c>
      <c r="K8" s="71">
        <v>400</v>
      </c>
      <c r="L8" s="71">
        <v>13.5</v>
      </c>
      <c r="M8" s="71">
        <f t="shared" si="2"/>
        <v>13.5</v>
      </c>
      <c r="N8" s="72">
        <v>35</v>
      </c>
      <c r="P8" s="70">
        <f t="shared" si="3"/>
        <v>1.1232913532476518E-3</v>
      </c>
    </row>
    <row r="9" spans="1:16" ht="21">
      <c r="A9" s="80">
        <v>1.1513392501083863</v>
      </c>
      <c r="B9" s="80">
        <v>0.16165743229309559</v>
      </c>
      <c r="C9" s="80">
        <v>0.16028394513750838</v>
      </c>
      <c r="D9" s="80">
        <v>0.35247653168269572</v>
      </c>
      <c r="E9" s="69">
        <v>2.5</v>
      </c>
      <c r="F9" s="69">
        <f t="shared" si="0"/>
        <v>0.8611742522994239</v>
      </c>
      <c r="G9" s="15" t="s">
        <v>13</v>
      </c>
      <c r="H9" s="71" t="s">
        <v>44</v>
      </c>
      <c r="I9" s="71">
        <v>180</v>
      </c>
      <c r="J9" s="71">
        <f t="shared" si="1"/>
        <v>180</v>
      </c>
      <c r="K9" s="71">
        <v>400</v>
      </c>
      <c r="L9" s="71">
        <v>13.5</v>
      </c>
      <c r="M9" s="71">
        <f t="shared" si="2"/>
        <v>13.5</v>
      </c>
      <c r="N9" s="72">
        <v>35</v>
      </c>
      <c r="P9" s="70">
        <f t="shared" si="3"/>
        <v>1.3734871555872163E-3</v>
      </c>
    </row>
    <row r="10" spans="1:16" ht="21">
      <c r="A10" s="70">
        <v>1.0326179569210958</v>
      </c>
      <c r="B10" s="70">
        <v>1.0487757710398216</v>
      </c>
      <c r="C10" s="70">
        <v>1.0015570241741261</v>
      </c>
      <c r="D10" s="70">
        <v>0.50090177114795964</v>
      </c>
      <c r="E10">
        <v>0.3</v>
      </c>
      <c r="F10">
        <f t="shared" si="0"/>
        <v>0.92481179998245888</v>
      </c>
      <c r="G10" s="15" t="s">
        <v>14</v>
      </c>
      <c r="H10" s="71" t="s">
        <v>45</v>
      </c>
      <c r="I10" s="71">
        <v>180</v>
      </c>
      <c r="J10" s="71">
        <f>I10</f>
        <v>180</v>
      </c>
      <c r="K10" s="71">
        <v>400</v>
      </c>
      <c r="L10" s="71">
        <v>13.5</v>
      </c>
      <c r="M10" s="71">
        <f>L10</f>
        <v>13.5</v>
      </c>
      <c r="N10" s="73">
        <v>24</v>
      </c>
      <c r="P10" s="70">
        <f t="shared" si="3"/>
        <v>4.7218746865695493E-2</v>
      </c>
    </row>
    <row r="11" spans="1:16" ht="21">
      <c r="A11" s="70">
        <v>1.0326179569210958</v>
      </c>
      <c r="B11" s="70">
        <v>0.99093595607241802</v>
      </c>
      <c r="C11" s="70">
        <v>0.95651061094233814</v>
      </c>
      <c r="D11" s="70">
        <v>0.50090177114795964</v>
      </c>
      <c r="E11">
        <v>0.5</v>
      </c>
      <c r="F11">
        <f t="shared" si="0"/>
        <v>0.93476949670524334</v>
      </c>
      <c r="G11" s="15" t="s">
        <v>15</v>
      </c>
      <c r="H11" s="71" t="s">
        <v>46</v>
      </c>
      <c r="I11" s="71">
        <v>180</v>
      </c>
      <c r="J11" s="71">
        <f t="shared" si="1"/>
        <v>180</v>
      </c>
      <c r="K11" s="71">
        <v>400</v>
      </c>
      <c r="L11" s="71">
        <v>13.5</v>
      </c>
      <c r="M11" s="71">
        <f t="shared" si="2"/>
        <v>13.5</v>
      </c>
      <c r="N11" s="73">
        <v>24</v>
      </c>
      <c r="P11" s="70">
        <f t="shared" si="3"/>
        <v>3.4425345130079887E-2</v>
      </c>
    </row>
    <row r="12" spans="1:16" ht="21">
      <c r="A12" s="70">
        <v>1.0326179569210958</v>
      </c>
      <c r="B12" s="70">
        <v>0.88146660481309747</v>
      </c>
      <c r="C12" s="70">
        <v>0.88305777487985138</v>
      </c>
      <c r="D12" s="70">
        <v>0.50090177114795964</v>
      </c>
      <c r="E12">
        <v>0.75</v>
      </c>
      <c r="F12">
        <f t="shared" si="0"/>
        <v>0.97016048641206398</v>
      </c>
      <c r="G12" s="15" t="s">
        <v>133</v>
      </c>
      <c r="H12" s="71" t="s">
        <v>47</v>
      </c>
      <c r="I12" s="71">
        <v>180</v>
      </c>
      <c r="J12" s="71">
        <f t="shared" si="1"/>
        <v>180</v>
      </c>
      <c r="K12" s="71">
        <v>400</v>
      </c>
      <c r="L12" s="71">
        <v>13.5</v>
      </c>
      <c r="M12" s="71">
        <f t="shared" si="2"/>
        <v>13.5</v>
      </c>
      <c r="N12" s="73">
        <v>24</v>
      </c>
      <c r="P12" s="70">
        <f t="shared" si="3"/>
        <v>-1.5911700667539108E-3</v>
      </c>
    </row>
    <row r="13" spans="1:16" ht="21">
      <c r="A13" s="70">
        <v>1.0326179569210958</v>
      </c>
      <c r="B13" s="70">
        <v>0.74657677830827429</v>
      </c>
      <c r="C13" s="70">
        <v>0.75206410150780345</v>
      </c>
      <c r="D13" s="70">
        <v>0.50090177114795964</v>
      </c>
      <c r="E13">
        <v>1</v>
      </c>
      <c r="F13">
        <f t="shared" si="0"/>
        <v>0.9755301771143805</v>
      </c>
      <c r="G13" s="15" t="s">
        <v>134</v>
      </c>
      <c r="H13" s="71" t="s">
        <v>48</v>
      </c>
      <c r="I13" s="71">
        <v>180</v>
      </c>
      <c r="J13" s="71">
        <f t="shared" si="1"/>
        <v>180</v>
      </c>
      <c r="K13" s="71">
        <v>400</v>
      </c>
      <c r="L13" s="71">
        <v>13.5</v>
      </c>
      <c r="M13" s="71">
        <f t="shared" si="2"/>
        <v>13.5</v>
      </c>
      <c r="N13" s="73">
        <v>24</v>
      </c>
      <c r="P13" s="70">
        <f t="shared" si="3"/>
        <v>-5.4873231995291594E-3</v>
      </c>
    </row>
    <row r="14" spans="1:16" ht="21">
      <c r="A14" s="70">
        <v>1.0326179569210958</v>
      </c>
      <c r="B14" s="70">
        <v>0.51787997704988276</v>
      </c>
      <c r="C14" s="70">
        <v>0.51755412839560466</v>
      </c>
      <c r="D14" s="70">
        <v>0.50090177114795964</v>
      </c>
      <c r="E14">
        <v>1.33</v>
      </c>
      <c r="F14">
        <f t="shared" si="0"/>
        <v>0.96780304473474543</v>
      </c>
      <c r="G14" s="15" t="s">
        <v>135</v>
      </c>
      <c r="H14" s="71" t="s">
        <v>49</v>
      </c>
      <c r="I14" s="71">
        <v>180</v>
      </c>
      <c r="J14" s="71">
        <f t="shared" si="1"/>
        <v>180</v>
      </c>
      <c r="K14" s="71">
        <v>400</v>
      </c>
      <c r="L14" s="71">
        <v>13.5</v>
      </c>
      <c r="M14" s="71">
        <f t="shared" si="2"/>
        <v>13.5</v>
      </c>
      <c r="N14" s="73">
        <v>24</v>
      </c>
      <c r="P14" s="70">
        <f t="shared" si="3"/>
        <v>3.2584865427809362E-4</v>
      </c>
    </row>
    <row r="15" spans="1:16" ht="21">
      <c r="A15" s="70">
        <v>1.0326179569210958</v>
      </c>
      <c r="B15" s="70">
        <v>0.34747550432859042</v>
      </c>
      <c r="C15" s="70">
        <v>0.34580789721458771</v>
      </c>
      <c r="D15" s="70">
        <v>0.50090177114795964</v>
      </c>
      <c r="E15">
        <v>1.67</v>
      </c>
      <c r="F15">
        <f t="shared" si="0"/>
        <v>0.96376475504348258</v>
      </c>
      <c r="G15" s="15" t="s">
        <v>136</v>
      </c>
      <c r="H15" s="71" t="s">
        <v>50</v>
      </c>
      <c r="I15" s="71">
        <v>180</v>
      </c>
      <c r="J15" s="71">
        <f t="shared" si="1"/>
        <v>180</v>
      </c>
      <c r="K15" s="71">
        <v>400</v>
      </c>
      <c r="L15" s="71">
        <v>13.5</v>
      </c>
      <c r="M15" s="71">
        <f t="shared" si="2"/>
        <v>13.5</v>
      </c>
      <c r="N15" s="73">
        <v>24</v>
      </c>
      <c r="P15" s="70">
        <f t="shared" si="3"/>
        <v>1.6676071140027116E-3</v>
      </c>
    </row>
    <row r="16" spans="1:16" ht="21">
      <c r="A16" s="70">
        <v>1.0326179569210958</v>
      </c>
      <c r="B16" s="70">
        <v>0.24759549892610452</v>
      </c>
      <c r="C16" s="70">
        <v>0.24605854039785843</v>
      </c>
      <c r="D16" s="70">
        <v>0.50090177114795964</v>
      </c>
      <c r="E16">
        <v>2</v>
      </c>
      <c r="F16">
        <f t="shared" si="0"/>
        <v>0.9624009103237704</v>
      </c>
      <c r="G16" s="15" t="s">
        <v>137</v>
      </c>
      <c r="H16" s="71" t="s">
        <v>51</v>
      </c>
      <c r="I16" s="71">
        <v>180</v>
      </c>
      <c r="J16" s="71">
        <f t="shared" si="1"/>
        <v>180</v>
      </c>
      <c r="K16" s="71">
        <v>400</v>
      </c>
      <c r="L16" s="71">
        <v>13.5</v>
      </c>
      <c r="M16" s="71">
        <f t="shared" si="2"/>
        <v>13.5</v>
      </c>
      <c r="N16" s="73">
        <v>24</v>
      </c>
      <c r="P16" s="70">
        <f t="shared" si="3"/>
        <v>1.5369585282460907E-3</v>
      </c>
    </row>
    <row r="17" spans="1:16" ht="21">
      <c r="A17" s="70">
        <v>1.0326179569210958</v>
      </c>
      <c r="B17" s="70">
        <v>0.16063857656897307</v>
      </c>
      <c r="C17" s="70">
        <v>0.15897214946893162</v>
      </c>
      <c r="D17" s="70">
        <v>0.50090177114795964</v>
      </c>
      <c r="E17">
        <v>2.5</v>
      </c>
      <c r="F17">
        <f t="shared" si="0"/>
        <v>0.95836628325951279</v>
      </c>
      <c r="G17" s="15" t="s">
        <v>138</v>
      </c>
      <c r="H17" s="71" t="s">
        <v>52</v>
      </c>
      <c r="I17" s="71">
        <v>180</v>
      </c>
      <c r="J17" s="71">
        <f t="shared" si="1"/>
        <v>180</v>
      </c>
      <c r="K17" s="71">
        <v>400</v>
      </c>
      <c r="L17" s="71">
        <v>13.5</v>
      </c>
      <c r="M17" s="71">
        <f t="shared" si="2"/>
        <v>13.5</v>
      </c>
      <c r="N17" s="73">
        <v>24</v>
      </c>
      <c r="P17" s="70">
        <f t="shared" si="3"/>
        <v>1.6664271000414455E-3</v>
      </c>
    </row>
    <row r="18" spans="1:16" ht="21">
      <c r="A18" s="80">
        <v>1.011753934997377</v>
      </c>
      <c r="B18" s="80">
        <v>1.0498659350784161</v>
      </c>
      <c r="C18" s="80">
        <v>0.99537671610458078</v>
      </c>
      <c r="D18" s="80">
        <v>0.60431763065185862</v>
      </c>
      <c r="E18" s="69">
        <v>0.3</v>
      </c>
      <c r="F18" s="69">
        <f t="shared" si="0"/>
        <v>0.93708444925492129</v>
      </c>
      <c r="G18" s="15" t="s">
        <v>139</v>
      </c>
      <c r="H18" s="71" t="s">
        <v>53</v>
      </c>
      <c r="I18" s="71">
        <v>180</v>
      </c>
      <c r="J18" s="71">
        <f>I18</f>
        <v>180</v>
      </c>
      <c r="K18" s="71">
        <v>400</v>
      </c>
      <c r="L18" s="71">
        <v>13.5</v>
      </c>
      <c r="M18" s="71">
        <f t="shared" si="2"/>
        <v>13.5</v>
      </c>
      <c r="N18" s="72">
        <v>19.3</v>
      </c>
      <c r="P18" s="70">
        <f t="shared" si="3"/>
        <v>5.4489218973835296E-2</v>
      </c>
    </row>
    <row r="19" spans="1:16" ht="21">
      <c r="A19" s="80">
        <v>1.011753934997377</v>
      </c>
      <c r="B19" s="80">
        <v>0.98857558118768551</v>
      </c>
      <c r="C19" s="80">
        <v>0.94942226065073898</v>
      </c>
      <c r="D19" s="80">
        <v>0.60431763065185862</v>
      </c>
      <c r="E19" s="69">
        <v>0.5</v>
      </c>
      <c r="F19" s="69">
        <f t="shared" si="0"/>
        <v>0.94923693703329826</v>
      </c>
      <c r="G19" s="15" t="s">
        <v>140</v>
      </c>
      <c r="H19" s="71" t="s">
        <v>54</v>
      </c>
      <c r="I19" s="71">
        <v>180</v>
      </c>
      <c r="J19" s="71">
        <f>I19</f>
        <v>180</v>
      </c>
      <c r="K19" s="71">
        <v>400</v>
      </c>
      <c r="L19" s="71">
        <v>13.5</v>
      </c>
      <c r="M19" s="71">
        <f t="shared" si="2"/>
        <v>13.5</v>
      </c>
      <c r="N19" s="72">
        <v>19.3</v>
      </c>
      <c r="P19" s="70">
        <f t="shared" si="3"/>
        <v>3.9153320536946534E-2</v>
      </c>
    </row>
    <row r="20" spans="1:16" ht="21">
      <c r="A20" s="80">
        <v>1.011753934997377</v>
      </c>
      <c r="B20" s="80">
        <v>0.86833301178389988</v>
      </c>
      <c r="C20" s="80">
        <v>0.87443612984816188</v>
      </c>
      <c r="D20" s="80">
        <v>0.60431763065185862</v>
      </c>
      <c r="E20" s="69">
        <v>0.75</v>
      </c>
      <c r="F20" s="69">
        <f t="shared" si="0"/>
        <v>0.99532950715100099</v>
      </c>
      <c r="G20" s="15" t="s">
        <v>141</v>
      </c>
      <c r="H20" s="71" t="s">
        <v>55</v>
      </c>
      <c r="I20" s="71">
        <v>180</v>
      </c>
      <c r="J20" s="71">
        <f>I20</f>
        <v>180</v>
      </c>
      <c r="K20" s="71">
        <v>400</v>
      </c>
      <c r="L20" s="71">
        <v>13.5</v>
      </c>
      <c r="M20" s="71">
        <f t="shared" si="2"/>
        <v>13.5</v>
      </c>
      <c r="N20" s="72">
        <v>19.3</v>
      </c>
      <c r="P20" s="70">
        <f t="shared" si="3"/>
        <v>-6.1031180642620031E-3</v>
      </c>
    </row>
    <row r="21" spans="1:16" ht="21">
      <c r="A21" s="80">
        <v>1.011753934997377</v>
      </c>
      <c r="B21" s="80">
        <v>0.74453272341949794</v>
      </c>
      <c r="C21" s="80">
        <v>0.74831383929299977</v>
      </c>
      <c r="D21" s="80">
        <v>0.60431763065185862</v>
      </c>
      <c r="E21" s="69">
        <v>1</v>
      </c>
      <c r="F21" s="69">
        <f t="shared" si="0"/>
        <v>0.9934021246471596</v>
      </c>
      <c r="G21" s="15" t="s">
        <v>142</v>
      </c>
      <c r="H21" s="71" t="s">
        <v>56</v>
      </c>
      <c r="I21" s="71">
        <v>180</v>
      </c>
      <c r="J21" s="71">
        <f t="shared" si="1"/>
        <v>180</v>
      </c>
      <c r="K21" s="71">
        <v>400</v>
      </c>
      <c r="L21" s="71">
        <v>13.5</v>
      </c>
      <c r="M21" s="71">
        <f t="shared" si="2"/>
        <v>13.5</v>
      </c>
      <c r="N21" s="72">
        <v>19.3</v>
      </c>
      <c r="P21" s="70">
        <f t="shared" si="3"/>
        <v>-3.781115873501828E-3</v>
      </c>
    </row>
    <row r="22" spans="1:16" ht="21">
      <c r="A22" s="80">
        <v>1.011753934997377</v>
      </c>
      <c r="B22" s="80">
        <v>0.51707664719923652</v>
      </c>
      <c r="C22" s="80">
        <v>0.51561086595903483</v>
      </c>
      <c r="D22" s="80">
        <v>0.60431763065185862</v>
      </c>
      <c r="E22" s="69">
        <v>1.33</v>
      </c>
      <c r="F22" s="69">
        <f t="shared" si="0"/>
        <v>0.98558080078586285</v>
      </c>
      <c r="G22" s="15" t="s">
        <v>143</v>
      </c>
      <c r="H22" s="71" t="s">
        <v>57</v>
      </c>
      <c r="I22" s="71">
        <v>180</v>
      </c>
      <c r="J22" s="71">
        <f t="shared" si="1"/>
        <v>180</v>
      </c>
      <c r="K22" s="71">
        <v>400</v>
      </c>
      <c r="L22" s="71">
        <v>13.5</v>
      </c>
      <c r="M22" s="71">
        <f t="shared" si="2"/>
        <v>13.5</v>
      </c>
      <c r="N22" s="72">
        <v>19.3</v>
      </c>
      <c r="P22" s="70">
        <f t="shared" si="3"/>
        <v>1.4657812402016912E-3</v>
      </c>
    </row>
    <row r="23" spans="1:16" ht="21">
      <c r="A23" s="80">
        <v>1.011753934997377</v>
      </c>
      <c r="B23" s="80">
        <v>0.34656665845145873</v>
      </c>
      <c r="C23" s="80">
        <v>0.3444480394134416</v>
      </c>
      <c r="D23" s="80">
        <v>0.60431763065185862</v>
      </c>
      <c r="E23" s="69">
        <v>1.67</v>
      </c>
      <c r="F23" s="69">
        <f t="shared" si="0"/>
        <v>0.98234046934903363</v>
      </c>
      <c r="G23" s="15" t="s">
        <v>144</v>
      </c>
      <c r="H23" s="71" t="s">
        <v>58</v>
      </c>
      <c r="I23" s="71">
        <v>180</v>
      </c>
      <c r="J23" s="71">
        <f t="shared" si="1"/>
        <v>180</v>
      </c>
      <c r="K23" s="71">
        <v>400</v>
      </c>
      <c r="L23" s="71">
        <v>13.5</v>
      </c>
      <c r="M23" s="71">
        <f t="shared" si="2"/>
        <v>13.5</v>
      </c>
      <c r="N23" s="72">
        <v>19.3</v>
      </c>
      <c r="P23" s="70">
        <f t="shared" si="3"/>
        <v>2.1186190380171332E-3</v>
      </c>
    </row>
    <row r="24" spans="1:16" ht="21">
      <c r="A24" s="80">
        <v>1.011753934997377</v>
      </c>
      <c r="B24" s="80">
        <v>0.2468287012358634</v>
      </c>
      <c r="C24" s="80">
        <v>0.24502437246036229</v>
      </c>
      <c r="D24" s="80">
        <v>0.60431763065185862</v>
      </c>
      <c r="E24" s="69">
        <v>2</v>
      </c>
      <c r="F24" s="69">
        <f t="shared" si="0"/>
        <v>0.98115749414995379</v>
      </c>
      <c r="G24" s="15" t="s">
        <v>145</v>
      </c>
      <c r="H24" s="71" t="s">
        <v>59</v>
      </c>
      <c r="I24" s="71">
        <v>180</v>
      </c>
      <c r="J24" s="71">
        <f t="shared" si="1"/>
        <v>180</v>
      </c>
      <c r="K24" s="71">
        <v>400</v>
      </c>
      <c r="L24" s="71">
        <v>13.5</v>
      </c>
      <c r="M24" s="71">
        <f t="shared" si="2"/>
        <v>13.5</v>
      </c>
      <c r="N24" s="72">
        <v>19.3</v>
      </c>
      <c r="P24" s="70">
        <f t="shared" si="3"/>
        <v>1.8043287755011017E-3</v>
      </c>
    </row>
    <row r="25" spans="1:16" ht="21">
      <c r="A25" s="80">
        <v>1.011753934997377</v>
      </c>
      <c r="B25" s="80">
        <v>0.16008865184120555</v>
      </c>
      <c r="C25" s="80">
        <v>0.15827159153975226</v>
      </c>
      <c r="D25" s="80">
        <v>0.60431763065185862</v>
      </c>
      <c r="E25" s="69">
        <v>2.5</v>
      </c>
      <c r="F25" s="69">
        <f t="shared" si="0"/>
        <v>0.977164138280044</v>
      </c>
      <c r="G25" s="15" t="s">
        <v>146</v>
      </c>
      <c r="H25" s="71" t="s">
        <v>60</v>
      </c>
      <c r="I25" s="71">
        <v>180</v>
      </c>
      <c r="J25" s="71">
        <f t="shared" si="1"/>
        <v>180</v>
      </c>
      <c r="K25" s="71">
        <v>400</v>
      </c>
      <c r="L25" s="71">
        <v>13.5</v>
      </c>
      <c r="M25" s="71">
        <f t="shared" si="2"/>
        <v>13.5</v>
      </c>
      <c r="N25" s="72">
        <v>19.3</v>
      </c>
      <c r="P25" s="70">
        <f t="shared" si="3"/>
        <v>1.8170603014532882E-3</v>
      </c>
    </row>
    <row r="26" spans="1:16" ht="21">
      <c r="A26" s="70">
        <v>0.88539732001610139</v>
      </c>
      <c r="B26" s="70">
        <v>1.0509127095035344</v>
      </c>
      <c r="C26" s="70">
        <v>0.93331329772827099</v>
      </c>
      <c r="D26" s="70">
        <v>0.80783434531025655</v>
      </c>
      <c r="E26">
        <v>0.3</v>
      </c>
      <c r="F26">
        <f t="shared" si="0"/>
        <v>1.0030500553571471</v>
      </c>
      <c r="G26" s="15" t="s">
        <v>147</v>
      </c>
      <c r="H26" s="71" t="s">
        <v>61</v>
      </c>
      <c r="I26" s="71">
        <v>180</v>
      </c>
      <c r="J26" s="71">
        <f t="shared" si="1"/>
        <v>180</v>
      </c>
      <c r="K26" s="71">
        <v>400</v>
      </c>
      <c r="L26" s="71">
        <v>13.5</v>
      </c>
      <c r="M26" s="71">
        <f t="shared" si="2"/>
        <v>13.5</v>
      </c>
      <c r="N26" s="73">
        <v>13</v>
      </c>
      <c r="P26" s="70">
        <f t="shared" si="3"/>
        <v>0.11759941177526345</v>
      </c>
    </row>
    <row r="27" spans="1:16" ht="21">
      <c r="A27" s="70">
        <v>0.88539732001610139</v>
      </c>
      <c r="B27" s="70">
        <v>0.98143183434266956</v>
      </c>
      <c r="C27" s="70">
        <v>0.90905985012181756</v>
      </c>
      <c r="D27" s="70">
        <v>0.80783434531025655</v>
      </c>
      <c r="E27">
        <v>0.5</v>
      </c>
      <c r="F27">
        <f t="shared" si="0"/>
        <v>1.0461504181072769</v>
      </c>
      <c r="G27" s="15" t="s">
        <v>148</v>
      </c>
      <c r="H27" s="71" t="s">
        <v>62</v>
      </c>
      <c r="I27" s="71">
        <v>180</v>
      </c>
      <c r="J27" s="71">
        <f t="shared" si="1"/>
        <v>180</v>
      </c>
      <c r="K27" s="71">
        <v>400</v>
      </c>
      <c r="L27" s="71">
        <v>13.5</v>
      </c>
      <c r="M27" s="71">
        <f t="shared" si="2"/>
        <v>13.5</v>
      </c>
      <c r="N27" s="73">
        <v>13</v>
      </c>
      <c r="P27" s="70">
        <f t="shared" si="3"/>
        <v>7.2371984220852004E-2</v>
      </c>
    </row>
    <row r="28" spans="1:16" ht="21">
      <c r="A28" s="70">
        <v>0.88539732001610139</v>
      </c>
      <c r="B28" s="70">
        <v>0.85848876160751908</v>
      </c>
      <c r="C28" s="70">
        <v>0.84886049840159417</v>
      </c>
      <c r="D28" s="70">
        <v>0.80783434531025655</v>
      </c>
      <c r="E28">
        <v>0.75</v>
      </c>
      <c r="F28">
        <f t="shared" si="0"/>
        <v>1.1167694034247846</v>
      </c>
      <c r="G28" s="15" t="s">
        <v>149</v>
      </c>
      <c r="H28" s="71" t="s">
        <v>63</v>
      </c>
      <c r="I28" s="71">
        <v>180</v>
      </c>
      <c r="J28" s="71">
        <f t="shared" si="1"/>
        <v>180</v>
      </c>
      <c r="K28" s="71">
        <v>400</v>
      </c>
      <c r="L28" s="71">
        <v>13.5</v>
      </c>
      <c r="M28" s="71">
        <f t="shared" si="2"/>
        <v>13.5</v>
      </c>
      <c r="N28" s="73">
        <v>13</v>
      </c>
      <c r="P28" s="70">
        <f t="shared" si="3"/>
        <v>9.628263205924914E-3</v>
      </c>
    </row>
    <row r="29" spans="1:16" ht="21">
      <c r="A29" s="70">
        <v>0.88539732001610139</v>
      </c>
      <c r="B29" s="70">
        <v>0.74223566852939438</v>
      </c>
      <c r="C29" s="70">
        <v>0.73814447338597267</v>
      </c>
      <c r="D29" s="70">
        <v>0.80783434531025655</v>
      </c>
      <c r="E29">
        <v>1</v>
      </c>
      <c r="F29">
        <f t="shared" si="0"/>
        <v>1.1232110015575614</v>
      </c>
      <c r="G29" s="15" t="s">
        <v>150</v>
      </c>
      <c r="H29" s="71" t="s">
        <v>64</v>
      </c>
      <c r="I29" s="71">
        <v>180</v>
      </c>
      <c r="J29" s="71">
        <f t="shared" si="1"/>
        <v>180</v>
      </c>
      <c r="K29" s="71">
        <v>400</v>
      </c>
      <c r="L29" s="71">
        <v>13.5</v>
      </c>
      <c r="M29" s="71">
        <f t="shared" si="2"/>
        <v>13.5</v>
      </c>
      <c r="N29" s="73">
        <v>13</v>
      </c>
      <c r="P29" s="70">
        <f t="shared" si="3"/>
        <v>4.0911951434217109E-3</v>
      </c>
    </row>
    <row r="30" spans="1:16" ht="21">
      <c r="A30" s="70">
        <v>0.88539732001610139</v>
      </c>
      <c r="B30" s="70">
        <v>0.51570120023942878</v>
      </c>
      <c r="C30" s="70">
        <v>0.51157593476810537</v>
      </c>
      <c r="D30" s="70">
        <v>0.80783434531025655</v>
      </c>
      <c r="E30">
        <v>1.33</v>
      </c>
      <c r="F30">
        <f t="shared" si="0"/>
        <v>1.120401705403997</v>
      </c>
      <c r="G30" s="15" t="s">
        <v>151</v>
      </c>
      <c r="H30" s="71" t="s">
        <v>65</v>
      </c>
      <c r="I30" s="71">
        <v>180</v>
      </c>
      <c r="J30" s="71">
        <f t="shared" si="1"/>
        <v>180</v>
      </c>
      <c r="K30" s="71">
        <v>400</v>
      </c>
      <c r="L30" s="71">
        <v>13.5</v>
      </c>
      <c r="M30" s="71">
        <f t="shared" si="2"/>
        <v>13.5</v>
      </c>
      <c r="N30" s="73">
        <v>13</v>
      </c>
      <c r="P30" s="70">
        <f t="shared" si="3"/>
        <v>4.1252654713234138E-3</v>
      </c>
    </row>
    <row r="31" spans="1:16" ht="21">
      <c r="A31" s="70">
        <v>0.88539732001610139</v>
      </c>
      <c r="B31" s="70">
        <v>0.34505216799065097</v>
      </c>
      <c r="C31" s="70">
        <v>0.34188295647081196</v>
      </c>
      <c r="D31" s="70">
        <v>0.80783434531025655</v>
      </c>
      <c r="E31">
        <v>1.67</v>
      </c>
      <c r="F31">
        <f t="shared" si="0"/>
        <v>1.1190628727815295</v>
      </c>
      <c r="G31" s="15" t="s">
        <v>152</v>
      </c>
      <c r="H31" s="71" t="s">
        <v>66</v>
      </c>
      <c r="I31" s="71">
        <v>180</v>
      </c>
      <c r="J31" s="71">
        <f t="shared" si="1"/>
        <v>180</v>
      </c>
      <c r="K31" s="71">
        <v>400</v>
      </c>
      <c r="L31" s="71">
        <v>13.5</v>
      </c>
      <c r="M31" s="71">
        <f t="shared" si="2"/>
        <v>13.5</v>
      </c>
      <c r="N31" s="73">
        <v>13</v>
      </c>
      <c r="P31" s="70">
        <f t="shared" si="3"/>
        <v>3.1692115198390103E-3</v>
      </c>
    </row>
    <row r="32" spans="1:16" ht="21">
      <c r="A32" s="70">
        <v>0.88539732001610139</v>
      </c>
      <c r="B32" s="70">
        <v>0.24556135505338192</v>
      </c>
      <c r="C32" s="70">
        <v>0.24322004368486122</v>
      </c>
      <c r="D32" s="70">
        <v>0.80783434531025655</v>
      </c>
      <c r="E32">
        <v>2</v>
      </c>
      <c r="F32">
        <f t="shared" si="0"/>
        <v>1.1186678010135134</v>
      </c>
      <c r="G32" s="15" t="s">
        <v>153</v>
      </c>
      <c r="H32" s="71" t="s">
        <v>67</v>
      </c>
      <c r="I32" s="71">
        <v>180</v>
      </c>
      <c r="J32" s="71">
        <f t="shared" si="1"/>
        <v>180</v>
      </c>
      <c r="K32" s="71">
        <v>400</v>
      </c>
      <c r="L32" s="71">
        <v>13.5</v>
      </c>
      <c r="M32" s="71">
        <f t="shared" si="2"/>
        <v>13.5</v>
      </c>
      <c r="N32" s="73">
        <v>13</v>
      </c>
      <c r="P32" s="70">
        <f t="shared" si="3"/>
        <v>2.3413113685206988E-3</v>
      </c>
    </row>
    <row r="33" spans="1:16" ht="21">
      <c r="A33" s="70">
        <v>0.88539732001610139</v>
      </c>
      <c r="B33" s="70">
        <v>0.15913073065333252</v>
      </c>
      <c r="C33" s="70">
        <v>0.15717741921492379</v>
      </c>
      <c r="D33" s="70">
        <v>0.80783434531025655</v>
      </c>
      <c r="E33">
        <v>2.5</v>
      </c>
      <c r="F33">
        <f t="shared" si="0"/>
        <v>1.1155727406746716</v>
      </c>
      <c r="G33" s="15" t="s">
        <v>154</v>
      </c>
      <c r="H33" s="71" t="s">
        <v>68</v>
      </c>
      <c r="I33" s="71">
        <v>180</v>
      </c>
      <c r="J33" s="71">
        <f t="shared" si="1"/>
        <v>180</v>
      </c>
      <c r="K33" s="71">
        <v>400</v>
      </c>
      <c r="L33" s="71">
        <v>13.5</v>
      </c>
      <c r="M33" s="71">
        <f t="shared" si="2"/>
        <v>13.5</v>
      </c>
      <c r="N33" s="73">
        <v>13</v>
      </c>
      <c r="P33" s="70">
        <f t="shared" si="3"/>
        <v>1.9533114384087391E-3</v>
      </c>
    </row>
    <row r="34" spans="1:16" ht="21">
      <c r="A34" s="83">
        <v>0.81980691750807566</v>
      </c>
      <c r="B34" s="83">
        <v>1.0483689934134801</v>
      </c>
      <c r="C34" s="83">
        <v>0.84994286728420476</v>
      </c>
      <c r="D34" s="83">
        <v>1.107313728755202</v>
      </c>
      <c r="E34" s="85">
        <v>0.3</v>
      </c>
      <c r="F34" s="85">
        <f t="shared" si="0"/>
        <v>0.98892643761899113</v>
      </c>
      <c r="G34" s="15" t="s">
        <v>155</v>
      </c>
      <c r="H34" s="71" t="s">
        <v>69</v>
      </c>
      <c r="I34" s="71">
        <v>180</v>
      </c>
      <c r="J34" s="71">
        <f t="shared" si="1"/>
        <v>180</v>
      </c>
      <c r="K34" s="71">
        <v>400</v>
      </c>
      <c r="L34" s="71">
        <v>13.5</v>
      </c>
      <c r="M34" s="71">
        <f t="shared" si="2"/>
        <v>13.5</v>
      </c>
      <c r="N34" s="72">
        <v>8.5</v>
      </c>
      <c r="P34" s="83">
        <f t="shared" si="3"/>
        <v>0.19842612612927535</v>
      </c>
    </row>
    <row r="35" spans="1:16" ht="21">
      <c r="A35" s="80">
        <v>0.81980691750807566</v>
      </c>
      <c r="B35" s="80">
        <v>0.97455543608153627</v>
      </c>
      <c r="C35" s="80">
        <v>0.82151402735625823</v>
      </c>
      <c r="D35" s="80">
        <v>1.107313728755202</v>
      </c>
      <c r="E35" s="69">
        <v>0.5</v>
      </c>
      <c r="F35" s="69">
        <f t="shared" si="0"/>
        <v>1.0282455922945244</v>
      </c>
      <c r="G35" s="15" t="s">
        <v>156</v>
      </c>
      <c r="H35" s="71" t="s">
        <v>70</v>
      </c>
      <c r="I35" s="71">
        <v>180</v>
      </c>
      <c r="J35" s="71">
        <f t="shared" si="1"/>
        <v>180</v>
      </c>
      <c r="K35" s="71">
        <v>400</v>
      </c>
      <c r="L35" s="71">
        <v>13.5</v>
      </c>
      <c r="M35" s="71">
        <f t="shared" si="2"/>
        <v>13.5</v>
      </c>
      <c r="N35" s="72">
        <v>8.5</v>
      </c>
      <c r="P35" s="70">
        <f t="shared" si="3"/>
        <v>0.15304140872527805</v>
      </c>
    </row>
    <row r="36" spans="1:16" ht="21">
      <c r="A36" s="80">
        <v>0.81980691750807566</v>
      </c>
      <c r="B36" s="80">
        <v>0.85178127633234824</v>
      </c>
      <c r="C36" s="80">
        <v>0.7732313727007224</v>
      </c>
      <c r="D36" s="80">
        <v>1.107313728755202</v>
      </c>
      <c r="E36" s="69">
        <v>0.75</v>
      </c>
      <c r="F36" s="69">
        <f t="shared" si="0"/>
        <v>1.1073114704521434</v>
      </c>
      <c r="G36" s="15" t="s">
        <v>157</v>
      </c>
      <c r="H36" s="71" t="s">
        <v>71</v>
      </c>
      <c r="I36" s="71">
        <v>180</v>
      </c>
      <c r="J36" s="71">
        <f t="shared" si="1"/>
        <v>180</v>
      </c>
      <c r="K36" s="71">
        <v>400</v>
      </c>
      <c r="L36" s="71">
        <v>13.5</v>
      </c>
      <c r="M36" s="71">
        <f t="shared" si="2"/>
        <v>13.5</v>
      </c>
      <c r="N36" s="72">
        <v>8.5</v>
      </c>
      <c r="P36" s="70">
        <f t="shared" si="3"/>
        <v>7.8549903631625839E-2</v>
      </c>
    </row>
    <row r="37" spans="1:16" ht="21">
      <c r="A37" s="80">
        <v>0.81980691750807566</v>
      </c>
      <c r="B37" s="80">
        <v>0.74034896729998056</v>
      </c>
      <c r="C37" s="80">
        <v>0.6985036926901329</v>
      </c>
      <c r="D37" s="80">
        <v>1.107313728755202</v>
      </c>
      <c r="E37" s="69">
        <v>1</v>
      </c>
      <c r="F37" s="69">
        <f t="shared" si="0"/>
        <v>1.1508551166059751</v>
      </c>
      <c r="G37" s="15" t="s">
        <v>158</v>
      </c>
      <c r="H37" s="71" t="s">
        <v>72</v>
      </c>
      <c r="I37" s="71">
        <v>180</v>
      </c>
      <c r="J37" s="71">
        <f t="shared" si="1"/>
        <v>180</v>
      </c>
      <c r="K37" s="71">
        <v>400</v>
      </c>
      <c r="L37" s="71">
        <v>13.5</v>
      </c>
      <c r="M37" s="71">
        <f t="shared" si="2"/>
        <v>13.5</v>
      </c>
      <c r="N37" s="72">
        <v>8.5</v>
      </c>
      <c r="P37" s="70">
        <f t="shared" si="3"/>
        <v>4.184527460984766E-2</v>
      </c>
    </row>
    <row r="38" spans="1:16" ht="21">
      <c r="A38" s="80">
        <v>0.81980691750807566</v>
      </c>
      <c r="B38" s="80">
        <v>0.51417196992133141</v>
      </c>
      <c r="C38" s="80">
        <v>0.50468471966376738</v>
      </c>
      <c r="D38" s="80">
        <v>1.107313728755202</v>
      </c>
      <c r="E38" s="69">
        <v>1.33</v>
      </c>
      <c r="F38" s="69">
        <f t="shared" si="0"/>
        <v>1.1972922734217872</v>
      </c>
      <c r="G38" s="15" t="s">
        <v>159</v>
      </c>
      <c r="H38" s="71" t="s">
        <v>73</v>
      </c>
      <c r="I38" s="71">
        <v>180</v>
      </c>
      <c r="J38" s="71">
        <f t="shared" si="1"/>
        <v>180</v>
      </c>
      <c r="K38" s="71">
        <v>400</v>
      </c>
      <c r="L38" s="71">
        <v>13.5</v>
      </c>
      <c r="M38" s="71">
        <f t="shared" si="2"/>
        <v>13.5</v>
      </c>
      <c r="N38" s="72">
        <v>8.5</v>
      </c>
      <c r="P38" s="70">
        <f t="shared" si="3"/>
        <v>9.4872502575640283E-3</v>
      </c>
    </row>
    <row r="39" spans="1:16" ht="21">
      <c r="A39" s="80">
        <v>0.81980691750807566</v>
      </c>
      <c r="B39" s="80">
        <v>0.34350887340696468</v>
      </c>
      <c r="C39" s="80">
        <v>0.3390146722347272</v>
      </c>
      <c r="D39" s="80">
        <v>1.107313728755202</v>
      </c>
      <c r="E39" s="69">
        <v>1.67</v>
      </c>
      <c r="F39" s="69">
        <f t="shared" si="0"/>
        <v>1.2038405163539616</v>
      </c>
      <c r="G39" s="15" t="s">
        <v>160</v>
      </c>
      <c r="H39" s="71" t="s">
        <v>74</v>
      </c>
      <c r="I39" s="71">
        <v>180</v>
      </c>
      <c r="J39" s="71">
        <f t="shared" si="1"/>
        <v>180</v>
      </c>
      <c r="K39" s="71">
        <v>400</v>
      </c>
      <c r="L39" s="71">
        <v>13.5</v>
      </c>
      <c r="M39" s="71">
        <f t="shared" si="2"/>
        <v>13.5</v>
      </c>
      <c r="N39" s="72">
        <v>8.5</v>
      </c>
      <c r="P39" s="70">
        <f t="shared" si="3"/>
        <v>4.4942011722374775E-3</v>
      </c>
    </row>
    <row r="40" spans="1:16" ht="21">
      <c r="A40" s="80">
        <v>0.81980691750807566</v>
      </c>
      <c r="B40" s="80">
        <v>0.24435398500602878</v>
      </c>
      <c r="C40" s="80">
        <v>0.24138768867799157</v>
      </c>
      <c r="D40" s="80">
        <v>1.107313728755202</v>
      </c>
      <c r="E40" s="69">
        <v>2</v>
      </c>
      <c r="F40" s="69">
        <f t="shared" si="0"/>
        <v>1.2049918559937227</v>
      </c>
      <c r="G40" s="15" t="s">
        <v>161</v>
      </c>
      <c r="H40" s="71" t="s">
        <v>75</v>
      </c>
      <c r="I40" s="71">
        <v>180</v>
      </c>
      <c r="J40" s="71">
        <f t="shared" si="1"/>
        <v>180</v>
      </c>
      <c r="K40" s="71">
        <v>400</v>
      </c>
      <c r="L40" s="71">
        <v>13.5</v>
      </c>
      <c r="M40" s="71">
        <f t="shared" si="2"/>
        <v>13.5</v>
      </c>
      <c r="N40" s="72">
        <v>8.5</v>
      </c>
      <c r="P40" s="70">
        <f t="shared" si="3"/>
        <v>2.9662963280372157E-3</v>
      </c>
    </row>
    <row r="41" spans="1:16" ht="21">
      <c r="A41" s="80">
        <v>0.81980691750807566</v>
      </c>
      <c r="B41" s="80">
        <v>0.15809560048785146</v>
      </c>
      <c r="C41" s="80">
        <v>0.15619111237351838</v>
      </c>
      <c r="D41" s="80">
        <v>1.107313728755202</v>
      </c>
      <c r="E41" s="69">
        <v>2.5</v>
      </c>
      <c r="F41" s="69">
        <f t="shared" si="0"/>
        <v>1.2051051845869043</v>
      </c>
      <c r="G41" s="15" t="s">
        <v>162</v>
      </c>
      <c r="H41" s="71" t="s">
        <v>76</v>
      </c>
      <c r="I41" s="71">
        <v>180</v>
      </c>
      <c r="J41" s="71">
        <f t="shared" si="1"/>
        <v>180</v>
      </c>
      <c r="K41" s="71">
        <v>400</v>
      </c>
      <c r="L41" s="71">
        <v>13.5</v>
      </c>
      <c r="M41" s="71">
        <f t="shared" si="2"/>
        <v>13.5</v>
      </c>
      <c r="N41" s="72">
        <v>8.5</v>
      </c>
      <c r="P41" s="70">
        <f t="shared" si="3"/>
        <v>1.9044881143330805E-3</v>
      </c>
    </row>
    <row r="42" spans="1:16" ht="21">
      <c r="A42" s="83">
        <v>0.81794598367806093</v>
      </c>
      <c r="B42" s="83">
        <v>1.0465818837084213</v>
      </c>
      <c r="C42" s="83">
        <v>0.83774496219565131</v>
      </c>
      <c r="D42" s="83">
        <v>1.4992191540155151</v>
      </c>
      <c r="E42" s="85">
        <v>0.3</v>
      </c>
      <c r="F42" s="85">
        <f t="shared" si="0"/>
        <v>0.97861977603142059</v>
      </c>
      <c r="G42" s="15" t="s">
        <v>163</v>
      </c>
      <c r="H42" s="71" t="s">
        <v>77</v>
      </c>
      <c r="I42" s="71">
        <v>180</v>
      </c>
      <c r="J42" s="71">
        <f t="shared" si="1"/>
        <v>180</v>
      </c>
      <c r="K42" s="71">
        <v>400</v>
      </c>
      <c r="L42" s="71">
        <v>13.5</v>
      </c>
      <c r="M42" s="71">
        <f t="shared" si="2"/>
        <v>13.5</v>
      </c>
      <c r="N42" s="73">
        <v>6.1</v>
      </c>
      <c r="P42" s="83">
        <f t="shared" si="3"/>
        <v>0.20883692151277</v>
      </c>
    </row>
    <row r="43" spans="1:16" ht="21">
      <c r="A43" s="83">
        <v>0.81794598367806093</v>
      </c>
      <c r="B43" s="83">
        <v>0.96608458050030854</v>
      </c>
      <c r="C43" s="83">
        <v>0.79550414125398938</v>
      </c>
      <c r="D43" s="83">
        <v>1.4992191540155151</v>
      </c>
      <c r="E43" s="85">
        <v>0.5</v>
      </c>
      <c r="F43" s="85">
        <f t="shared" si="0"/>
        <v>1.0067060303637687</v>
      </c>
      <c r="G43" s="15" t="s">
        <v>164</v>
      </c>
      <c r="H43" s="71" t="s">
        <v>78</v>
      </c>
      <c r="I43" s="71">
        <v>180</v>
      </c>
      <c r="J43" s="71">
        <f t="shared" si="1"/>
        <v>180</v>
      </c>
      <c r="K43" s="71">
        <v>400</v>
      </c>
      <c r="L43" s="71">
        <v>13.5</v>
      </c>
      <c r="M43" s="71">
        <f t="shared" si="2"/>
        <v>13.5</v>
      </c>
      <c r="N43" s="73">
        <v>6.1</v>
      </c>
      <c r="P43" s="83">
        <f t="shared" si="3"/>
        <v>0.17058043924631916</v>
      </c>
    </row>
    <row r="44" spans="1:16" ht="21">
      <c r="A44" s="70">
        <v>0.81794598367806093</v>
      </c>
      <c r="B44" s="70">
        <v>0.84753485360127279</v>
      </c>
      <c r="C44" s="70">
        <v>0.73604198314550606</v>
      </c>
      <c r="D44" s="70">
        <v>1.4992191540155151</v>
      </c>
      <c r="E44">
        <v>0.75</v>
      </c>
      <c r="F44">
        <f t="shared" si="0"/>
        <v>1.0617454183345896</v>
      </c>
      <c r="G44" s="15" t="s">
        <v>165</v>
      </c>
      <c r="H44" s="71" t="s">
        <v>79</v>
      </c>
      <c r="I44" s="71">
        <v>180</v>
      </c>
      <c r="J44" s="71">
        <f t="shared" si="1"/>
        <v>180</v>
      </c>
      <c r="K44" s="71">
        <v>400</v>
      </c>
      <c r="L44" s="71">
        <v>13.5</v>
      </c>
      <c r="M44" s="71">
        <f t="shared" si="2"/>
        <v>13.5</v>
      </c>
      <c r="N44" s="73">
        <v>6.1</v>
      </c>
      <c r="P44" s="70">
        <f t="shared" si="3"/>
        <v>0.11149287045576672</v>
      </c>
    </row>
    <row r="45" spans="1:16" ht="21">
      <c r="A45" s="70">
        <v>0.81794598367806093</v>
      </c>
      <c r="B45" s="70">
        <v>0.73926600387966357</v>
      </c>
      <c r="C45" s="70">
        <v>0.6645199303166649</v>
      </c>
      <c r="D45" s="70">
        <v>1.4992191540155151</v>
      </c>
      <c r="E45">
        <v>1</v>
      </c>
      <c r="F45">
        <f t="shared" si="0"/>
        <v>1.0989619391165721</v>
      </c>
      <c r="G45" s="15" t="s">
        <v>166</v>
      </c>
      <c r="H45" s="71" t="s">
        <v>80</v>
      </c>
      <c r="I45" s="71">
        <v>180</v>
      </c>
      <c r="J45" s="71">
        <f t="shared" si="1"/>
        <v>180</v>
      </c>
      <c r="K45" s="71">
        <v>400</v>
      </c>
      <c r="L45" s="71">
        <v>13.5</v>
      </c>
      <c r="M45" s="71">
        <f t="shared" si="2"/>
        <v>13.5</v>
      </c>
      <c r="N45" s="73">
        <v>6.1</v>
      </c>
      <c r="P45" s="70">
        <f t="shared" si="3"/>
        <v>7.4746073562998672E-2</v>
      </c>
    </row>
    <row r="46" spans="1:16" ht="21">
      <c r="A46" s="70">
        <v>0.81794598367806093</v>
      </c>
      <c r="B46" s="70">
        <v>0.51260832654403632</v>
      </c>
      <c r="C46" s="70">
        <v>0.49249711966728449</v>
      </c>
      <c r="D46" s="70">
        <v>1.4992191540155151</v>
      </c>
      <c r="E46">
        <v>1.33</v>
      </c>
      <c r="F46">
        <f t="shared" si="0"/>
        <v>1.174609243829341</v>
      </c>
      <c r="G46" s="15" t="s">
        <v>167</v>
      </c>
      <c r="H46" s="71" t="s">
        <v>81</v>
      </c>
      <c r="I46" s="71">
        <v>180</v>
      </c>
      <c r="J46" s="71">
        <f t="shared" si="1"/>
        <v>180</v>
      </c>
      <c r="K46" s="71">
        <v>400</v>
      </c>
      <c r="L46" s="71">
        <v>13.5</v>
      </c>
      <c r="M46" s="71">
        <f t="shared" si="2"/>
        <v>13.5</v>
      </c>
      <c r="N46" s="73">
        <v>6.1</v>
      </c>
      <c r="P46" s="70">
        <f t="shared" si="3"/>
        <v>2.011120687675183E-2</v>
      </c>
    </row>
    <row r="47" spans="1:16" ht="21">
      <c r="A47" s="70">
        <v>0.81794598367806093</v>
      </c>
      <c r="B47" s="70">
        <v>0.3423097122913501</v>
      </c>
      <c r="C47" s="70">
        <v>0.33543538096549053</v>
      </c>
      <c r="D47" s="70">
        <v>1.4992191540155151</v>
      </c>
      <c r="E47">
        <v>1.67</v>
      </c>
      <c r="F47">
        <f t="shared" si="0"/>
        <v>1.1980226345355027</v>
      </c>
      <c r="G47" s="15" t="s">
        <v>168</v>
      </c>
      <c r="H47" s="71" t="s">
        <v>82</v>
      </c>
      <c r="I47" s="71">
        <v>180</v>
      </c>
      <c r="J47" s="71">
        <f t="shared" si="1"/>
        <v>180</v>
      </c>
      <c r="K47" s="71">
        <v>400</v>
      </c>
      <c r="L47" s="71">
        <v>13.5</v>
      </c>
      <c r="M47" s="71">
        <f t="shared" si="2"/>
        <v>13.5</v>
      </c>
      <c r="N47" s="73">
        <v>6.1</v>
      </c>
      <c r="P47" s="70">
        <f t="shared" si="3"/>
        <v>6.8743313258595728E-3</v>
      </c>
    </row>
    <row r="48" spans="1:16" ht="21">
      <c r="A48" s="70">
        <v>0.81794598367806093</v>
      </c>
      <c r="B48" s="70">
        <v>0.24348124816121539</v>
      </c>
      <c r="C48" s="70">
        <v>0.23972124896082345</v>
      </c>
      <c r="D48" s="70">
        <v>1.4992191540155151</v>
      </c>
      <c r="E48">
        <v>2</v>
      </c>
      <c r="F48">
        <f t="shared" si="0"/>
        <v>1.2036948102411857</v>
      </c>
      <c r="G48" s="31" t="s">
        <v>169</v>
      </c>
      <c r="H48" s="71" t="s">
        <v>83</v>
      </c>
      <c r="I48" s="71">
        <v>180</v>
      </c>
      <c r="J48" s="71">
        <f t="shared" si="1"/>
        <v>180</v>
      </c>
      <c r="K48" s="71">
        <v>400</v>
      </c>
      <c r="L48" s="71">
        <v>13.5</v>
      </c>
      <c r="M48" s="71">
        <f t="shared" si="2"/>
        <v>13.5</v>
      </c>
      <c r="N48" s="73">
        <v>6.1</v>
      </c>
      <c r="P48" s="70">
        <f t="shared" si="3"/>
        <v>3.7599992003919391E-3</v>
      </c>
    </row>
    <row r="49" spans="1:16" ht="21">
      <c r="A49" s="70">
        <v>0.81794598367806093</v>
      </c>
      <c r="B49" s="70">
        <v>0.15735795197138983</v>
      </c>
      <c r="C49" s="70">
        <v>0.15541372394211139</v>
      </c>
      <c r="D49" s="70">
        <v>1.4992191540155151</v>
      </c>
      <c r="E49">
        <v>2.5</v>
      </c>
      <c r="F49">
        <f t="shared" si="0"/>
        <v>1.2074691623621778</v>
      </c>
      <c r="G49" s="25" t="s">
        <v>170</v>
      </c>
      <c r="H49" s="71" t="s">
        <v>84</v>
      </c>
      <c r="I49" s="71">
        <v>180</v>
      </c>
      <c r="J49" s="71">
        <f t="shared" si="1"/>
        <v>180</v>
      </c>
      <c r="K49" s="71">
        <v>400</v>
      </c>
      <c r="L49" s="71">
        <v>13.5</v>
      </c>
      <c r="M49" s="71">
        <f t="shared" si="2"/>
        <v>13.5</v>
      </c>
      <c r="N49" s="73">
        <v>6.1</v>
      </c>
      <c r="P49" s="70">
        <f t="shared" si="3"/>
        <v>1.9442280292784331E-3</v>
      </c>
    </row>
    <row r="50" spans="1:16" ht="21">
      <c r="A50" s="80">
        <v>1.093434418979423</v>
      </c>
      <c r="B50" s="80">
        <v>1.0445452837258726</v>
      </c>
      <c r="C50" s="80">
        <v>0.9969658606981544</v>
      </c>
      <c r="D50" s="80">
        <v>0.35022897823777349</v>
      </c>
      <c r="E50" s="69">
        <v>0.3</v>
      </c>
      <c r="F50" s="69">
        <f t="shared" si="0"/>
        <v>0.87289151915531404</v>
      </c>
      <c r="G50" s="36" t="s">
        <v>171</v>
      </c>
      <c r="H50" s="71" t="s">
        <v>85</v>
      </c>
      <c r="I50" s="71">
        <v>300</v>
      </c>
      <c r="J50" s="71">
        <f t="shared" si="1"/>
        <v>300</v>
      </c>
      <c r="K50" s="71">
        <v>300</v>
      </c>
      <c r="L50" s="74">
        <v>33.82</v>
      </c>
      <c r="M50" s="74">
        <f>L50</f>
        <v>33.82</v>
      </c>
      <c r="N50" s="74">
        <v>19.580000000000002</v>
      </c>
      <c r="P50" s="70">
        <f t="shared" si="3"/>
        <v>4.7579423027718226E-2</v>
      </c>
    </row>
    <row r="51" spans="1:16" ht="21">
      <c r="A51" s="80">
        <v>1.093434418979423</v>
      </c>
      <c r="B51" s="80">
        <v>0.96197560136423332</v>
      </c>
      <c r="C51" s="80">
        <v>0.93126423385890578</v>
      </c>
      <c r="D51" s="80">
        <v>0.35022897823777349</v>
      </c>
      <c r="E51" s="69">
        <v>0.5</v>
      </c>
      <c r="F51" s="69">
        <f t="shared" si="0"/>
        <v>0.8853523129028783</v>
      </c>
      <c r="G51" s="15" t="s">
        <v>172</v>
      </c>
      <c r="H51" s="71" t="s">
        <v>86</v>
      </c>
      <c r="I51" s="71">
        <v>300</v>
      </c>
      <c r="J51" s="71">
        <f t="shared" si="1"/>
        <v>300</v>
      </c>
      <c r="K51" s="71">
        <v>300</v>
      </c>
      <c r="L51" s="74">
        <v>33.82</v>
      </c>
      <c r="M51" s="74">
        <f t="shared" ref="M51:M97" si="4">L51</f>
        <v>33.82</v>
      </c>
      <c r="N51" s="74">
        <v>19.580000000000002</v>
      </c>
      <c r="P51" s="70">
        <f t="shared" si="3"/>
        <v>3.0711367505327547E-2</v>
      </c>
    </row>
    <row r="52" spans="1:16" ht="21">
      <c r="A52" s="80">
        <v>1.093434418979423</v>
      </c>
      <c r="B52" s="80">
        <v>0.85650326670479504</v>
      </c>
      <c r="C52" s="80">
        <v>0.84537498389671217</v>
      </c>
      <c r="D52" s="80">
        <v>0.35022897823777349</v>
      </c>
      <c r="E52" s="69">
        <v>0.75</v>
      </c>
      <c r="F52" s="69">
        <f t="shared" si="0"/>
        <v>0.90266712960277251</v>
      </c>
      <c r="G52" s="15" t="s">
        <v>173</v>
      </c>
      <c r="H52" s="71" t="s">
        <v>87</v>
      </c>
      <c r="I52" s="71">
        <v>300</v>
      </c>
      <c r="J52" s="71">
        <f t="shared" si="1"/>
        <v>300</v>
      </c>
      <c r="K52" s="71">
        <v>300</v>
      </c>
      <c r="L52" s="74">
        <v>33.82</v>
      </c>
      <c r="M52" s="74">
        <f t="shared" si="4"/>
        <v>33.82</v>
      </c>
      <c r="N52" s="74">
        <v>19.580000000000002</v>
      </c>
      <c r="P52" s="70">
        <f t="shared" si="3"/>
        <v>1.1128282808082868E-2</v>
      </c>
    </row>
    <row r="53" spans="1:16" ht="21">
      <c r="A53" s="80">
        <v>1.093434418979423</v>
      </c>
      <c r="B53" s="80">
        <v>0.74895251002805896</v>
      </c>
      <c r="C53" s="80">
        <v>0.73633490630330534</v>
      </c>
      <c r="D53" s="80">
        <v>0.35022897823777349</v>
      </c>
      <c r="E53" s="69">
        <v>1</v>
      </c>
      <c r="F53" s="69">
        <f t="shared" si="0"/>
        <v>0.8991421724817229</v>
      </c>
      <c r="G53" s="15" t="s">
        <v>174</v>
      </c>
      <c r="H53" s="71" t="s">
        <v>88</v>
      </c>
      <c r="I53" s="71">
        <v>300</v>
      </c>
      <c r="J53" s="71">
        <f t="shared" si="1"/>
        <v>300</v>
      </c>
      <c r="K53" s="71">
        <v>300</v>
      </c>
      <c r="L53" s="74">
        <v>33.82</v>
      </c>
      <c r="M53" s="74">
        <f t="shared" si="4"/>
        <v>33.82</v>
      </c>
      <c r="N53" s="74">
        <v>19.580000000000002</v>
      </c>
      <c r="P53" s="70">
        <f t="shared" si="3"/>
        <v>1.2617603724753623E-2</v>
      </c>
    </row>
    <row r="54" spans="1:16" ht="21">
      <c r="A54" s="80">
        <v>1.093434418979423</v>
      </c>
      <c r="B54" s="80">
        <v>0.51408378645713715</v>
      </c>
      <c r="C54" s="80">
        <v>0.50902291593887639</v>
      </c>
      <c r="D54" s="80">
        <v>0.35022897823777349</v>
      </c>
      <c r="E54" s="69">
        <v>1.33</v>
      </c>
      <c r="F54" s="69">
        <f t="shared" si="0"/>
        <v>0.90554635554863661</v>
      </c>
      <c r="G54" s="15" t="s">
        <v>175</v>
      </c>
      <c r="H54" s="71" t="s">
        <v>89</v>
      </c>
      <c r="I54" s="71">
        <v>300</v>
      </c>
      <c r="J54" s="71">
        <f t="shared" si="1"/>
        <v>300</v>
      </c>
      <c r="K54" s="71">
        <v>300</v>
      </c>
      <c r="L54" s="74">
        <v>33.82</v>
      </c>
      <c r="M54" s="74">
        <f t="shared" si="4"/>
        <v>33.82</v>
      </c>
      <c r="N54" s="74">
        <v>19.580000000000002</v>
      </c>
      <c r="P54" s="70">
        <f t="shared" si="3"/>
        <v>5.0608705182607627E-3</v>
      </c>
    </row>
    <row r="55" spans="1:16" ht="21">
      <c r="A55" s="80">
        <v>1.093434418979423</v>
      </c>
      <c r="B55" s="80">
        <v>0.34372717833825228</v>
      </c>
      <c r="C55" s="80">
        <v>0.34041015618785403</v>
      </c>
      <c r="D55" s="80">
        <v>0.35022897823777349</v>
      </c>
      <c r="E55" s="69">
        <v>1.67</v>
      </c>
      <c r="F55" s="69">
        <f t="shared" si="0"/>
        <v>0.9057240408295345</v>
      </c>
      <c r="G55" s="15" t="s">
        <v>176</v>
      </c>
      <c r="H55" s="71" t="s">
        <v>90</v>
      </c>
      <c r="I55" s="71">
        <v>300</v>
      </c>
      <c r="J55" s="71">
        <f t="shared" si="1"/>
        <v>300</v>
      </c>
      <c r="K55" s="71">
        <v>300</v>
      </c>
      <c r="L55" s="74">
        <v>33.82</v>
      </c>
      <c r="M55" s="74">
        <f t="shared" si="4"/>
        <v>33.82</v>
      </c>
      <c r="N55" s="74">
        <v>19.580000000000002</v>
      </c>
      <c r="P55" s="70">
        <f t="shared" si="3"/>
        <v>3.3170221503982522E-3</v>
      </c>
    </row>
    <row r="56" spans="1:16" ht="21">
      <c r="A56" s="80">
        <v>1.093434418979423</v>
      </c>
      <c r="B56" s="80">
        <v>0.24487751500799163</v>
      </c>
      <c r="C56" s="80">
        <v>0.24252219052378668</v>
      </c>
      <c r="D56" s="80">
        <v>0.35022897823777349</v>
      </c>
      <c r="E56" s="69">
        <v>2</v>
      </c>
      <c r="F56" s="69">
        <f t="shared" si="0"/>
        <v>0.90575310680391585</v>
      </c>
      <c r="G56" s="15" t="s">
        <v>177</v>
      </c>
      <c r="H56" s="71" t="s">
        <v>91</v>
      </c>
      <c r="I56" s="71">
        <v>300</v>
      </c>
      <c r="J56" s="71">
        <f t="shared" si="1"/>
        <v>300</v>
      </c>
      <c r="K56" s="71">
        <v>300</v>
      </c>
      <c r="L56" s="74">
        <v>33.82</v>
      </c>
      <c r="M56" s="74">
        <f t="shared" si="4"/>
        <v>33.82</v>
      </c>
      <c r="N56" s="74">
        <v>19.580000000000002</v>
      </c>
      <c r="P56" s="70">
        <f t="shared" si="3"/>
        <v>2.3553244842049459E-3</v>
      </c>
    </row>
    <row r="57" spans="1:16" ht="21">
      <c r="A57" s="80">
        <v>1.093434418979423</v>
      </c>
      <c r="B57" s="80">
        <v>0.15848997183426142</v>
      </c>
      <c r="C57" s="80">
        <v>0.15710096718807653</v>
      </c>
      <c r="D57" s="80">
        <v>0.35022897823777349</v>
      </c>
      <c r="E57" s="69">
        <v>2.5</v>
      </c>
      <c r="F57" s="69">
        <f t="shared" si="0"/>
        <v>0.90653448624848376</v>
      </c>
      <c r="G57" s="15" t="s">
        <v>178</v>
      </c>
      <c r="H57" s="71" t="s">
        <v>92</v>
      </c>
      <c r="I57" s="71">
        <v>300</v>
      </c>
      <c r="J57" s="71">
        <f t="shared" si="1"/>
        <v>300</v>
      </c>
      <c r="K57" s="71">
        <v>300</v>
      </c>
      <c r="L57" s="74">
        <v>33.82</v>
      </c>
      <c r="M57" s="74">
        <f t="shared" si="4"/>
        <v>33.82</v>
      </c>
      <c r="N57" s="74">
        <v>19.580000000000002</v>
      </c>
      <c r="P57" s="70">
        <f t="shared" si="3"/>
        <v>1.3890046461848826E-3</v>
      </c>
    </row>
    <row r="58" spans="1:16" ht="21">
      <c r="A58" s="70">
        <v>1.0166220561537915</v>
      </c>
      <c r="B58" s="70">
        <v>1.046619849620213</v>
      </c>
      <c r="C58" s="70">
        <v>0.98114763473516298</v>
      </c>
      <c r="D58" s="70">
        <v>0.50266891735380559</v>
      </c>
      <c r="E58">
        <v>0.3</v>
      </c>
      <c r="F58">
        <f t="shared" si="0"/>
        <v>0.92211665552241473</v>
      </c>
      <c r="G58" s="15" t="s">
        <v>179</v>
      </c>
      <c r="H58" s="71" t="s">
        <v>93</v>
      </c>
      <c r="I58" s="71">
        <v>300</v>
      </c>
      <c r="J58" s="71">
        <f t="shared" si="1"/>
        <v>300</v>
      </c>
      <c r="K58" s="71">
        <v>300</v>
      </c>
      <c r="L58" s="75">
        <v>23.75</v>
      </c>
      <c r="M58" s="75">
        <f t="shared" si="4"/>
        <v>23.75</v>
      </c>
      <c r="N58" s="75">
        <v>13.75</v>
      </c>
      <c r="P58" s="70">
        <f t="shared" si="3"/>
        <v>6.5472214885050062E-2</v>
      </c>
    </row>
    <row r="59" spans="1:16" ht="21">
      <c r="A59" s="70">
        <v>1.0166220561537915</v>
      </c>
      <c r="B59" s="70">
        <v>0.93451577068991476</v>
      </c>
      <c r="C59" s="70">
        <v>0.92096047492330946</v>
      </c>
      <c r="D59" s="70">
        <v>0.50266891735380559</v>
      </c>
      <c r="E59">
        <v>0.5</v>
      </c>
      <c r="F59">
        <f t="shared" si="0"/>
        <v>0.96938172784610721</v>
      </c>
      <c r="G59" s="15" t="s">
        <v>180</v>
      </c>
      <c r="H59" s="71" t="s">
        <v>94</v>
      </c>
      <c r="I59" s="71">
        <v>300</v>
      </c>
      <c r="J59" s="71">
        <f t="shared" si="1"/>
        <v>300</v>
      </c>
      <c r="K59" s="71">
        <v>300</v>
      </c>
      <c r="L59" s="75">
        <v>23.75</v>
      </c>
      <c r="M59" s="75">
        <f t="shared" si="4"/>
        <v>23.75</v>
      </c>
      <c r="N59" s="75">
        <v>13.75</v>
      </c>
      <c r="P59" s="70">
        <f t="shared" si="3"/>
        <v>1.3555295766605302E-2</v>
      </c>
    </row>
    <row r="60" spans="1:16" ht="21">
      <c r="A60" s="70">
        <v>1.0166220561537915</v>
      </c>
      <c r="B60" s="70">
        <v>0.85539360887492932</v>
      </c>
      <c r="C60" s="70">
        <v>0.83408223394598857</v>
      </c>
      <c r="D60" s="70">
        <v>0.50266891735380559</v>
      </c>
      <c r="E60">
        <v>0.75</v>
      </c>
      <c r="F60">
        <f t="shared" si="0"/>
        <v>0.95914295669548744</v>
      </c>
      <c r="G60" s="15" t="s">
        <v>181</v>
      </c>
      <c r="H60" s="71" t="s">
        <v>95</v>
      </c>
      <c r="I60" s="71">
        <v>300</v>
      </c>
      <c r="J60" s="71">
        <f t="shared" si="1"/>
        <v>300</v>
      </c>
      <c r="K60" s="71">
        <v>300</v>
      </c>
      <c r="L60" s="75">
        <v>23.75</v>
      </c>
      <c r="M60" s="75">
        <f t="shared" si="4"/>
        <v>23.75</v>
      </c>
      <c r="N60" s="75">
        <v>13.75</v>
      </c>
      <c r="P60" s="70">
        <f t="shared" si="3"/>
        <v>2.1311374928940752E-2</v>
      </c>
    </row>
    <row r="61" spans="1:16" ht="21">
      <c r="A61" s="70">
        <v>1.0166220561537915</v>
      </c>
      <c r="B61" s="70">
        <v>0.74792045514459393</v>
      </c>
      <c r="C61" s="70">
        <v>0.7247740403889753</v>
      </c>
      <c r="D61" s="70">
        <v>0.50266891735380559</v>
      </c>
      <c r="E61">
        <v>1</v>
      </c>
      <c r="F61">
        <f t="shared" si="0"/>
        <v>0.95320802681564964</v>
      </c>
      <c r="G61" s="15" t="s">
        <v>182</v>
      </c>
      <c r="H61" s="71" t="s">
        <v>96</v>
      </c>
      <c r="I61" s="71">
        <v>300</v>
      </c>
      <c r="J61" s="71">
        <f t="shared" si="1"/>
        <v>300</v>
      </c>
      <c r="K61" s="71">
        <v>300</v>
      </c>
      <c r="L61" s="75">
        <v>23.75</v>
      </c>
      <c r="M61" s="75">
        <f t="shared" si="4"/>
        <v>23.75</v>
      </c>
      <c r="N61" s="75">
        <v>13.75</v>
      </c>
      <c r="P61" s="70">
        <f t="shared" si="3"/>
        <v>2.3146414755618627E-2</v>
      </c>
    </row>
    <row r="62" spans="1:16" ht="21">
      <c r="A62" s="70">
        <v>1.0166220561537915</v>
      </c>
      <c r="B62" s="70">
        <v>0.51297611611421157</v>
      </c>
      <c r="C62" s="70">
        <v>0.50383407185672446</v>
      </c>
      <c r="D62" s="70">
        <v>0.50266891735380559</v>
      </c>
      <c r="E62">
        <v>1.33</v>
      </c>
      <c r="F62">
        <f t="shared" si="0"/>
        <v>0.96611952818699298</v>
      </c>
      <c r="G62" s="15" t="s">
        <v>183</v>
      </c>
      <c r="H62" s="71" t="s">
        <v>97</v>
      </c>
      <c r="I62" s="71">
        <v>300</v>
      </c>
      <c r="J62" s="71">
        <f t="shared" si="1"/>
        <v>300</v>
      </c>
      <c r="K62" s="71">
        <v>300</v>
      </c>
      <c r="L62" s="75">
        <v>23.75</v>
      </c>
      <c r="M62" s="75">
        <f t="shared" si="4"/>
        <v>23.75</v>
      </c>
      <c r="N62" s="75">
        <v>13.75</v>
      </c>
      <c r="P62" s="70">
        <f t="shared" si="3"/>
        <v>9.142044257487103E-3</v>
      </c>
    </row>
    <row r="63" spans="1:16" ht="21">
      <c r="A63" s="70">
        <v>1.0166220561537915</v>
      </c>
      <c r="B63" s="70">
        <v>0.34278270630913976</v>
      </c>
      <c r="C63" s="70">
        <v>0.33752898589679736</v>
      </c>
      <c r="D63" s="70">
        <v>0.50266891735380559</v>
      </c>
      <c r="E63">
        <v>1.67</v>
      </c>
      <c r="F63">
        <f t="shared" si="0"/>
        <v>0.96857363590908974</v>
      </c>
      <c r="G63" s="15" t="s">
        <v>184</v>
      </c>
      <c r="H63" s="71" t="s">
        <v>98</v>
      </c>
      <c r="I63" s="71">
        <v>300</v>
      </c>
      <c r="J63" s="71">
        <f t="shared" si="1"/>
        <v>300</v>
      </c>
      <c r="K63" s="71">
        <v>300</v>
      </c>
      <c r="L63" s="75">
        <v>23.75</v>
      </c>
      <c r="M63" s="75">
        <f t="shared" si="4"/>
        <v>23.75</v>
      </c>
      <c r="N63" s="75">
        <v>13.75</v>
      </c>
      <c r="P63" s="70">
        <f t="shared" si="3"/>
        <v>5.2537204123423997E-3</v>
      </c>
    </row>
    <row r="64" spans="1:16" ht="21">
      <c r="A64" s="70">
        <v>1.0166220561537915</v>
      </c>
      <c r="B64" s="70">
        <v>0.24409950682520334</v>
      </c>
      <c r="C64" s="70">
        <v>0.24054185701529165</v>
      </c>
      <c r="D64" s="70">
        <v>0.50266891735380559</v>
      </c>
      <c r="E64">
        <v>2</v>
      </c>
      <c r="F64">
        <f t="shared" si="0"/>
        <v>0.96931342947052057</v>
      </c>
      <c r="G64" s="15" t="s">
        <v>185</v>
      </c>
      <c r="H64" s="71" t="s">
        <v>99</v>
      </c>
      <c r="I64" s="71">
        <v>300</v>
      </c>
      <c r="J64" s="71">
        <f t="shared" si="1"/>
        <v>300</v>
      </c>
      <c r="K64" s="71">
        <v>300</v>
      </c>
      <c r="L64" s="75">
        <v>23.75</v>
      </c>
      <c r="M64" s="75">
        <f t="shared" si="4"/>
        <v>23.75</v>
      </c>
      <c r="N64" s="75">
        <v>13.75</v>
      </c>
      <c r="P64" s="70">
        <f t="shared" si="3"/>
        <v>3.5576498099116893E-3</v>
      </c>
    </row>
    <row r="65" spans="1:16" ht="21">
      <c r="A65" s="70">
        <v>1.0166220561537915</v>
      </c>
      <c r="B65" s="70">
        <v>0.15781817803399489</v>
      </c>
      <c r="C65" s="70">
        <v>0.15586827287400998</v>
      </c>
      <c r="D65" s="70">
        <v>0.50266891735380559</v>
      </c>
      <c r="E65">
        <v>2.5</v>
      </c>
      <c r="F65">
        <f t="shared" si="0"/>
        <v>0.97149634309696564</v>
      </c>
      <c r="G65" s="15" t="s">
        <v>186</v>
      </c>
      <c r="H65" s="71" t="s">
        <v>100</v>
      </c>
      <c r="I65" s="71">
        <v>300</v>
      </c>
      <c r="J65" s="71">
        <f t="shared" si="1"/>
        <v>300</v>
      </c>
      <c r="K65" s="71">
        <v>300</v>
      </c>
      <c r="L65" s="75">
        <v>23.75</v>
      </c>
      <c r="M65" s="75">
        <f t="shared" si="4"/>
        <v>23.75</v>
      </c>
      <c r="N65" s="75">
        <v>13.75</v>
      </c>
      <c r="P65" s="70">
        <f t="shared" si="3"/>
        <v>1.949905159984916E-3</v>
      </c>
    </row>
    <row r="66" spans="1:16" ht="21">
      <c r="A66" s="80">
        <v>0.97094580084000337</v>
      </c>
      <c r="B66" s="80">
        <v>1.0495649196349235</v>
      </c>
      <c r="C66" s="80">
        <v>0.96870566307080441</v>
      </c>
      <c r="D66" s="80">
        <v>0.60017711473117275</v>
      </c>
      <c r="E66" s="69">
        <v>0.3</v>
      </c>
      <c r="F66" s="69">
        <f t="shared" si="0"/>
        <v>0.95057753033403525</v>
      </c>
      <c r="G66" s="15" t="s">
        <v>187</v>
      </c>
      <c r="H66" s="71" t="s">
        <v>101</v>
      </c>
      <c r="I66" s="71">
        <v>300</v>
      </c>
      <c r="J66" s="71">
        <f t="shared" si="1"/>
        <v>300</v>
      </c>
      <c r="K66" s="71">
        <v>300</v>
      </c>
      <c r="L66" s="74">
        <v>19.95</v>
      </c>
      <c r="M66" s="74">
        <f t="shared" si="4"/>
        <v>19.95</v>
      </c>
      <c r="N66" s="74">
        <v>11.55</v>
      </c>
      <c r="P66" s="70">
        <f t="shared" si="3"/>
        <v>8.0859256564119075E-2</v>
      </c>
    </row>
    <row r="67" spans="1:16" ht="21">
      <c r="A67" s="80">
        <v>0.97094580084000337</v>
      </c>
      <c r="B67" s="80">
        <v>0.94421739317532427</v>
      </c>
      <c r="C67" s="80">
        <v>0.90915378340804653</v>
      </c>
      <c r="D67" s="80">
        <v>0.60017711473117275</v>
      </c>
      <c r="E67" s="69">
        <v>0.5</v>
      </c>
      <c r="F67" s="69">
        <f t="shared" ref="F67:F130" si="5">C67/(A67*B67)</f>
        <v>0.99167728679837241</v>
      </c>
      <c r="G67" s="15" t="s">
        <v>188</v>
      </c>
      <c r="H67" s="71" t="s">
        <v>102</v>
      </c>
      <c r="I67" s="71">
        <v>300</v>
      </c>
      <c r="J67" s="71">
        <f t="shared" ref="J67:J97" si="6">I67</f>
        <v>300</v>
      </c>
      <c r="K67" s="71">
        <v>300</v>
      </c>
      <c r="L67" s="74">
        <v>19.95</v>
      </c>
      <c r="M67" s="74">
        <f t="shared" si="4"/>
        <v>19.95</v>
      </c>
      <c r="N67" s="74">
        <v>11.55</v>
      </c>
      <c r="P67" s="70">
        <f t="shared" ref="P67:P130" si="7">B67-C67</f>
        <v>3.5063609767277737E-2</v>
      </c>
    </row>
    <row r="68" spans="1:16" ht="21">
      <c r="A68" s="80">
        <v>0.97094580084000337</v>
      </c>
      <c r="B68" s="80">
        <v>0.856073274295722</v>
      </c>
      <c r="C68" s="80">
        <v>0.82443613695351214</v>
      </c>
      <c r="D68" s="80">
        <v>0.60017711473117275</v>
      </c>
      <c r="E68" s="69">
        <v>0.75</v>
      </c>
      <c r="F68" s="69">
        <f t="shared" si="5"/>
        <v>0.99186163640006553</v>
      </c>
      <c r="G68" s="15" t="s">
        <v>189</v>
      </c>
      <c r="H68" s="71" t="s">
        <v>103</v>
      </c>
      <c r="I68" s="71">
        <v>300</v>
      </c>
      <c r="J68" s="71">
        <f t="shared" si="6"/>
        <v>300</v>
      </c>
      <c r="K68" s="71">
        <v>300</v>
      </c>
      <c r="L68" s="74">
        <v>19.95</v>
      </c>
      <c r="M68" s="74">
        <f t="shared" si="4"/>
        <v>19.95</v>
      </c>
      <c r="N68" s="74">
        <v>11.55</v>
      </c>
      <c r="P68" s="70">
        <f t="shared" si="7"/>
        <v>3.1637137342209853E-2</v>
      </c>
    </row>
    <row r="69" spans="1:16" ht="21">
      <c r="A69" s="80">
        <v>0.97094580084000337</v>
      </c>
      <c r="B69" s="80">
        <v>0.74822590636570929</v>
      </c>
      <c r="C69" s="80">
        <v>0.71546240619376666</v>
      </c>
      <c r="D69" s="80">
        <v>0.60017711473117275</v>
      </c>
      <c r="E69" s="69">
        <v>1</v>
      </c>
      <c r="F69" s="69">
        <f t="shared" si="5"/>
        <v>0.98482505718835411</v>
      </c>
      <c r="G69" s="15" t="s">
        <v>190</v>
      </c>
      <c r="H69" s="71" t="s">
        <v>104</v>
      </c>
      <c r="I69" s="71">
        <v>300</v>
      </c>
      <c r="J69" s="71">
        <f t="shared" si="6"/>
        <v>300</v>
      </c>
      <c r="K69" s="71">
        <v>300</v>
      </c>
      <c r="L69" s="74">
        <v>19.95</v>
      </c>
      <c r="M69" s="74">
        <f t="shared" si="4"/>
        <v>19.95</v>
      </c>
      <c r="N69" s="74">
        <v>11.55</v>
      </c>
      <c r="P69" s="70">
        <f t="shared" si="7"/>
        <v>3.2763500171942628E-2</v>
      </c>
    </row>
    <row r="70" spans="1:16" ht="21">
      <c r="A70" s="80">
        <v>0.97094580084000337</v>
      </c>
      <c r="B70" s="80">
        <v>0.51283093602072116</v>
      </c>
      <c r="C70" s="80">
        <v>0.50000346820478114</v>
      </c>
      <c r="D70" s="80">
        <v>0.60017711473117275</v>
      </c>
      <c r="E70" s="69">
        <v>1.33</v>
      </c>
      <c r="F70" s="69">
        <f t="shared" si="5"/>
        <v>1.0041620709536518</v>
      </c>
      <c r="G70" s="15" t="s">
        <v>191</v>
      </c>
      <c r="H70" s="71" t="s">
        <v>105</v>
      </c>
      <c r="I70" s="71">
        <v>300</v>
      </c>
      <c r="J70" s="71">
        <f t="shared" si="6"/>
        <v>300</v>
      </c>
      <c r="K70" s="71">
        <v>300</v>
      </c>
      <c r="L70" s="74">
        <v>19.95</v>
      </c>
      <c r="M70" s="74">
        <f t="shared" si="4"/>
        <v>19.95</v>
      </c>
      <c r="N70" s="74">
        <v>11.55</v>
      </c>
      <c r="P70" s="70">
        <f t="shared" si="7"/>
        <v>1.2827467815940019E-2</v>
      </c>
    </row>
    <row r="71" spans="1:16" ht="21">
      <c r="A71" s="80">
        <v>0.97094580084000337</v>
      </c>
      <c r="B71" s="80">
        <v>0.34257880343929148</v>
      </c>
      <c r="C71" s="80">
        <v>0.33565974992264708</v>
      </c>
      <c r="D71" s="80">
        <v>0.60017711473117275</v>
      </c>
      <c r="E71" s="69">
        <v>1.67</v>
      </c>
      <c r="F71" s="69">
        <f t="shared" si="5"/>
        <v>1.0091222702907678</v>
      </c>
      <c r="G71" s="15" t="s">
        <v>192</v>
      </c>
      <c r="H71" s="71" t="s">
        <v>106</v>
      </c>
      <c r="I71" s="71">
        <v>300</v>
      </c>
      <c r="J71" s="71">
        <f t="shared" si="6"/>
        <v>300</v>
      </c>
      <c r="K71" s="71">
        <v>300</v>
      </c>
      <c r="L71" s="74">
        <v>19.95</v>
      </c>
      <c r="M71" s="74">
        <f t="shared" si="4"/>
        <v>19.95</v>
      </c>
      <c r="N71" s="74">
        <v>11.55</v>
      </c>
      <c r="P71" s="70">
        <f t="shared" si="7"/>
        <v>6.9190535166444023E-3</v>
      </c>
    </row>
    <row r="72" spans="1:16" ht="21">
      <c r="A72" s="80">
        <v>0.97094580084000337</v>
      </c>
      <c r="B72" s="80">
        <v>0.24390668635338844</v>
      </c>
      <c r="C72" s="80">
        <v>0.2393681184455809</v>
      </c>
      <c r="D72" s="80">
        <v>0.60017711473117275</v>
      </c>
      <c r="E72" s="69">
        <v>2</v>
      </c>
      <c r="F72" s="69">
        <f t="shared" si="5"/>
        <v>1.0107589885719299</v>
      </c>
      <c r="G72" s="15" t="s">
        <v>193</v>
      </c>
      <c r="H72" s="71" t="s">
        <v>107</v>
      </c>
      <c r="I72" s="71">
        <v>300</v>
      </c>
      <c r="J72" s="71">
        <f t="shared" si="6"/>
        <v>300</v>
      </c>
      <c r="K72" s="71">
        <v>300</v>
      </c>
      <c r="L72" s="74">
        <v>19.95</v>
      </c>
      <c r="M72" s="74">
        <f t="shared" si="4"/>
        <v>19.95</v>
      </c>
      <c r="N72" s="74">
        <v>11.55</v>
      </c>
      <c r="P72" s="70">
        <f t="shared" si="7"/>
        <v>4.5385679078075447E-3</v>
      </c>
    </row>
    <row r="73" spans="1:16" ht="21">
      <c r="A73" s="80">
        <v>0.97094580084000337</v>
      </c>
      <c r="B73" s="80">
        <v>0.15763196814682243</v>
      </c>
      <c r="C73" s="80">
        <v>0.15525741360999298</v>
      </c>
      <c r="D73" s="80">
        <v>0.60017711473117275</v>
      </c>
      <c r="E73" s="69">
        <v>2.5</v>
      </c>
      <c r="F73" s="69">
        <f t="shared" si="5"/>
        <v>1.0144089241179186</v>
      </c>
      <c r="G73" s="15" t="s">
        <v>194</v>
      </c>
      <c r="H73" s="71" t="s">
        <v>108</v>
      </c>
      <c r="I73" s="71">
        <v>300</v>
      </c>
      <c r="J73" s="71">
        <f t="shared" si="6"/>
        <v>300</v>
      </c>
      <c r="K73" s="71">
        <v>300</v>
      </c>
      <c r="L73" s="74">
        <v>19.95</v>
      </c>
      <c r="M73" s="74">
        <f t="shared" si="4"/>
        <v>19.95</v>
      </c>
      <c r="N73" s="74">
        <v>11.55</v>
      </c>
      <c r="P73" s="70">
        <f t="shared" si="7"/>
        <v>2.374554536829443E-3</v>
      </c>
    </row>
    <row r="74" spans="1:16" ht="21">
      <c r="A74" s="83">
        <v>0.81482727293442681</v>
      </c>
      <c r="B74" s="83">
        <v>1.055709313589839</v>
      </c>
      <c r="C74" s="83">
        <v>0.86843821756746331</v>
      </c>
      <c r="D74" s="83">
        <v>0.80073751797666637</v>
      </c>
      <c r="E74" s="85">
        <v>0.3</v>
      </c>
      <c r="F74" s="85">
        <f t="shared" si="5"/>
        <v>1.0095527533479247</v>
      </c>
      <c r="G74" s="15" t="s">
        <v>195</v>
      </c>
      <c r="H74" s="71" t="s">
        <v>109</v>
      </c>
      <c r="I74" s="71">
        <v>300</v>
      </c>
      <c r="J74" s="71">
        <f t="shared" si="6"/>
        <v>300</v>
      </c>
      <c r="K74" s="71">
        <v>300</v>
      </c>
      <c r="L74" s="73">
        <v>15.010000000000002</v>
      </c>
      <c r="M74" s="73">
        <f t="shared" si="4"/>
        <v>15.010000000000002</v>
      </c>
      <c r="N74" s="73">
        <v>8.6900000000000013</v>
      </c>
      <c r="P74" s="83">
        <f t="shared" si="7"/>
        <v>0.18727109602237568</v>
      </c>
    </row>
    <row r="75" spans="1:16" ht="21">
      <c r="A75" s="70">
        <v>0.81482727293442681</v>
      </c>
      <c r="B75" s="70">
        <v>0.95395468152325491</v>
      </c>
      <c r="C75" s="70">
        <v>0.83496903496968833</v>
      </c>
      <c r="D75" s="70">
        <v>0.80073751797666637</v>
      </c>
      <c r="E75">
        <v>0.5</v>
      </c>
      <c r="F75">
        <f t="shared" si="5"/>
        <v>1.0741800183280819</v>
      </c>
      <c r="G75" s="15" t="s">
        <v>196</v>
      </c>
      <c r="H75" s="71" t="s">
        <v>110</v>
      </c>
      <c r="I75" s="71">
        <v>300</v>
      </c>
      <c r="J75" s="71">
        <f t="shared" si="6"/>
        <v>300</v>
      </c>
      <c r="K75" s="71">
        <v>300</v>
      </c>
      <c r="L75" s="73">
        <v>15.010000000000002</v>
      </c>
      <c r="M75" s="73">
        <f t="shared" si="4"/>
        <v>15.010000000000002</v>
      </c>
      <c r="N75" s="73">
        <v>8.6900000000000013</v>
      </c>
      <c r="P75" s="87">
        <f t="shared" si="7"/>
        <v>0.11898564655356658</v>
      </c>
    </row>
    <row r="76" spans="1:16" ht="21">
      <c r="A76" s="70">
        <v>0.81482727293442681</v>
      </c>
      <c r="B76" s="70">
        <v>0.85884594245484192</v>
      </c>
      <c r="C76" s="70">
        <v>0.77469678100265393</v>
      </c>
      <c r="D76" s="70">
        <v>0.80073751797666637</v>
      </c>
      <c r="E76">
        <v>0.75</v>
      </c>
      <c r="F76">
        <f t="shared" si="5"/>
        <v>1.1070084257668173</v>
      </c>
      <c r="G76" s="15" t="s">
        <v>197</v>
      </c>
      <c r="H76" s="71" t="s">
        <v>111</v>
      </c>
      <c r="I76" s="71">
        <v>300</v>
      </c>
      <c r="J76" s="71">
        <f t="shared" si="6"/>
        <v>300</v>
      </c>
      <c r="K76" s="71">
        <v>300</v>
      </c>
      <c r="L76" s="73">
        <v>15.010000000000002</v>
      </c>
      <c r="M76" s="73">
        <f t="shared" si="4"/>
        <v>15.010000000000002</v>
      </c>
      <c r="N76" s="73">
        <v>8.6900000000000013</v>
      </c>
      <c r="P76" s="70">
        <f t="shared" si="7"/>
        <v>8.4149161452187982E-2</v>
      </c>
    </row>
    <row r="77" spans="1:16" ht="21">
      <c r="A77" s="70">
        <v>0.81482727293442681</v>
      </c>
      <c r="B77" s="70">
        <v>0.7425424324423664</v>
      </c>
      <c r="C77" s="70">
        <v>0.68010071871453104</v>
      </c>
      <c r="D77" s="70">
        <v>0.80073751797666637</v>
      </c>
      <c r="E77">
        <v>1</v>
      </c>
      <c r="F77">
        <f t="shared" si="5"/>
        <v>1.1240519947733281</v>
      </c>
      <c r="G77" s="15" t="s">
        <v>198</v>
      </c>
      <c r="H77" s="71" t="s">
        <v>112</v>
      </c>
      <c r="I77" s="71">
        <v>300</v>
      </c>
      <c r="J77" s="71">
        <f t="shared" si="6"/>
        <v>300</v>
      </c>
      <c r="K77" s="71">
        <v>300</v>
      </c>
      <c r="L77" s="73">
        <v>15.010000000000002</v>
      </c>
      <c r="M77" s="73">
        <f t="shared" si="4"/>
        <v>15.010000000000002</v>
      </c>
      <c r="N77" s="73">
        <v>8.6900000000000013</v>
      </c>
      <c r="P77" s="70">
        <f t="shared" si="7"/>
        <v>6.2441713727835357E-2</v>
      </c>
    </row>
    <row r="78" spans="1:16" ht="21">
      <c r="A78" s="70">
        <v>0.81482727293442681</v>
      </c>
      <c r="B78" s="70">
        <v>0.51305870682232191</v>
      </c>
      <c r="C78" s="70">
        <v>0.48672765931845702</v>
      </c>
      <c r="D78" s="70">
        <v>0.80073751797666637</v>
      </c>
      <c r="E78">
        <v>1.33</v>
      </c>
      <c r="F78">
        <f t="shared" si="5"/>
        <v>1.1642691975311368</v>
      </c>
      <c r="G78" s="15" t="s">
        <v>199</v>
      </c>
      <c r="H78" s="71" t="s">
        <v>113</v>
      </c>
      <c r="I78" s="71">
        <v>300</v>
      </c>
      <c r="J78" s="71">
        <f t="shared" si="6"/>
        <v>300</v>
      </c>
      <c r="K78" s="71">
        <v>300</v>
      </c>
      <c r="L78" s="73">
        <v>15.010000000000002</v>
      </c>
      <c r="M78" s="73">
        <f t="shared" si="4"/>
        <v>15.010000000000002</v>
      </c>
      <c r="N78" s="73">
        <v>8.6900000000000013</v>
      </c>
      <c r="P78" s="70">
        <f t="shared" si="7"/>
        <v>2.6331047503864891E-2</v>
      </c>
    </row>
    <row r="79" spans="1:16" ht="21">
      <c r="A79" s="70">
        <v>0.81482727293442681</v>
      </c>
      <c r="B79" s="70">
        <v>0.34262167717390868</v>
      </c>
      <c r="C79" s="70">
        <v>0.33008987934597822</v>
      </c>
      <c r="D79" s="70">
        <v>0.80073751797666637</v>
      </c>
      <c r="E79">
        <v>1.67</v>
      </c>
      <c r="F79">
        <f t="shared" si="5"/>
        <v>1.1823656809107386</v>
      </c>
      <c r="G79" s="15" t="s">
        <v>200</v>
      </c>
      <c r="H79" s="71" t="s">
        <v>114</v>
      </c>
      <c r="I79" s="71">
        <v>300</v>
      </c>
      <c r="J79" s="71">
        <f t="shared" si="6"/>
        <v>300</v>
      </c>
      <c r="K79" s="71">
        <v>300</v>
      </c>
      <c r="L79" s="73">
        <v>15.010000000000002</v>
      </c>
      <c r="M79" s="73">
        <f t="shared" si="4"/>
        <v>15.010000000000002</v>
      </c>
      <c r="N79" s="73">
        <v>8.6900000000000013</v>
      </c>
      <c r="P79" s="70">
        <f t="shared" si="7"/>
        <v>1.2531797827930458E-2</v>
      </c>
    </row>
    <row r="80" spans="1:16" ht="21">
      <c r="A80" s="70">
        <v>0.81482727293442681</v>
      </c>
      <c r="B80" s="70">
        <v>0.24388500498809162</v>
      </c>
      <c r="C80" s="70">
        <v>0.23620570209356076</v>
      </c>
      <c r="D80" s="70">
        <v>0.80073751797666637</v>
      </c>
      <c r="E80">
        <v>2</v>
      </c>
      <c r="F80">
        <f t="shared" si="5"/>
        <v>1.188610935836643</v>
      </c>
      <c r="G80" s="15" t="s">
        <v>201</v>
      </c>
      <c r="H80" s="71" t="s">
        <v>115</v>
      </c>
      <c r="I80" s="71">
        <v>300</v>
      </c>
      <c r="J80" s="71">
        <f t="shared" si="6"/>
        <v>300</v>
      </c>
      <c r="K80" s="71">
        <v>300</v>
      </c>
      <c r="L80" s="73">
        <v>15.010000000000002</v>
      </c>
      <c r="M80" s="73">
        <f t="shared" si="4"/>
        <v>15.010000000000002</v>
      </c>
      <c r="N80" s="73">
        <v>8.6900000000000013</v>
      </c>
      <c r="P80" s="70">
        <f t="shared" si="7"/>
        <v>7.679302894530865E-3</v>
      </c>
    </row>
    <row r="81" spans="1:16" ht="21">
      <c r="A81" s="70">
        <v>0.81482727293442681</v>
      </c>
      <c r="B81" s="70">
        <v>0.15821130984103315</v>
      </c>
      <c r="C81" s="70">
        <v>0.15406008376740388</v>
      </c>
      <c r="D81" s="70">
        <v>0.80073751797666637</v>
      </c>
      <c r="E81">
        <v>2.5</v>
      </c>
      <c r="F81">
        <f t="shared" si="5"/>
        <v>1.1950526707499711</v>
      </c>
      <c r="G81" s="15" t="s">
        <v>202</v>
      </c>
      <c r="H81" s="71" t="s">
        <v>116</v>
      </c>
      <c r="I81" s="71">
        <v>300</v>
      </c>
      <c r="J81" s="71">
        <f t="shared" si="6"/>
        <v>300</v>
      </c>
      <c r="K81" s="71">
        <v>300</v>
      </c>
      <c r="L81" s="73">
        <v>15.010000000000002</v>
      </c>
      <c r="M81" s="73">
        <f t="shared" si="4"/>
        <v>15.010000000000002</v>
      </c>
      <c r="N81" s="73">
        <v>8.6900000000000013</v>
      </c>
      <c r="P81" s="70">
        <f t="shared" si="7"/>
        <v>4.1512260736292772E-3</v>
      </c>
    </row>
    <row r="82" spans="1:16" ht="21">
      <c r="A82" s="83">
        <v>0.66862420737717243</v>
      </c>
      <c r="B82" s="83">
        <v>1.0649531671313468</v>
      </c>
      <c r="C82" s="83">
        <v>0.69767283822642301</v>
      </c>
      <c r="D82" s="83">
        <v>1.1133395391615006</v>
      </c>
      <c r="E82" s="85">
        <v>0.3</v>
      </c>
      <c r="F82" s="85">
        <f t="shared" si="5"/>
        <v>0.97980400391029798</v>
      </c>
      <c r="G82" s="15" t="s">
        <v>203</v>
      </c>
      <c r="H82" s="71" t="s">
        <v>117</v>
      </c>
      <c r="I82" s="71">
        <v>300</v>
      </c>
      <c r="J82" s="71">
        <f t="shared" si="6"/>
        <v>300</v>
      </c>
      <c r="K82" s="71">
        <v>300</v>
      </c>
      <c r="L82" s="76">
        <v>10.829999999999998</v>
      </c>
      <c r="M82" s="76">
        <f t="shared" si="4"/>
        <v>10.829999999999998</v>
      </c>
      <c r="N82" s="76">
        <v>6.27</v>
      </c>
      <c r="P82" s="83">
        <f t="shared" si="7"/>
        <v>0.36728032890492379</v>
      </c>
    </row>
    <row r="83" spans="1:16" ht="21">
      <c r="A83" s="83">
        <v>0.66862420737717243</v>
      </c>
      <c r="B83" s="83">
        <v>0.98039199456731752</v>
      </c>
      <c r="C83" s="83">
        <v>0.66901158327801735</v>
      </c>
      <c r="D83" s="83">
        <v>1.1133395391615006</v>
      </c>
      <c r="E83" s="85">
        <v>0.5</v>
      </c>
      <c r="F83" s="85">
        <f t="shared" si="5"/>
        <v>1.0205911188655339</v>
      </c>
      <c r="G83" s="15" t="s">
        <v>204</v>
      </c>
      <c r="H83" s="71" t="s">
        <v>118</v>
      </c>
      <c r="I83" s="71">
        <v>300</v>
      </c>
      <c r="J83" s="71">
        <f t="shared" si="6"/>
        <v>300</v>
      </c>
      <c r="K83" s="71">
        <v>300</v>
      </c>
      <c r="L83" s="76">
        <v>10.829999999999998</v>
      </c>
      <c r="M83" s="76">
        <f t="shared" si="4"/>
        <v>10.829999999999998</v>
      </c>
      <c r="N83" s="76">
        <v>6.27</v>
      </c>
      <c r="P83" s="83">
        <f t="shared" si="7"/>
        <v>0.31138041128930016</v>
      </c>
    </row>
    <row r="84" spans="1:16" ht="21">
      <c r="A84" s="83">
        <v>0.66862420737717243</v>
      </c>
      <c r="B84" s="83">
        <v>0.86410892705775522</v>
      </c>
      <c r="C84" s="83">
        <v>0.61844053064729232</v>
      </c>
      <c r="D84" s="83">
        <v>1.1133395391615006</v>
      </c>
      <c r="E84" s="85">
        <v>0.75</v>
      </c>
      <c r="F84" s="85">
        <f t="shared" si="5"/>
        <v>1.0704030952011978</v>
      </c>
      <c r="G84" s="15" t="s">
        <v>205</v>
      </c>
      <c r="H84" s="71" t="s">
        <v>119</v>
      </c>
      <c r="I84" s="71">
        <v>300</v>
      </c>
      <c r="J84" s="71">
        <f t="shared" si="6"/>
        <v>300</v>
      </c>
      <c r="K84" s="71">
        <v>300</v>
      </c>
      <c r="L84" s="76">
        <v>10.829999999999998</v>
      </c>
      <c r="M84" s="76">
        <f t="shared" si="4"/>
        <v>10.829999999999998</v>
      </c>
      <c r="N84" s="76">
        <v>6.27</v>
      </c>
      <c r="P84" s="83">
        <f t="shared" si="7"/>
        <v>0.2456683964104629</v>
      </c>
    </row>
    <row r="85" spans="1:16" ht="21">
      <c r="A85" s="83">
        <v>0.66862420737717243</v>
      </c>
      <c r="B85" s="83">
        <v>0.74467506580526599</v>
      </c>
      <c r="C85" s="83">
        <v>0.55279345671472691</v>
      </c>
      <c r="D85" s="83">
        <v>1.1133395391615006</v>
      </c>
      <c r="E85" s="85">
        <v>1</v>
      </c>
      <c r="F85" s="85">
        <f t="shared" si="5"/>
        <v>1.1102326249433569</v>
      </c>
      <c r="G85" s="15" t="s">
        <v>206</v>
      </c>
      <c r="H85" s="71" t="s">
        <v>120</v>
      </c>
      <c r="I85" s="71">
        <v>300</v>
      </c>
      <c r="J85" s="71">
        <f t="shared" si="6"/>
        <v>300</v>
      </c>
      <c r="K85" s="71">
        <v>300</v>
      </c>
      <c r="L85" s="76">
        <v>10.829999999999998</v>
      </c>
      <c r="M85" s="76">
        <f t="shared" si="4"/>
        <v>10.829999999999998</v>
      </c>
      <c r="N85" s="76">
        <v>6.27</v>
      </c>
      <c r="P85" s="83">
        <f t="shared" si="7"/>
        <v>0.19188160909053908</v>
      </c>
    </row>
    <row r="86" spans="1:16" ht="21">
      <c r="A86" s="80">
        <v>0.66862420737717243</v>
      </c>
      <c r="B86" s="80">
        <v>0.51417814092323599</v>
      </c>
      <c r="C86" s="80">
        <v>0.42779819126392482</v>
      </c>
      <c r="D86" s="80">
        <v>1.1133395391615006</v>
      </c>
      <c r="E86" s="69">
        <v>1.33</v>
      </c>
      <c r="F86" s="69">
        <f t="shared" si="5"/>
        <v>1.2443519659723461</v>
      </c>
      <c r="G86" s="15" t="s">
        <v>207</v>
      </c>
      <c r="H86" s="71" t="s">
        <v>121</v>
      </c>
      <c r="I86" s="71">
        <v>300</v>
      </c>
      <c r="J86" s="71">
        <f t="shared" si="6"/>
        <v>300</v>
      </c>
      <c r="K86" s="71">
        <v>300</v>
      </c>
      <c r="L86" s="76">
        <v>10.829999999999998</v>
      </c>
      <c r="M86" s="76">
        <f t="shared" si="4"/>
        <v>10.829999999999998</v>
      </c>
      <c r="N86" s="76">
        <v>6.27</v>
      </c>
      <c r="P86" s="70">
        <f t="shared" si="7"/>
        <v>8.6379949659311173E-2</v>
      </c>
    </row>
    <row r="87" spans="1:16" ht="21">
      <c r="A87" s="80">
        <v>0.66862420737717243</v>
      </c>
      <c r="B87" s="80">
        <v>0.34321434913290416</v>
      </c>
      <c r="C87" s="80">
        <v>0.30570883017534423</v>
      </c>
      <c r="D87" s="80">
        <v>1.1133395391615006</v>
      </c>
      <c r="E87" s="69">
        <v>1.67</v>
      </c>
      <c r="F87" s="69">
        <f t="shared" si="5"/>
        <v>1.3321724578481891</v>
      </c>
      <c r="G87" s="15" t="s">
        <v>208</v>
      </c>
      <c r="H87" s="71" t="s">
        <v>122</v>
      </c>
      <c r="I87" s="71">
        <v>300</v>
      </c>
      <c r="J87" s="71">
        <f t="shared" si="6"/>
        <v>300</v>
      </c>
      <c r="K87" s="71">
        <v>300</v>
      </c>
      <c r="L87" s="76">
        <v>10.829999999999998</v>
      </c>
      <c r="M87" s="76">
        <f t="shared" si="4"/>
        <v>10.829999999999998</v>
      </c>
      <c r="N87" s="76">
        <v>6.27</v>
      </c>
      <c r="P87" s="70">
        <f t="shared" si="7"/>
        <v>3.7505518957559936E-2</v>
      </c>
    </row>
    <row r="88" spans="1:16" ht="21">
      <c r="A88" s="80">
        <v>0.66862420737717243</v>
      </c>
      <c r="B88" s="80">
        <v>0.24427596025345175</v>
      </c>
      <c r="C88" s="80">
        <v>0.22351763481439338</v>
      </c>
      <c r="D88" s="80">
        <v>1.1133395391615006</v>
      </c>
      <c r="E88" s="69">
        <v>2</v>
      </c>
      <c r="F88" s="69">
        <f t="shared" si="5"/>
        <v>1.3685131282767748</v>
      </c>
      <c r="G88" s="15" t="s">
        <v>209</v>
      </c>
      <c r="H88" s="71" t="s">
        <v>123</v>
      </c>
      <c r="I88" s="71">
        <v>300</v>
      </c>
      <c r="J88" s="71">
        <f t="shared" si="6"/>
        <v>300</v>
      </c>
      <c r="K88" s="71">
        <v>300</v>
      </c>
      <c r="L88" s="76">
        <v>10.829999999999998</v>
      </c>
      <c r="M88" s="76">
        <f t="shared" si="4"/>
        <v>10.829999999999998</v>
      </c>
      <c r="N88" s="76">
        <v>6.27</v>
      </c>
      <c r="P88" s="70">
        <f t="shared" si="7"/>
        <v>2.0758325439058367E-2</v>
      </c>
    </row>
    <row r="89" spans="1:16" ht="21">
      <c r="A89" s="80">
        <v>0.66862420737717243</v>
      </c>
      <c r="B89" s="80">
        <v>0.15840056781587511</v>
      </c>
      <c r="C89" s="80">
        <v>0.14788722682681468</v>
      </c>
      <c r="D89" s="80">
        <v>1.1133395391615006</v>
      </c>
      <c r="E89" s="69">
        <v>2.5</v>
      </c>
      <c r="F89" s="69">
        <f t="shared" si="5"/>
        <v>1.3963421087933217</v>
      </c>
      <c r="G89" s="15" t="s">
        <v>210</v>
      </c>
      <c r="H89" s="71" t="s">
        <v>124</v>
      </c>
      <c r="I89" s="71">
        <v>300</v>
      </c>
      <c r="J89" s="71">
        <f t="shared" si="6"/>
        <v>300</v>
      </c>
      <c r="K89" s="71">
        <v>300</v>
      </c>
      <c r="L89" s="76">
        <v>10.829999999999998</v>
      </c>
      <c r="M89" s="76">
        <f t="shared" si="4"/>
        <v>10.829999999999998</v>
      </c>
      <c r="N89" s="76">
        <v>6.27</v>
      </c>
      <c r="P89" s="70">
        <f t="shared" si="7"/>
        <v>1.0513340989060427E-2</v>
      </c>
    </row>
    <row r="90" spans="1:16" ht="21">
      <c r="A90" s="83">
        <v>0.58600394911666143</v>
      </c>
      <c r="B90" s="83">
        <v>1.0748632022197855</v>
      </c>
      <c r="C90" s="83">
        <v>0.59377371584786665</v>
      </c>
      <c r="D90" s="83">
        <v>1.5142327300352278</v>
      </c>
      <c r="E90" s="85">
        <v>0.3</v>
      </c>
      <c r="F90" s="85">
        <f t="shared" si="5"/>
        <v>0.94268637734571137</v>
      </c>
      <c r="G90" s="15" t="s">
        <v>211</v>
      </c>
      <c r="H90" s="71" t="s">
        <v>125</v>
      </c>
      <c r="I90" s="71">
        <v>300</v>
      </c>
      <c r="J90" s="71">
        <f t="shared" si="6"/>
        <v>300</v>
      </c>
      <c r="K90" s="71">
        <v>300</v>
      </c>
      <c r="L90" s="73">
        <v>7.9799999999999995</v>
      </c>
      <c r="M90" s="73">
        <f t="shared" si="4"/>
        <v>7.9799999999999995</v>
      </c>
      <c r="N90" s="73">
        <v>4.62</v>
      </c>
      <c r="P90" s="83">
        <f t="shared" si="7"/>
        <v>0.48108948637191884</v>
      </c>
    </row>
    <row r="91" spans="1:16" ht="21">
      <c r="A91" s="83">
        <v>0.58600394911666143</v>
      </c>
      <c r="B91" s="83">
        <v>0.98935251551266434</v>
      </c>
      <c r="C91" s="83">
        <v>0.56525309524492051</v>
      </c>
      <c r="D91" s="83">
        <v>1.5142327300352278</v>
      </c>
      <c r="E91" s="85">
        <v>0.5</v>
      </c>
      <c r="F91" s="85">
        <f t="shared" si="5"/>
        <v>0.97497020534097545</v>
      </c>
      <c r="G91" s="15" t="s">
        <v>212</v>
      </c>
      <c r="H91" s="71" t="s">
        <v>126</v>
      </c>
      <c r="I91" s="71">
        <v>300</v>
      </c>
      <c r="J91" s="71">
        <f t="shared" si="6"/>
        <v>300</v>
      </c>
      <c r="K91" s="71">
        <v>300</v>
      </c>
      <c r="L91" s="73">
        <v>7.9799999999999995</v>
      </c>
      <c r="M91" s="73">
        <f t="shared" si="4"/>
        <v>7.9799999999999995</v>
      </c>
      <c r="N91" s="73">
        <v>4.62</v>
      </c>
      <c r="P91" s="83">
        <f t="shared" si="7"/>
        <v>0.42409942026774383</v>
      </c>
    </row>
    <row r="92" spans="1:16" ht="21">
      <c r="A92" s="83">
        <v>0.58600394911666143</v>
      </c>
      <c r="B92" s="83">
        <v>0.87043852692303869</v>
      </c>
      <c r="C92" s="83">
        <v>0.50184396322631442</v>
      </c>
      <c r="D92" s="83">
        <v>1.5142327300352278</v>
      </c>
      <c r="E92" s="85">
        <v>0.75</v>
      </c>
      <c r="F92" s="85">
        <f t="shared" si="5"/>
        <v>0.98385264208557266</v>
      </c>
      <c r="G92" s="15" t="s">
        <v>213</v>
      </c>
      <c r="H92" s="71" t="s">
        <v>127</v>
      </c>
      <c r="I92" s="71">
        <v>300</v>
      </c>
      <c r="J92" s="71">
        <f t="shared" si="6"/>
        <v>300</v>
      </c>
      <c r="K92" s="71">
        <v>300</v>
      </c>
      <c r="L92" s="73">
        <v>7.9799999999999995</v>
      </c>
      <c r="M92" s="73">
        <f t="shared" si="4"/>
        <v>7.9799999999999995</v>
      </c>
      <c r="N92" s="73">
        <v>4.62</v>
      </c>
      <c r="P92" s="83">
        <f t="shared" si="7"/>
        <v>0.36859456369672428</v>
      </c>
    </row>
    <row r="93" spans="1:16" ht="21">
      <c r="A93" s="83">
        <v>0.58600394911666143</v>
      </c>
      <c r="B93" s="83">
        <v>0.74787218636230246</v>
      </c>
      <c r="C93" s="83">
        <v>0.42676820348459149</v>
      </c>
      <c r="D93" s="83">
        <v>1.5142327300352278</v>
      </c>
      <c r="E93" s="85">
        <v>1</v>
      </c>
      <c r="F93" s="85">
        <f t="shared" si="5"/>
        <v>0.97378735322300991</v>
      </c>
      <c r="G93" s="15" t="s">
        <v>214</v>
      </c>
      <c r="H93" s="71" t="s">
        <v>128</v>
      </c>
      <c r="I93" s="71">
        <v>300</v>
      </c>
      <c r="J93" s="71">
        <f t="shared" si="6"/>
        <v>300</v>
      </c>
      <c r="K93" s="71">
        <v>300</v>
      </c>
      <c r="L93" s="73">
        <v>7.9799999999999995</v>
      </c>
      <c r="M93" s="73">
        <f t="shared" si="4"/>
        <v>7.9799999999999995</v>
      </c>
      <c r="N93" s="73">
        <v>4.62</v>
      </c>
      <c r="P93" s="83">
        <f t="shared" si="7"/>
        <v>0.32110398287771097</v>
      </c>
    </row>
    <row r="94" spans="1:16" ht="21">
      <c r="A94" s="83">
        <v>0.58600394911666143</v>
      </c>
      <c r="B94" s="83">
        <v>0.51577244778626485</v>
      </c>
      <c r="C94" s="83">
        <v>0.32726898356734857</v>
      </c>
      <c r="D94" s="83">
        <v>1.5142327300352278</v>
      </c>
      <c r="E94" s="85">
        <v>1.33</v>
      </c>
      <c r="F94" s="85">
        <f t="shared" si="5"/>
        <v>1.0827948117655137</v>
      </c>
      <c r="G94" s="15" t="s">
        <v>215</v>
      </c>
      <c r="H94" s="71" t="s">
        <v>129</v>
      </c>
      <c r="I94" s="71">
        <v>300</v>
      </c>
      <c r="J94" s="71">
        <f t="shared" si="6"/>
        <v>300</v>
      </c>
      <c r="K94" s="71">
        <v>300</v>
      </c>
      <c r="L94" s="73">
        <v>7.9799999999999995</v>
      </c>
      <c r="M94" s="73">
        <f t="shared" si="4"/>
        <v>7.9799999999999995</v>
      </c>
      <c r="N94" s="73">
        <v>4.62</v>
      </c>
      <c r="P94" s="83">
        <f t="shared" si="7"/>
        <v>0.18850346421891628</v>
      </c>
    </row>
    <row r="95" spans="1:16" ht="21">
      <c r="A95" s="70">
        <v>0.58600394911666143</v>
      </c>
      <c r="B95" s="70">
        <v>0.34429861824517893</v>
      </c>
      <c r="C95" s="70">
        <v>0.24588840019378524</v>
      </c>
      <c r="D95" s="70">
        <v>1.5142327300352278</v>
      </c>
      <c r="E95">
        <v>1.67</v>
      </c>
      <c r="F95">
        <f t="shared" si="5"/>
        <v>1.218715174879007</v>
      </c>
      <c r="G95" s="15" t="s">
        <v>216</v>
      </c>
      <c r="H95" s="71" t="s">
        <v>130</v>
      </c>
      <c r="I95" s="71">
        <v>300</v>
      </c>
      <c r="J95" s="71">
        <f t="shared" si="6"/>
        <v>300</v>
      </c>
      <c r="K95" s="71">
        <v>300</v>
      </c>
      <c r="L95" s="73">
        <v>7.9799999999999995</v>
      </c>
      <c r="M95" s="73">
        <f t="shared" si="4"/>
        <v>7.9799999999999995</v>
      </c>
      <c r="N95" s="73">
        <v>4.62</v>
      </c>
      <c r="P95" s="70">
        <f t="shared" si="7"/>
        <v>9.8410218051393689E-2</v>
      </c>
    </row>
    <row r="96" spans="1:16" ht="21">
      <c r="A96" s="70">
        <v>0.58600394911666143</v>
      </c>
      <c r="B96" s="70">
        <v>0.24500861628081685</v>
      </c>
      <c r="C96" s="70">
        <v>0.18855726168213463</v>
      </c>
      <c r="D96" s="70">
        <v>1.5142327300352278</v>
      </c>
      <c r="E96">
        <v>2</v>
      </c>
      <c r="F96">
        <f t="shared" si="5"/>
        <v>1.3132921918665295</v>
      </c>
      <c r="G96" s="31" t="s">
        <v>217</v>
      </c>
      <c r="H96" s="71" t="s">
        <v>131</v>
      </c>
      <c r="I96" s="71">
        <v>300</v>
      </c>
      <c r="J96" s="71">
        <f t="shared" si="6"/>
        <v>300</v>
      </c>
      <c r="K96" s="71">
        <v>300</v>
      </c>
      <c r="L96" s="73">
        <v>7.9799999999999995</v>
      </c>
      <c r="M96" s="73">
        <f t="shared" si="4"/>
        <v>7.9799999999999995</v>
      </c>
      <c r="N96" s="73">
        <v>4.62</v>
      </c>
      <c r="P96" s="70">
        <f t="shared" si="7"/>
        <v>5.6451354598682224E-2</v>
      </c>
    </row>
    <row r="97" spans="1:16" ht="21.75" thickBot="1">
      <c r="A97" s="70">
        <v>0.58600394911666143</v>
      </c>
      <c r="B97" s="70">
        <v>0.15882874384918752</v>
      </c>
      <c r="C97" s="70">
        <v>0.13074854265391256</v>
      </c>
      <c r="D97" s="70">
        <v>1.5142327300352278</v>
      </c>
      <c r="E97">
        <v>2.5</v>
      </c>
      <c r="F97">
        <f t="shared" si="5"/>
        <v>1.4047764335741024</v>
      </c>
      <c r="G97" s="42" t="s">
        <v>226</v>
      </c>
      <c r="H97" s="71" t="s">
        <v>132</v>
      </c>
      <c r="I97" s="71">
        <v>300</v>
      </c>
      <c r="J97" s="71">
        <f t="shared" si="6"/>
        <v>300</v>
      </c>
      <c r="K97" s="71">
        <v>300</v>
      </c>
      <c r="L97" s="73">
        <v>7.9799999999999995</v>
      </c>
      <c r="M97" s="73">
        <f t="shared" si="4"/>
        <v>7.9799999999999995</v>
      </c>
      <c r="N97" s="73">
        <v>4.62</v>
      </c>
      <c r="P97" s="70">
        <f t="shared" si="7"/>
        <v>2.8080201195274962E-2</v>
      </c>
    </row>
    <row r="98" spans="1:16" ht="21">
      <c r="A98" s="80">
        <v>1.1097256933415107</v>
      </c>
      <c r="B98" s="80">
        <v>1.1341320917606239</v>
      </c>
      <c r="C98" s="80">
        <v>0.99204633672278386</v>
      </c>
      <c r="D98" s="80">
        <v>0.3550200773318104</v>
      </c>
      <c r="E98" s="69">
        <v>0.3</v>
      </c>
      <c r="F98" s="69">
        <f t="shared" si="5"/>
        <v>0.78822948602151488</v>
      </c>
      <c r="G98" s="36" t="s">
        <v>323</v>
      </c>
      <c r="H98" s="77" t="s">
        <v>227</v>
      </c>
      <c r="I98" s="77">
        <v>180</v>
      </c>
      <c r="J98" s="77">
        <v>180</v>
      </c>
      <c r="K98" s="77">
        <v>400</v>
      </c>
      <c r="L98" s="77">
        <v>13.5</v>
      </c>
      <c r="M98" s="77">
        <v>13.5</v>
      </c>
      <c r="N98" s="77">
        <v>28.35</v>
      </c>
      <c r="P98" s="70">
        <f t="shared" si="7"/>
        <v>0.14208575503784004</v>
      </c>
    </row>
    <row r="99" spans="1:16" ht="21">
      <c r="A99" s="80">
        <v>1.1097256933415107</v>
      </c>
      <c r="B99" s="80">
        <v>1.0567559483299949</v>
      </c>
      <c r="C99" s="80">
        <v>0.91978716587063902</v>
      </c>
      <c r="D99" s="80">
        <v>0.3550200773318104</v>
      </c>
      <c r="E99" s="69">
        <v>0.5</v>
      </c>
      <c r="F99" s="69">
        <f t="shared" si="5"/>
        <v>0.78432670634655777</v>
      </c>
      <c r="G99" s="15" t="s">
        <v>324</v>
      </c>
      <c r="H99" s="71" t="s">
        <v>228</v>
      </c>
      <c r="I99" s="71">
        <v>180</v>
      </c>
      <c r="J99" s="71">
        <v>180</v>
      </c>
      <c r="K99" s="71">
        <v>400</v>
      </c>
      <c r="L99" s="71">
        <v>13.5</v>
      </c>
      <c r="M99" s="71">
        <v>13.5</v>
      </c>
      <c r="N99" s="72">
        <v>28.35</v>
      </c>
      <c r="P99" s="70">
        <f t="shared" si="7"/>
        <v>0.13696878245935584</v>
      </c>
    </row>
    <row r="100" spans="1:16" ht="21">
      <c r="A100" s="80">
        <v>1.1097256933415107</v>
      </c>
      <c r="B100" s="80">
        <v>0.90153884682400254</v>
      </c>
      <c r="C100" s="80">
        <v>0.82324649753127521</v>
      </c>
      <c r="D100" s="80">
        <v>0.3550200773318104</v>
      </c>
      <c r="E100" s="69">
        <v>0.75</v>
      </c>
      <c r="F100" s="69">
        <f t="shared" si="5"/>
        <v>0.8228673022855062</v>
      </c>
      <c r="G100" s="15" t="s">
        <v>325</v>
      </c>
      <c r="H100" s="71" t="s">
        <v>229</v>
      </c>
      <c r="I100" s="71">
        <v>180</v>
      </c>
      <c r="J100" s="71">
        <v>180</v>
      </c>
      <c r="K100" s="71">
        <v>400</v>
      </c>
      <c r="L100" s="71">
        <v>13.5</v>
      </c>
      <c r="M100" s="71">
        <v>13.5</v>
      </c>
      <c r="N100" s="72">
        <v>28.35</v>
      </c>
      <c r="P100" s="70">
        <f t="shared" si="7"/>
        <v>7.8292349292727326E-2</v>
      </c>
    </row>
    <row r="101" spans="1:16" ht="21">
      <c r="A101" s="80">
        <v>1.1097256933415107</v>
      </c>
      <c r="B101" s="80">
        <v>0.74953548211251608</v>
      </c>
      <c r="C101" s="80">
        <v>0.69270481454377986</v>
      </c>
      <c r="D101" s="80">
        <v>0.3550200773318104</v>
      </c>
      <c r="E101" s="69">
        <v>1</v>
      </c>
      <c r="F101" s="69">
        <f t="shared" si="5"/>
        <v>0.83279933205598267</v>
      </c>
      <c r="G101" s="15" t="s">
        <v>326</v>
      </c>
      <c r="H101" s="71" t="s">
        <v>230</v>
      </c>
      <c r="I101" s="71">
        <v>180</v>
      </c>
      <c r="J101" s="71">
        <v>180</v>
      </c>
      <c r="K101" s="71">
        <v>400</v>
      </c>
      <c r="L101" s="71">
        <v>13.5</v>
      </c>
      <c r="M101" s="71">
        <v>13.5</v>
      </c>
      <c r="N101" s="72">
        <v>28.35</v>
      </c>
      <c r="P101" s="70">
        <f t="shared" si="7"/>
        <v>5.6830667568736226E-2</v>
      </c>
    </row>
    <row r="102" spans="1:16" ht="21">
      <c r="A102" s="80">
        <v>1.1097256933415107</v>
      </c>
      <c r="B102" s="80">
        <v>0.51122078168800444</v>
      </c>
      <c r="C102" s="80">
        <v>0.49197889560561531</v>
      </c>
      <c r="D102" s="80">
        <v>0.3550200773318104</v>
      </c>
      <c r="E102" s="69">
        <v>1.33</v>
      </c>
      <c r="F102" s="69">
        <f t="shared" si="5"/>
        <v>0.8672061156014953</v>
      </c>
      <c r="G102" s="15" t="s">
        <v>327</v>
      </c>
      <c r="H102" s="71" t="s">
        <v>231</v>
      </c>
      <c r="I102" s="71">
        <v>180</v>
      </c>
      <c r="J102" s="71">
        <v>180</v>
      </c>
      <c r="K102" s="71">
        <v>400</v>
      </c>
      <c r="L102" s="71">
        <v>13.5</v>
      </c>
      <c r="M102" s="71">
        <v>13.5</v>
      </c>
      <c r="N102" s="72">
        <v>28.35</v>
      </c>
      <c r="P102" s="70">
        <f t="shared" si="7"/>
        <v>1.9241886082389137E-2</v>
      </c>
    </row>
    <row r="103" spans="1:16" ht="21">
      <c r="A103" s="80">
        <v>1.1097256933415107</v>
      </c>
      <c r="B103" s="80">
        <v>0.34345258617321206</v>
      </c>
      <c r="C103" s="80">
        <v>0.33129941584081257</v>
      </c>
      <c r="D103" s="80">
        <v>0.3550200773318104</v>
      </c>
      <c r="E103" s="69">
        <v>1.67</v>
      </c>
      <c r="F103" s="69">
        <f t="shared" si="5"/>
        <v>0.8692370672908275</v>
      </c>
      <c r="G103" s="15" t="s">
        <v>328</v>
      </c>
      <c r="H103" s="71" t="s">
        <v>232</v>
      </c>
      <c r="I103" s="71">
        <v>180</v>
      </c>
      <c r="J103" s="71">
        <v>180</v>
      </c>
      <c r="K103" s="71">
        <v>400</v>
      </c>
      <c r="L103" s="71">
        <v>13.5</v>
      </c>
      <c r="M103" s="71">
        <v>13.5</v>
      </c>
      <c r="N103" s="72">
        <v>28.35</v>
      </c>
      <c r="P103" s="70">
        <f t="shared" si="7"/>
        <v>1.2153170332399488E-2</v>
      </c>
    </row>
    <row r="104" spans="1:16" ht="21">
      <c r="A104" s="80">
        <v>1.1097256933415107</v>
      </c>
      <c r="B104" s="80">
        <v>0.2446056861018612</v>
      </c>
      <c r="C104" s="80">
        <v>0.23404951223655335</v>
      </c>
      <c r="D104" s="80">
        <v>0.3550200773318104</v>
      </c>
      <c r="E104" s="69">
        <v>2</v>
      </c>
      <c r="F104" s="69">
        <f t="shared" si="5"/>
        <v>0.86223480703988808</v>
      </c>
      <c r="G104" s="15" t="s">
        <v>329</v>
      </c>
      <c r="H104" s="71" t="s">
        <v>233</v>
      </c>
      <c r="I104" s="71">
        <v>180</v>
      </c>
      <c r="J104" s="71">
        <v>180</v>
      </c>
      <c r="K104" s="71">
        <v>400</v>
      </c>
      <c r="L104" s="71">
        <v>13.5</v>
      </c>
      <c r="M104" s="71">
        <v>13.5</v>
      </c>
      <c r="N104" s="72">
        <v>28.35</v>
      </c>
      <c r="P104" s="70">
        <f t="shared" si="7"/>
        <v>1.0556173865307855E-2</v>
      </c>
    </row>
    <row r="105" spans="1:16" ht="21">
      <c r="A105" s="80">
        <v>1.1097256933415107</v>
      </c>
      <c r="B105" s="80">
        <v>0.15739228831669186</v>
      </c>
      <c r="C105" s="80">
        <v>0.15108412540401975</v>
      </c>
      <c r="D105" s="80">
        <v>0.3550200773318104</v>
      </c>
      <c r="E105" s="69">
        <v>2.5</v>
      </c>
      <c r="F105" s="69">
        <f t="shared" si="5"/>
        <v>0.86500724296577236</v>
      </c>
      <c r="G105" s="15" t="s">
        <v>330</v>
      </c>
      <c r="H105" s="71" t="s">
        <v>234</v>
      </c>
      <c r="I105" s="71">
        <v>180</v>
      </c>
      <c r="J105" s="71">
        <v>180</v>
      </c>
      <c r="K105" s="71">
        <v>400</v>
      </c>
      <c r="L105" s="71">
        <v>13.5</v>
      </c>
      <c r="M105" s="71">
        <v>13.5</v>
      </c>
      <c r="N105" s="72">
        <v>28.35</v>
      </c>
      <c r="P105" s="70">
        <f t="shared" si="7"/>
        <v>6.3081629126721106E-3</v>
      </c>
    </row>
    <row r="106" spans="1:16" ht="21">
      <c r="A106" s="83">
        <v>1.0215187844376274</v>
      </c>
      <c r="B106" s="83">
        <v>1.1363495702894149</v>
      </c>
      <c r="C106" s="83">
        <v>0.98678828448709577</v>
      </c>
      <c r="D106" s="83">
        <v>0.50420742049940981</v>
      </c>
      <c r="E106" s="85">
        <v>0.3</v>
      </c>
      <c r="F106" s="85">
        <f t="shared" si="5"/>
        <v>0.85009150352089891</v>
      </c>
      <c r="G106" s="15" t="s">
        <v>331</v>
      </c>
      <c r="H106" s="71" t="s">
        <v>235</v>
      </c>
      <c r="I106" s="71">
        <v>180</v>
      </c>
      <c r="J106" s="71">
        <v>180</v>
      </c>
      <c r="K106" s="71">
        <v>400</v>
      </c>
      <c r="L106" s="71">
        <v>13.5</v>
      </c>
      <c r="M106" s="71">
        <v>13.5</v>
      </c>
      <c r="N106" s="73">
        <v>18.7</v>
      </c>
      <c r="P106" s="83">
        <f t="shared" si="7"/>
        <v>0.14956128580231909</v>
      </c>
    </row>
    <row r="107" spans="1:16" ht="21">
      <c r="A107" s="83">
        <v>1.0215187844376274</v>
      </c>
      <c r="B107" s="83">
        <v>1.048138918840164</v>
      </c>
      <c r="C107" s="83">
        <v>0.90539886050468188</v>
      </c>
      <c r="D107" s="83">
        <v>0.50420742049940981</v>
      </c>
      <c r="E107" s="85">
        <v>0.5</v>
      </c>
      <c r="F107" s="85">
        <f t="shared" si="5"/>
        <v>0.84561901306650444</v>
      </c>
      <c r="G107" s="15" t="s">
        <v>332</v>
      </c>
      <c r="H107" s="71" t="s">
        <v>236</v>
      </c>
      <c r="I107" s="71">
        <v>180</v>
      </c>
      <c r="J107" s="71">
        <v>180</v>
      </c>
      <c r="K107" s="71">
        <v>400</v>
      </c>
      <c r="L107" s="71">
        <v>13.5</v>
      </c>
      <c r="M107" s="71">
        <v>13.5</v>
      </c>
      <c r="N107" s="73">
        <v>18.7</v>
      </c>
      <c r="P107" s="83">
        <f t="shared" si="7"/>
        <v>0.14274005833548209</v>
      </c>
    </row>
    <row r="108" spans="1:16" ht="21">
      <c r="A108" s="70">
        <v>1.0215187844376274</v>
      </c>
      <c r="B108" s="70">
        <v>0.88856643339239971</v>
      </c>
      <c r="C108" s="70">
        <v>0.80316241112951359</v>
      </c>
      <c r="D108" s="70">
        <v>0.50420742049940981</v>
      </c>
      <c r="E108">
        <v>0.75</v>
      </c>
      <c r="F108">
        <f t="shared" si="5"/>
        <v>0.88484482325131208</v>
      </c>
      <c r="G108" s="15" t="s">
        <v>333</v>
      </c>
      <c r="H108" s="71" t="s">
        <v>237</v>
      </c>
      <c r="I108" s="71">
        <v>180</v>
      </c>
      <c r="J108" s="71">
        <v>180</v>
      </c>
      <c r="K108" s="71">
        <v>400</v>
      </c>
      <c r="L108" s="71">
        <v>13.5</v>
      </c>
      <c r="M108" s="71">
        <v>13.5</v>
      </c>
      <c r="N108" s="73">
        <v>18.7</v>
      </c>
      <c r="P108" s="70">
        <f t="shared" si="7"/>
        <v>8.5404022262886126E-2</v>
      </c>
    </row>
    <row r="109" spans="1:16" ht="21">
      <c r="A109" s="70">
        <v>1.0215187844376274</v>
      </c>
      <c r="B109" s="70">
        <v>0.74632223562401134</v>
      </c>
      <c r="C109" s="70">
        <v>0.68204789382328534</v>
      </c>
      <c r="D109" s="70">
        <v>0.50420742049940981</v>
      </c>
      <c r="E109">
        <v>1</v>
      </c>
      <c r="F109">
        <f t="shared" si="5"/>
        <v>0.89462727368440642</v>
      </c>
      <c r="G109" s="15" t="s">
        <v>334</v>
      </c>
      <c r="H109" s="71" t="s">
        <v>238</v>
      </c>
      <c r="I109" s="71">
        <v>180</v>
      </c>
      <c r="J109" s="71">
        <v>180</v>
      </c>
      <c r="K109" s="71">
        <v>400</v>
      </c>
      <c r="L109" s="71">
        <v>13.5</v>
      </c>
      <c r="M109" s="71">
        <v>13.5</v>
      </c>
      <c r="N109" s="73">
        <v>18.7</v>
      </c>
      <c r="P109" s="70">
        <f t="shared" si="7"/>
        <v>6.4274341800725998E-2</v>
      </c>
    </row>
    <row r="110" spans="1:16" ht="21">
      <c r="A110" s="70">
        <v>1.0215187844376274</v>
      </c>
      <c r="B110" s="70">
        <v>0.5109134833785498</v>
      </c>
      <c r="C110" s="70">
        <v>0.48955910473828135</v>
      </c>
      <c r="D110" s="70">
        <v>0.50420742049940981</v>
      </c>
      <c r="E110">
        <v>1.33</v>
      </c>
      <c r="F110">
        <f t="shared" si="5"/>
        <v>0.93801851460489671</v>
      </c>
      <c r="G110" s="15" t="s">
        <v>335</v>
      </c>
      <c r="H110" s="71" t="s">
        <v>239</v>
      </c>
      <c r="I110" s="71">
        <v>180</v>
      </c>
      <c r="J110" s="71">
        <v>180</v>
      </c>
      <c r="K110" s="71">
        <v>400</v>
      </c>
      <c r="L110" s="71">
        <v>13.5</v>
      </c>
      <c r="M110" s="71">
        <v>13.5</v>
      </c>
      <c r="N110" s="73">
        <v>18.7</v>
      </c>
      <c r="P110" s="70">
        <f t="shared" si="7"/>
        <v>2.1354378640268457E-2</v>
      </c>
    </row>
    <row r="111" spans="1:16" ht="21">
      <c r="A111" s="70">
        <v>1.0215187844376274</v>
      </c>
      <c r="B111" s="70">
        <v>0.34280014038351342</v>
      </c>
      <c r="C111" s="70">
        <v>0.32920383638175538</v>
      </c>
      <c r="D111" s="70">
        <v>0.50420742049940981</v>
      </c>
      <c r="E111">
        <v>1.67</v>
      </c>
      <c r="F111">
        <f t="shared" si="5"/>
        <v>0.94010754749194447</v>
      </c>
      <c r="G111" s="15" t="s">
        <v>336</v>
      </c>
      <c r="H111" s="71" t="s">
        <v>240</v>
      </c>
      <c r="I111" s="71">
        <v>180</v>
      </c>
      <c r="J111" s="71">
        <v>180</v>
      </c>
      <c r="K111" s="71">
        <v>400</v>
      </c>
      <c r="L111" s="71">
        <v>13.5</v>
      </c>
      <c r="M111" s="71">
        <v>13.5</v>
      </c>
      <c r="N111" s="73">
        <v>18.7</v>
      </c>
      <c r="P111" s="70">
        <f t="shared" si="7"/>
        <v>1.3596304001758042E-2</v>
      </c>
    </row>
    <row r="112" spans="1:16" ht="21">
      <c r="A112" s="70">
        <v>1.0215187844376274</v>
      </c>
      <c r="B112" s="70">
        <v>0.24394592307730428</v>
      </c>
      <c r="C112" s="70">
        <v>0.231715836232738</v>
      </c>
      <c r="D112" s="70">
        <v>0.50420742049940981</v>
      </c>
      <c r="E112">
        <v>2</v>
      </c>
      <c r="F112">
        <f t="shared" si="5"/>
        <v>0.92985620685936698</v>
      </c>
      <c r="G112" s="15" t="s">
        <v>337</v>
      </c>
      <c r="H112" s="71" t="s">
        <v>241</v>
      </c>
      <c r="I112" s="71">
        <v>180</v>
      </c>
      <c r="J112" s="71">
        <v>180</v>
      </c>
      <c r="K112" s="71">
        <v>400</v>
      </c>
      <c r="L112" s="71">
        <v>13.5</v>
      </c>
      <c r="M112" s="71">
        <v>13.5</v>
      </c>
      <c r="N112" s="73">
        <v>18.7</v>
      </c>
      <c r="P112" s="70">
        <f t="shared" si="7"/>
        <v>1.2230086844566279E-2</v>
      </c>
    </row>
    <row r="113" spans="1:16" ht="21">
      <c r="A113" s="70">
        <v>1.0215187844376274</v>
      </c>
      <c r="B113" s="70">
        <v>0.15692762546383879</v>
      </c>
      <c r="C113" s="70">
        <v>0.14914011603607302</v>
      </c>
      <c r="D113" s="70">
        <v>0.50420742049940981</v>
      </c>
      <c r="E113">
        <v>2.5</v>
      </c>
      <c r="F113">
        <f t="shared" si="5"/>
        <v>0.93035504322121132</v>
      </c>
      <c r="G113" s="15" t="s">
        <v>338</v>
      </c>
      <c r="H113" s="71" t="s">
        <v>242</v>
      </c>
      <c r="I113" s="71">
        <v>180</v>
      </c>
      <c r="J113" s="71">
        <v>180</v>
      </c>
      <c r="K113" s="71">
        <v>400</v>
      </c>
      <c r="L113" s="71">
        <v>13.5</v>
      </c>
      <c r="M113" s="71">
        <v>13.5</v>
      </c>
      <c r="N113" s="73">
        <v>18.7</v>
      </c>
      <c r="P113" s="70">
        <f t="shared" si="7"/>
        <v>7.7875094277657653E-3</v>
      </c>
    </row>
    <row r="114" spans="1:16" ht="21">
      <c r="A114" s="83">
        <v>0.99455998951003011</v>
      </c>
      <c r="B114" s="83">
        <v>1.1363414347368874</v>
      </c>
      <c r="C114" s="83">
        <v>0.97381207820680871</v>
      </c>
      <c r="D114" s="83">
        <v>0.60172287236842936</v>
      </c>
      <c r="E114" s="85">
        <v>0.3</v>
      </c>
      <c r="F114" s="85">
        <f t="shared" si="5"/>
        <v>0.86165880477826873</v>
      </c>
      <c r="G114" s="15" t="s">
        <v>339</v>
      </c>
      <c r="H114" s="71" t="s">
        <v>243</v>
      </c>
      <c r="I114" s="71">
        <v>180</v>
      </c>
      <c r="J114" s="71">
        <v>180</v>
      </c>
      <c r="K114" s="71">
        <v>400</v>
      </c>
      <c r="L114" s="71">
        <v>13.5</v>
      </c>
      <c r="M114" s="71">
        <v>13.5</v>
      </c>
      <c r="N114" s="72">
        <v>14.7</v>
      </c>
      <c r="P114" s="83">
        <f t="shared" si="7"/>
        <v>0.16252935653007872</v>
      </c>
    </row>
    <row r="115" spans="1:16" ht="21">
      <c r="A115" s="83">
        <v>0.99455998951003011</v>
      </c>
      <c r="B115" s="83">
        <v>1.0421825850749162</v>
      </c>
      <c r="C115" s="83">
        <v>0.89369332791305045</v>
      </c>
      <c r="D115" s="83">
        <v>0.60172287236842936</v>
      </c>
      <c r="E115" s="85">
        <v>0.5</v>
      </c>
      <c r="F115" s="85">
        <f t="shared" si="5"/>
        <v>0.86221131904132309</v>
      </c>
      <c r="G115" s="15" t="s">
        <v>340</v>
      </c>
      <c r="H115" s="71" t="s">
        <v>244</v>
      </c>
      <c r="I115" s="71">
        <v>180</v>
      </c>
      <c r="J115" s="71">
        <v>180</v>
      </c>
      <c r="K115" s="71">
        <v>400</v>
      </c>
      <c r="L115" s="71">
        <v>13.5</v>
      </c>
      <c r="M115" s="71">
        <v>13.5</v>
      </c>
      <c r="N115" s="72">
        <v>14.7</v>
      </c>
      <c r="P115" s="83">
        <f t="shared" si="7"/>
        <v>0.14848925716186578</v>
      </c>
    </row>
    <row r="116" spans="1:16" ht="21">
      <c r="A116" s="70">
        <v>0.99455998951003011</v>
      </c>
      <c r="B116" s="70">
        <v>0.88300823658387562</v>
      </c>
      <c r="C116" s="70">
        <v>0.78945219233515396</v>
      </c>
      <c r="D116" s="70">
        <v>0.60172287236842936</v>
      </c>
      <c r="E116">
        <v>0.75</v>
      </c>
      <c r="F116">
        <f t="shared" si="5"/>
        <v>0.8989387394905255</v>
      </c>
      <c r="G116" s="15" t="s">
        <v>341</v>
      </c>
      <c r="H116" s="71" t="s">
        <v>245</v>
      </c>
      <c r="I116" s="71">
        <v>180</v>
      </c>
      <c r="J116" s="71">
        <v>180</v>
      </c>
      <c r="K116" s="71">
        <v>400</v>
      </c>
      <c r="L116" s="71">
        <v>13.5</v>
      </c>
      <c r="M116" s="71">
        <v>13.5</v>
      </c>
      <c r="N116" s="72">
        <v>14.7</v>
      </c>
      <c r="P116" s="70">
        <f t="shared" si="7"/>
        <v>9.3556044248721659E-2</v>
      </c>
    </row>
    <row r="117" spans="1:16" ht="21">
      <c r="A117" s="70">
        <v>0.99455998951003011</v>
      </c>
      <c r="B117" s="70">
        <v>0.74475486976212746</v>
      </c>
      <c r="C117" s="70">
        <v>0.67529402793418269</v>
      </c>
      <c r="D117" s="70">
        <v>0.60172287236842936</v>
      </c>
      <c r="E117">
        <v>1</v>
      </c>
      <c r="F117">
        <f t="shared" si="5"/>
        <v>0.91169290174034723</v>
      </c>
      <c r="G117" s="15" t="s">
        <v>342</v>
      </c>
      <c r="H117" s="71" t="s">
        <v>246</v>
      </c>
      <c r="I117" s="71">
        <v>180</v>
      </c>
      <c r="J117" s="71">
        <v>180</v>
      </c>
      <c r="K117" s="71">
        <v>400</v>
      </c>
      <c r="L117" s="71">
        <v>13.5</v>
      </c>
      <c r="M117" s="71">
        <v>13.5</v>
      </c>
      <c r="N117" s="72">
        <v>14.7</v>
      </c>
      <c r="P117" s="70">
        <f t="shared" si="7"/>
        <v>6.9460841827944764E-2</v>
      </c>
    </row>
    <row r="118" spans="1:16" ht="21">
      <c r="A118" s="70">
        <v>0.99455998951003011</v>
      </c>
      <c r="B118" s="70">
        <v>0.51024027790799487</v>
      </c>
      <c r="C118" s="70">
        <v>0.48735451813342912</v>
      </c>
      <c r="D118" s="70">
        <v>0.60172287236842936</v>
      </c>
      <c r="E118">
        <v>1.33</v>
      </c>
      <c r="F118">
        <f t="shared" si="5"/>
        <v>0.96037152408315418</v>
      </c>
      <c r="G118" s="15" t="s">
        <v>343</v>
      </c>
      <c r="H118" s="71" t="s">
        <v>247</v>
      </c>
      <c r="I118" s="71">
        <v>180</v>
      </c>
      <c r="J118" s="71">
        <v>180</v>
      </c>
      <c r="K118" s="71">
        <v>400</v>
      </c>
      <c r="L118" s="71">
        <v>13.5</v>
      </c>
      <c r="M118" s="71">
        <v>13.5</v>
      </c>
      <c r="N118" s="72">
        <v>14.7</v>
      </c>
      <c r="P118" s="70">
        <f t="shared" si="7"/>
        <v>2.288575977456575E-2</v>
      </c>
    </row>
    <row r="119" spans="1:16" ht="21">
      <c r="A119" s="70">
        <v>0.99455998951003011</v>
      </c>
      <c r="B119" s="70">
        <v>0.34197012684268036</v>
      </c>
      <c r="C119" s="70">
        <v>0.32763780170106016</v>
      </c>
      <c r="D119" s="70">
        <v>0.60172287236842936</v>
      </c>
      <c r="E119">
        <v>1.67</v>
      </c>
      <c r="F119">
        <f t="shared" si="5"/>
        <v>0.96332947814817604</v>
      </c>
      <c r="G119" s="15" t="s">
        <v>344</v>
      </c>
      <c r="H119" s="71" t="s">
        <v>248</v>
      </c>
      <c r="I119" s="71">
        <v>180</v>
      </c>
      <c r="J119" s="71">
        <v>180</v>
      </c>
      <c r="K119" s="71">
        <v>400</v>
      </c>
      <c r="L119" s="71">
        <v>13.5</v>
      </c>
      <c r="M119" s="71">
        <v>13.5</v>
      </c>
      <c r="N119" s="72">
        <v>14.7</v>
      </c>
      <c r="P119" s="70">
        <f t="shared" si="7"/>
        <v>1.4332325141620195E-2</v>
      </c>
    </row>
    <row r="120" spans="1:16" ht="21">
      <c r="A120" s="70">
        <v>0.99455998951003011</v>
      </c>
      <c r="B120" s="70">
        <v>0.24323349627591812</v>
      </c>
      <c r="C120" s="70">
        <v>0.2300858306163486</v>
      </c>
      <c r="D120" s="70">
        <v>0.60172287236842936</v>
      </c>
      <c r="E120">
        <v>2</v>
      </c>
      <c r="F120">
        <f t="shared" si="5"/>
        <v>0.95112042473177072</v>
      </c>
      <c r="G120" s="15" t="s">
        <v>345</v>
      </c>
      <c r="H120" s="71" t="s">
        <v>249</v>
      </c>
      <c r="I120" s="71">
        <v>180</v>
      </c>
      <c r="J120" s="71">
        <v>180</v>
      </c>
      <c r="K120" s="71">
        <v>400</v>
      </c>
      <c r="L120" s="71">
        <v>13.5</v>
      </c>
      <c r="M120" s="71">
        <v>13.5</v>
      </c>
      <c r="N120" s="72">
        <v>14.7</v>
      </c>
      <c r="P120" s="70">
        <f t="shared" si="7"/>
        <v>1.3147665659569513E-2</v>
      </c>
    </row>
    <row r="121" spans="1:16" ht="21">
      <c r="A121" s="70">
        <v>0.99455998951003011</v>
      </c>
      <c r="B121" s="70">
        <v>0.15644847563221206</v>
      </c>
      <c r="C121" s="70">
        <v>0.14787525131466975</v>
      </c>
      <c r="D121" s="70">
        <v>0.60172287236842936</v>
      </c>
      <c r="E121">
        <v>2.5</v>
      </c>
      <c r="F121">
        <f t="shared" si="5"/>
        <v>0.95037100071941527</v>
      </c>
      <c r="G121" s="15" t="s">
        <v>346</v>
      </c>
      <c r="H121" s="71" t="s">
        <v>250</v>
      </c>
      <c r="I121" s="71">
        <v>180</v>
      </c>
      <c r="J121" s="71">
        <v>180</v>
      </c>
      <c r="K121" s="71">
        <v>400</v>
      </c>
      <c r="L121" s="71">
        <v>13.5</v>
      </c>
      <c r="M121" s="71">
        <v>13.5</v>
      </c>
      <c r="N121" s="72">
        <v>14.7</v>
      </c>
      <c r="P121" s="70">
        <f t="shared" si="7"/>
        <v>8.5732243175423162E-3</v>
      </c>
    </row>
    <row r="122" spans="1:16" ht="21">
      <c r="A122" s="83">
        <v>0.8964760272778769</v>
      </c>
      <c r="B122" s="83">
        <v>1.1351319492612326</v>
      </c>
      <c r="C122" s="83">
        <v>0.88552235033485527</v>
      </c>
      <c r="D122" s="83">
        <v>0.80762280341764636</v>
      </c>
      <c r="E122" s="85">
        <v>0.3</v>
      </c>
      <c r="F122">
        <f t="shared" si="5"/>
        <v>0.87019082342736032</v>
      </c>
      <c r="G122" s="15" t="s">
        <v>347</v>
      </c>
      <c r="H122" s="71" t="s">
        <v>251</v>
      </c>
      <c r="I122" s="71">
        <v>180</v>
      </c>
      <c r="J122" s="71">
        <v>180</v>
      </c>
      <c r="K122" s="71">
        <v>400</v>
      </c>
      <c r="L122" s="71">
        <v>13.5</v>
      </c>
      <c r="M122" s="71">
        <v>13.5</v>
      </c>
      <c r="N122" s="73">
        <v>9.8000000000000007</v>
      </c>
      <c r="P122" s="83">
        <f t="shared" si="7"/>
        <v>0.24960959892637735</v>
      </c>
    </row>
    <row r="123" spans="1:16" ht="21">
      <c r="A123" s="83">
        <v>0.8964760272778769</v>
      </c>
      <c r="B123" s="83">
        <v>1.0328422444596184</v>
      </c>
      <c r="C123" s="83">
        <v>0.83816189593102275</v>
      </c>
      <c r="D123" s="83">
        <v>0.80762280341764636</v>
      </c>
      <c r="E123" s="85">
        <v>0.5</v>
      </c>
      <c r="F123">
        <f t="shared" si="5"/>
        <v>0.90522229116932607</v>
      </c>
      <c r="G123" s="15" t="s">
        <v>348</v>
      </c>
      <c r="H123" s="71" t="s">
        <v>252</v>
      </c>
      <c r="I123" s="71">
        <v>180</v>
      </c>
      <c r="J123" s="71">
        <v>180</v>
      </c>
      <c r="K123" s="71">
        <v>400</v>
      </c>
      <c r="L123" s="71">
        <v>13.5</v>
      </c>
      <c r="M123" s="71">
        <v>13.5</v>
      </c>
      <c r="N123" s="73">
        <v>9.8000000000000007</v>
      </c>
      <c r="P123" s="83">
        <f t="shared" si="7"/>
        <v>0.19468034852859561</v>
      </c>
    </row>
    <row r="124" spans="1:16" ht="21">
      <c r="A124" s="83">
        <v>0.8964760272778769</v>
      </c>
      <c r="B124" s="83">
        <v>0.87611250578399513</v>
      </c>
      <c r="C124" s="83">
        <v>0.7555759240148221</v>
      </c>
      <c r="D124" s="83">
        <v>0.80762280341764636</v>
      </c>
      <c r="E124" s="85">
        <v>0.75</v>
      </c>
      <c r="F124">
        <f t="shared" si="5"/>
        <v>0.96200992089599024</v>
      </c>
      <c r="G124" s="15" t="s">
        <v>349</v>
      </c>
      <c r="H124" s="71" t="s">
        <v>253</v>
      </c>
      <c r="I124" s="71">
        <v>180</v>
      </c>
      <c r="J124" s="71">
        <v>180</v>
      </c>
      <c r="K124" s="71">
        <v>400</v>
      </c>
      <c r="L124" s="71">
        <v>13.5</v>
      </c>
      <c r="M124" s="71">
        <v>13.5</v>
      </c>
      <c r="N124" s="73">
        <v>9.8000000000000007</v>
      </c>
      <c r="P124" s="83">
        <f t="shared" si="7"/>
        <v>0.12053658176917303</v>
      </c>
    </row>
    <row r="125" spans="1:16" ht="21">
      <c r="A125" s="70">
        <v>0.8964760272778769</v>
      </c>
      <c r="B125" s="70">
        <v>0.74309802829001781</v>
      </c>
      <c r="C125" s="70">
        <v>0.66076658273599165</v>
      </c>
      <c r="D125" s="70">
        <v>0.80762280341764636</v>
      </c>
      <c r="E125">
        <v>1</v>
      </c>
      <c r="F125">
        <f t="shared" si="5"/>
        <v>0.99188947409077644</v>
      </c>
      <c r="G125" s="15" t="s">
        <v>350</v>
      </c>
      <c r="H125" s="71" t="s">
        <v>254</v>
      </c>
      <c r="I125" s="71">
        <v>180</v>
      </c>
      <c r="J125" s="71">
        <v>180</v>
      </c>
      <c r="K125" s="71">
        <v>400</v>
      </c>
      <c r="L125" s="71">
        <v>13.5</v>
      </c>
      <c r="M125" s="71">
        <v>13.5</v>
      </c>
      <c r="N125" s="73">
        <v>9.8000000000000007</v>
      </c>
      <c r="P125" s="70">
        <f t="shared" si="7"/>
        <v>8.2331445554026161E-2</v>
      </c>
    </row>
    <row r="126" spans="1:16" ht="21">
      <c r="A126" s="70">
        <v>0.8964760272778769</v>
      </c>
      <c r="B126" s="70">
        <v>0.50923154511026247</v>
      </c>
      <c r="C126" s="70">
        <v>0.48290878104832713</v>
      </c>
      <c r="D126" s="70">
        <v>0.80762280341764636</v>
      </c>
      <c r="E126">
        <v>1.33</v>
      </c>
      <c r="F126">
        <f t="shared" si="5"/>
        <v>1.0578184149745795</v>
      </c>
      <c r="G126" s="15" t="s">
        <v>351</v>
      </c>
      <c r="H126" s="71" t="s">
        <v>255</v>
      </c>
      <c r="I126" s="71">
        <v>180</v>
      </c>
      <c r="J126" s="71">
        <v>180</v>
      </c>
      <c r="K126" s="71">
        <v>400</v>
      </c>
      <c r="L126" s="71">
        <v>13.5</v>
      </c>
      <c r="M126" s="71">
        <v>13.5</v>
      </c>
      <c r="N126" s="73">
        <v>9.8000000000000007</v>
      </c>
      <c r="P126" s="70">
        <f t="shared" si="7"/>
        <v>2.6322764061935344E-2</v>
      </c>
    </row>
    <row r="127" spans="1:16" ht="21">
      <c r="A127" s="70">
        <v>0.8964760272778769</v>
      </c>
      <c r="B127" s="70">
        <v>0.3407406455977201</v>
      </c>
      <c r="C127" s="70">
        <v>0.32527283161211068</v>
      </c>
      <c r="D127" s="70">
        <v>0.80762280341764636</v>
      </c>
      <c r="E127">
        <v>1.67</v>
      </c>
      <c r="F127">
        <f t="shared" si="5"/>
        <v>1.0648419888525475</v>
      </c>
      <c r="G127" s="15" t="s">
        <v>352</v>
      </c>
      <c r="H127" s="71" t="s">
        <v>256</v>
      </c>
      <c r="I127" s="71">
        <v>180</v>
      </c>
      <c r="J127" s="71">
        <v>180</v>
      </c>
      <c r="K127" s="71">
        <v>400</v>
      </c>
      <c r="L127" s="71">
        <v>13.5</v>
      </c>
      <c r="M127" s="71">
        <v>13.5</v>
      </c>
      <c r="N127" s="73">
        <v>9.8000000000000007</v>
      </c>
      <c r="P127" s="70">
        <f t="shared" si="7"/>
        <v>1.5467813985609424E-2</v>
      </c>
    </row>
    <row r="128" spans="1:16" ht="21">
      <c r="A128" s="70">
        <v>0.8964760272778769</v>
      </c>
      <c r="B128" s="70">
        <v>0.24216681791003478</v>
      </c>
      <c r="C128" s="70">
        <v>0.22769855622838367</v>
      </c>
      <c r="D128" s="70">
        <v>0.80762280341764636</v>
      </c>
      <c r="E128">
        <v>2</v>
      </c>
      <c r="F128">
        <f t="shared" si="5"/>
        <v>1.0488344921021784</v>
      </c>
      <c r="G128" s="15" t="s">
        <v>353</v>
      </c>
      <c r="H128" s="71" t="s">
        <v>257</v>
      </c>
      <c r="I128" s="71">
        <v>180</v>
      </c>
      <c r="J128" s="71">
        <v>180</v>
      </c>
      <c r="K128" s="71">
        <v>400</v>
      </c>
      <c r="L128" s="71">
        <v>13.5</v>
      </c>
      <c r="M128" s="71">
        <v>13.5</v>
      </c>
      <c r="N128" s="73">
        <v>9.8000000000000007</v>
      </c>
      <c r="P128" s="70">
        <f t="shared" si="7"/>
        <v>1.4468261681651107E-2</v>
      </c>
    </row>
    <row r="129" spans="1:16" ht="21">
      <c r="A129" s="70">
        <v>0.8964760272778769</v>
      </c>
      <c r="B129" s="70">
        <v>0.1557479177030327</v>
      </c>
      <c r="C129" s="70">
        <v>0.14598590221555394</v>
      </c>
      <c r="D129" s="70">
        <v>0.80762280341764636</v>
      </c>
      <c r="E129">
        <v>2.5</v>
      </c>
      <c r="F129">
        <f t="shared" si="5"/>
        <v>1.0455624762831761</v>
      </c>
      <c r="G129" s="15" t="s">
        <v>354</v>
      </c>
      <c r="H129" s="71" t="s">
        <v>258</v>
      </c>
      <c r="I129" s="71">
        <v>180</v>
      </c>
      <c r="J129" s="71">
        <v>180</v>
      </c>
      <c r="K129" s="71">
        <v>400</v>
      </c>
      <c r="L129" s="71">
        <v>13.5</v>
      </c>
      <c r="M129" s="71">
        <v>13.5</v>
      </c>
      <c r="N129" s="73">
        <v>9.8000000000000007</v>
      </c>
      <c r="P129" s="70">
        <f t="shared" si="7"/>
        <v>9.7620154874787646E-3</v>
      </c>
    </row>
    <row r="130" spans="1:16" ht="21">
      <c r="A130" s="83">
        <v>0.87128800210660096</v>
      </c>
      <c r="B130" s="83">
        <v>1.132620775381286</v>
      </c>
      <c r="C130" s="83">
        <v>0.8526004811096346</v>
      </c>
      <c r="D130" s="83">
        <v>1.1133153135475653</v>
      </c>
      <c r="E130" s="85">
        <v>0.3</v>
      </c>
      <c r="F130">
        <f t="shared" si="5"/>
        <v>0.86397130024629065</v>
      </c>
      <c r="G130" s="15" t="s">
        <v>355</v>
      </c>
      <c r="H130" s="71" t="s">
        <v>259</v>
      </c>
      <c r="I130" s="71">
        <v>180</v>
      </c>
      <c r="J130" s="71">
        <v>180</v>
      </c>
      <c r="K130" s="71">
        <v>400</v>
      </c>
      <c r="L130" s="71">
        <v>13.5</v>
      </c>
      <c r="M130" s="71">
        <v>13.5</v>
      </c>
      <c r="N130" s="72">
        <v>6.8</v>
      </c>
      <c r="P130" s="83">
        <f t="shared" si="7"/>
        <v>0.28002029427165143</v>
      </c>
    </row>
    <row r="131" spans="1:16" ht="21">
      <c r="A131" s="83">
        <v>0.87128800210660096</v>
      </c>
      <c r="B131" s="83">
        <v>1.0245809323630557</v>
      </c>
      <c r="C131" s="83">
        <v>0.78084573151064163</v>
      </c>
      <c r="D131" s="83">
        <v>1.1133153135475653</v>
      </c>
      <c r="E131" s="85">
        <v>0.5</v>
      </c>
      <c r="F131">
        <f t="shared" ref="F131:F194" si="8">C131/(A131*B131)</f>
        <v>0.87469619546463095</v>
      </c>
      <c r="G131" s="15" t="s">
        <v>356</v>
      </c>
      <c r="H131" s="71" t="s">
        <v>260</v>
      </c>
      <c r="I131" s="71">
        <v>180</v>
      </c>
      <c r="J131" s="71">
        <v>180</v>
      </c>
      <c r="K131" s="71">
        <v>400</v>
      </c>
      <c r="L131" s="71">
        <v>13.5</v>
      </c>
      <c r="M131" s="71">
        <v>13.5</v>
      </c>
      <c r="N131" s="72">
        <v>6.8</v>
      </c>
      <c r="P131" s="83">
        <f t="shared" ref="P131:P194" si="9">B131-C131</f>
        <v>0.24373520085241407</v>
      </c>
    </row>
    <row r="132" spans="1:16" ht="21">
      <c r="A132" s="70">
        <v>0.87128800210660096</v>
      </c>
      <c r="B132" s="70">
        <v>0.87122406673706843</v>
      </c>
      <c r="C132" s="70">
        <v>0.69538491287195825</v>
      </c>
      <c r="D132" s="70">
        <v>1.1133153135475653</v>
      </c>
      <c r="E132">
        <v>0.75</v>
      </c>
      <c r="F132">
        <f t="shared" si="8"/>
        <v>0.91608055835076618</v>
      </c>
      <c r="G132" s="15" t="s">
        <v>357</v>
      </c>
      <c r="H132" s="71" t="s">
        <v>261</v>
      </c>
      <c r="I132" s="71">
        <v>180</v>
      </c>
      <c r="J132" s="71">
        <v>180</v>
      </c>
      <c r="K132" s="71">
        <v>400</v>
      </c>
      <c r="L132" s="71">
        <v>13.5</v>
      </c>
      <c r="M132" s="71">
        <v>13.5</v>
      </c>
      <c r="N132" s="72">
        <v>6.8</v>
      </c>
      <c r="P132" s="70">
        <f t="shared" si="9"/>
        <v>0.17583915386511018</v>
      </c>
    </row>
    <row r="133" spans="1:16" ht="21">
      <c r="A133" s="70">
        <v>0.87128800210660096</v>
      </c>
      <c r="B133" s="70">
        <v>0.74221252828537065</v>
      </c>
      <c r="C133" s="70">
        <v>0.62768683256238933</v>
      </c>
      <c r="D133" s="70">
        <v>1.1133153135475653</v>
      </c>
      <c r="E133">
        <v>1</v>
      </c>
      <c r="F133">
        <f t="shared" si="8"/>
        <v>0.97062842091001766</v>
      </c>
      <c r="G133" s="15" t="s">
        <v>358</v>
      </c>
      <c r="H133" s="71" t="s">
        <v>262</v>
      </c>
      <c r="I133" s="71">
        <v>180</v>
      </c>
      <c r="J133" s="71">
        <v>180</v>
      </c>
      <c r="K133" s="71">
        <v>400</v>
      </c>
      <c r="L133" s="71">
        <v>13.5</v>
      </c>
      <c r="M133" s="71">
        <v>13.5</v>
      </c>
      <c r="N133" s="72">
        <v>6.8</v>
      </c>
      <c r="P133" s="70">
        <f t="shared" si="9"/>
        <v>0.11452569572298132</v>
      </c>
    </row>
    <row r="134" spans="1:16" ht="21">
      <c r="A134" s="70">
        <v>0.87128800210660096</v>
      </c>
      <c r="B134" s="70">
        <v>0.50822066149633049</v>
      </c>
      <c r="C134" s="70">
        <v>0.47574226147040766</v>
      </c>
      <c r="D134" s="70">
        <v>1.1133153135475653</v>
      </c>
      <c r="E134">
        <v>1.33</v>
      </c>
      <c r="F134">
        <f t="shared" si="8"/>
        <v>1.0743794227667074</v>
      </c>
      <c r="G134" s="15" t="s">
        <v>359</v>
      </c>
      <c r="H134" s="71" t="s">
        <v>263</v>
      </c>
      <c r="I134" s="71">
        <v>180</v>
      </c>
      <c r="J134" s="71">
        <v>180</v>
      </c>
      <c r="K134" s="71">
        <v>400</v>
      </c>
      <c r="L134" s="71">
        <v>13.5</v>
      </c>
      <c r="M134" s="71">
        <v>13.5</v>
      </c>
      <c r="N134" s="72">
        <v>6.8</v>
      </c>
      <c r="P134" s="70">
        <f t="shared" si="9"/>
        <v>3.2478400025922838E-2</v>
      </c>
    </row>
    <row r="135" spans="1:16" ht="21">
      <c r="A135" s="70">
        <v>0.87128800210660096</v>
      </c>
      <c r="B135" s="70">
        <v>0.33969081111913207</v>
      </c>
      <c r="C135" s="70">
        <v>0.32337327550861483</v>
      </c>
      <c r="D135" s="70">
        <v>1.1133153135475653</v>
      </c>
      <c r="E135">
        <v>1.67</v>
      </c>
      <c r="F135">
        <f t="shared" si="8"/>
        <v>1.0925934508158242</v>
      </c>
      <c r="G135" s="15" t="s">
        <v>360</v>
      </c>
      <c r="H135" s="71" t="s">
        <v>264</v>
      </c>
      <c r="I135" s="71">
        <v>180</v>
      </c>
      <c r="J135" s="71">
        <v>180</v>
      </c>
      <c r="K135" s="71">
        <v>400</v>
      </c>
      <c r="L135" s="71">
        <v>13.5</v>
      </c>
      <c r="M135" s="71">
        <v>13.5</v>
      </c>
      <c r="N135" s="72">
        <v>6.8</v>
      </c>
      <c r="P135" s="70">
        <f t="shared" si="9"/>
        <v>1.6317535610517242E-2</v>
      </c>
    </row>
    <row r="136" spans="1:16" ht="21">
      <c r="A136" s="70">
        <v>0.87128800210660096</v>
      </c>
      <c r="B136" s="70">
        <v>0.24132378887047165</v>
      </c>
      <c r="C136" s="70">
        <v>0.22590655899468468</v>
      </c>
      <c r="D136" s="70">
        <v>1.1133153135475653</v>
      </c>
      <c r="E136">
        <v>2</v>
      </c>
      <c r="F136">
        <f t="shared" si="8"/>
        <v>1.0744024041475393</v>
      </c>
      <c r="G136" s="15" t="s">
        <v>361</v>
      </c>
      <c r="H136" s="71" t="s">
        <v>265</v>
      </c>
      <c r="I136" s="71">
        <v>180</v>
      </c>
      <c r="J136" s="71">
        <v>180</v>
      </c>
      <c r="K136" s="71">
        <v>400</v>
      </c>
      <c r="L136" s="71">
        <v>13.5</v>
      </c>
      <c r="M136" s="71">
        <v>13.5</v>
      </c>
      <c r="N136" s="72">
        <v>6.8</v>
      </c>
      <c r="P136" s="70">
        <f t="shared" si="9"/>
        <v>1.5417229875786975E-2</v>
      </c>
    </row>
    <row r="137" spans="1:16" ht="21">
      <c r="A137" s="70">
        <v>0.87128800210660096</v>
      </c>
      <c r="B137" s="70">
        <v>0.15521615979352593</v>
      </c>
      <c r="C137" s="70">
        <v>0.14458440788181481</v>
      </c>
      <c r="D137" s="70">
        <v>1.1133153135475653</v>
      </c>
      <c r="E137">
        <v>2.5</v>
      </c>
      <c r="F137">
        <f t="shared" si="8"/>
        <v>1.0691109869829696</v>
      </c>
      <c r="G137" s="15" t="s">
        <v>362</v>
      </c>
      <c r="H137" s="71" t="s">
        <v>266</v>
      </c>
      <c r="I137" s="71">
        <v>180</v>
      </c>
      <c r="J137" s="71">
        <v>180</v>
      </c>
      <c r="K137" s="71">
        <v>400</v>
      </c>
      <c r="L137" s="71">
        <v>13.5</v>
      </c>
      <c r="M137" s="71">
        <v>13.5</v>
      </c>
      <c r="N137" s="72">
        <v>6.8</v>
      </c>
      <c r="P137" s="70">
        <f t="shared" si="9"/>
        <v>1.0631751911711118E-2</v>
      </c>
    </row>
    <row r="138" spans="1:16" ht="21">
      <c r="A138" s="83">
        <v>0.86587161690105752</v>
      </c>
      <c r="B138" s="83">
        <v>1.1289082515782114</v>
      </c>
      <c r="C138" s="83">
        <v>0.84254222633563602</v>
      </c>
      <c r="D138" s="83">
        <v>1.5137471488237149</v>
      </c>
      <c r="E138" s="85">
        <v>0.3</v>
      </c>
      <c r="F138" s="85">
        <f t="shared" si="8"/>
        <v>0.86194494040745717</v>
      </c>
      <c r="G138" s="15" t="s">
        <v>363</v>
      </c>
      <c r="H138" s="71" t="s">
        <v>267</v>
      </c>
      <c r="I138" s="71">
        <v>180</v>
      </c>
      <c r="J138" s="71">
        <v>180</v>
      </c>
      <c r="K138" s="71">
        <v>400</v>
      </c>
      <c r="L138" s="71">
        <v>13.5</v>
      </c>
      <c r="M138" s="71">
        <v>13.5</v>
      </c>
      <c r="N138" s="73">
        <v>4.9000000000000004</v>
      </c>
      <c r="P138" s="83">
        <f t="shared" si="9"/>
        <v>0.28636602524257537</v>
      </c>
    </row>
    <row r="139" spans="1:16" ht="21">
      <c r="A139" s="83">
        <v>0.86587161690105752</v>
      </c>
      <c r="B139" s="83">
        <v>1.0160594973200121</v>
      </c>
      <c r="C139" s="83">
        <v>0.75777908837688568</v>
      </c>
      <c r="D139" s="83">
        <v>1.5137471488237149</v>
      </c>
      <c r="E139" s="85">
        <v>0.5</v>
      </c>
      <c r="F139" s="85">
        <f t="shared" si="8"/>
        <v>0.86133079136215129</v>
      </c>
      <c r="G139" s="15" t="s">
        <v>364</v>
      </c>
      <c r="H139" s="71" t="s">
        <v>268</v>
      </c>
      <c r="I139" s="71">
        <v>180</v>
      </c>
      <c r="J139" s="71">
        <v>180</v>
      </c>
      <c r="K139" s="71">
        <v>400</v>
      </c>
      <c r="L139" s="71">
        <v>13.5</v>
      </c>
      <c r="M139" s="71">
        <v>13.5</v>
      </c>
      <c r="N139" s="73">
        <v>4.9000000000000004</v>
      </c>
      <c r="P139" s="83">
        <f t="shared" si="9"/>
        <v>0.25828040894312643</v>
      </c>
    </row>
    <row r="140" spans="1:16" ht="21">
      <c r="A140" s="83">
        <v>0.86587161690105752</v>
      </c>
      <c r="B140" s="83">
        <v>0.86766127249046365</v>
      </c>
      <c r="C140" s="83">
        <v>0.6597371550875194</v>
      </c>
      <c r="D140" s="83">
        <v>1.5137471488237149</v>
      </c>
      <c r="E140" s="85">
        <v>0.75</v>
      </c>
      <c r="F140" s="85">
        <f t="shared" si="8"/>
        <v>0.87814700841647442</v>
      </c>
      <c r="G140" s="15" t="s">
        <v>365</v>
      </c>
      <c r="H140" s="71" t="s">
        <v>269</v>
      </c>
      <c r="I140" s="71">
        <v>180</v>
      </c>
      <c r="J140" s="71">
        <v>180</v>
      </c>
      <c r="K140" s="71">
        <v>400</v>
      </c>
      <c r="L140" s="71">
        <v>13.5</v>
      </c>
      <c r="M140" s="71">
        <v>13.5</v>
      </c>
      <c r="N140" s="73">
        <v>4.9000000000000004</v>
      </c>
      <c r="P140" s="83">
        <f t="shared" si="9"/>
        <v>0.20792411740294425</v>
      </c>
    </row>
    <row r="141" spans="1:16" ht="21">
      <c r="A141" s="83">
        <v>0.86587161690105752</v>
      </c>
      <c r="B141" s="83">
        <v>0.74140107706160008</v>
      </c>
      <c r="C141" s="83">
        <v>0.59830180801793298</v>
      </c>
      <c r="D141" s="83">
        <v>1.5137471488237149</v>
      </c>
      <c r="E141" s="85">
        <v>1</v>
      </c>
      <c r="F141" s="85">
        <f t="shared" si="8"/>
        <v>0.93199503520191707</v>
      </c>
      <c r="G141" s="15" t="s">
        <v>366</v>
      </c>
      <c r="H141" s="71" t="s">
        <v>270</v>
      </c>
      <c r="I141" s="71">
        <v>180</v>
      </c>
      <c r="J141" s="71">
        <v>180</v>
      </c>
      <c r="K141" s="71">
        <v>400</v>
      </c>
      <c r="L141" s="71">
        <v>13.5</v>
      </c>
      <c r="M141" s="71">
        <v>13.5</v>
      </c>
      <c r="N141" s="73">
        <v>4.9000000000000004</v>
      </c>
      <c r="P141" s="83">
        <f t="shared" si="9"/>
        <v>0.1430992690436671</v>
      </c>
    </row>
    <row r="142" spans="1:16" ht="21">
      <c r="A142" s="70">
        <v>0.86587161690105752</v>
      </c>
      <c r="B142" s="70">
        <v>0.50719794839329879</v>
      </c>
      <c r="C142" s="70">
        <v>0.4629524329379649</v>
      </c>
      <c r="D142" s="70">
        <v>1.5137471488237149</v>
      </c>
      <c r="E142">
        <v>1.33</v>
      </c>
      <c r="F142">
        <f t="shared" si="8"/>
        <v>1.0541571986381719</v>
      </c>
      <c r="G142" s="15" t="s">
        <v>367</v>
      </c>
      <c r="H142" s="71" t="s">
        <v>271</v>
      </c>
      <c r="I142" s="71">
        <v>180</v>
      </c>
      <c r="J142" s="71">
        <v>180</v>
      </c>
      <c r="K142" s="71">
        <v>400</v>
      </c>
      <c r="L142" s="71">
        <v>13.5</v>
      </c>
      <c r="M142" s="71">
        <v>13.5</v>
      </c>
      <c r="N142" s="73">
        <v>4.9000000000000004</v>
      </c>
      <c r="P142" s="70">
        <f t="shared" si="9"/>
        <v>4.4245515455333895E-2</v>
      </c>
    </row>
    <row r="143" spans="1:16" ht="21">
      <c r="A143" s="70">
        <v>0.86587161690105752</v>
      </c>
      <c r="B143" s="70">
        <v>0.33876528917086041</v>
      </c>
      <c r="C143" s="70">
        <v>0.32112503791764563</v>
      </c>
      <c r="D143" s="70">
        <v>1.5137471488237149</v>
      </c>
      <c r="E143">
        <v>1.67</v>
      </c>
      <c r="F143">
        <f t="shared" si="8"/>
        <v>1.0947671563347796</v>
      </c>
      <c r="G143" s="15" t="s">
        <v>368</v>
      </c>
      <c r="H143" s="71" t="s">
        <v>272</v>
      </c>
      <c r="I143" s="71">
        <v>180</v>
      </c>
      <c r="J143" s="71">
        <v>180</v>
      </c>
      <c r="K143" s="71">
        <v>400</v>
      </c>
      <c r="L143" s="71">
        <v>13.5</v>
      </c>
      <c r="M143" s="71">
        <v>13.5</v>
      </c>
      <c r="N143" s="73">
        <v>4.9000000000000004</v>
      </c>
      <c r="P143" s="70">
        <f t="shared" si="9"/>
        <v>1.7640251253214778E-2</v>
      </c>
    </row>
    <row r="144" spans="1:16" ht="21">
      <c r="A144" s="70">
        <v>0.86587161690105752</v>
      </c>
      <c r="B144" s="70">
        <v>0.2406197699384961</v>
      </c>
      <c r="C144" s="70">
        <v>0.22445367916054396</v>
      </c>
      <c r="D144" s="70">
        <v>1.5137471488237149</v>
      </c>
      <c r="E144">
        <v>2</v>
      </c>
      <c r="F144">
        <f t="shared" si="8"/>
        <v>1.077313042277523</v>
      </c>
      <c r="G144" s="15" t="s">
        <v>369</v>
      </c>
      <c r="H144" s="71" t="s">
        <v>273</v>
      </c>
      <c r="I144" s="71">
        <v>180</v>
      </c>
      <c r="J144" s="71">
        <v>180</v>
      </c>
      <c r="K144" s="71">
        <v>400</v>
      </c>
      <c r="L144" s="71">
        <v>13.5</v>
      </c>
      <c r="M144" s="71">
        <v>13.5</v>
      </c>
      <c r="N144" s="73">
        <v>4.9000000000000004</v>
      </c>
      <c r="P144" s="70">
        <f t="shared" si="9"/>
        <v>1.6166090777952141E-2</v>
      </c>
    </row>
    <row r="145" spans="1:16" ht="21">
      <c r="A145" s="70">
        <v>0.86587161690105752</v>
      </c>
      <c r="B145" s="70">
        <v>0.15479832297352913</v>
      </c>
      <c r="C145" s="70">
        <v>0.14351370103057309</v>
      </c>
      <c r="D145" s="70">
        <v>1.5137471488237149</v>
      </c>
      <c r="E145">
        <v>2.5</v>
      </c>
      <c r="F145">
        <f t="shared" si="8"/>
        <v>1.070714315594522</v>
      </c>
      <c r="G145" s="15" t="s">
        <v>370</v>
      </c>
      <c r="H145" s="71" t="s">
        <v>274</v>
      </c>
      <c r="I145" s="71">
        <v>180</v>
      </c>
      <c r="J145" s="71">
        <v>180</v>
      </c>
      <c r="K145" s="71">
        <v>400</v>
      </c>
      <c r="L145" s="71">
        <v>13.5</v>
      </c>
      <c r="M145" s="71">
        <v>13.5</v>
      </c>
      <c r="N145" s="73">
        <v>4.9000000000000004</v>
      </c>
      <c r="P145" s="70">
        <f t="shared" si="9"/>
        <v>1.1284621942956041E-2</v>
      </c>
    </row>
    <row r="146" spans="1:16" ht="21">
      <c r="A146" s="70">
        <v>1.0341744345176882</v>
      </c>
      <c r="B146" s="70">
        <v>1.1288594382630501</v>
      </c>
      <c r="C146" s="70">
        <v>0.98863776676152715</v>
      </c>
      <c r="D146" s="70">
        <v>0.35499999999999998</v>
      </c>
      <c r="E146">
        <v>0.3</v>
      </c>
      <c r="F146">
        <f t="shared" si="8"/>
        <v>0.84684422631016165</v>
      </c>
      <c r="G146" s="15" t="s">
        <v>371</v>
      </c>
      <c r="H146" s="71" t="s">
        <v>275</v>
      </c>
      <c r="I146" s="71">
        <v>300</v>
      </c>
      <c r="J146" s="71">
        <v>300</v>
      </c>
      <c r="K146" s="71">
        <v>300</v>
      </c>
      <c r="L146" s="74">
        <v>27.74</v>
      </c>
      <c r="M146" s="74">
        <v>27.74</v>
      </c>
      <c r="N146" s="74">
        <v>16.059999999999999</v>
      </c>
      <c r="P146" s="70">
        <f t="shared" si="9"/>
        <v>0.14022167150152298</v>
      </c>
    </row>
    <row r="147" spans="1:16" ht="21">
      <c r="A147" s="70">
        <v>1.0341744345176882</v>
      </c>
      <c r="B147" s="70">
        <v>1.013708756618483</v>
      </c>
      <c r="C147" s="70">
        <v>0.86436205715155112</v>
      </c>
      <c r="D147" s="70">
        <v>0.35499999999999998</v>
      </c>
      <c r="E147">
        <v>0.5</v>
      </c>
      <c r="F147">
        <f t="shared" si="8"/>
        <v>0.82449627689330829</v>
      </c>
      <c r="G147" s="15" t="s">
        <v>372</v>
      </c>
      <c r="H147" s="71" t="s">
        <v>276</v>
      </c>
      <c r="I147" s="71">
        <v>300</v>
      </c>
      <c r="J147" s="71">
        <v>300</v>
      </c>
      <c r="K147" s="71">
        <v>300</v>
      </c>
      <c r="L147" s="74">
        <v>27.74</v>
      </c>
      <c r="M147" s="74">
        <v>27.74</v>
      </c>
      <c r="N147" s="74">
        <v>16.059999999999999</v>
      </c>
      <c r="P147" s="70">
        <f t="shared" si="9"/>
        <v>0.14934669946693191</v>
      </c>
    </row>
    <row r="148" spans="1:16" ht="21">
      <c r="A148" s="70">
        <v>1.0341744345176882</v>
      </c>
      <c r="B148" s="70">
        <v>0.87829813540246293</v>
      </c>
      <c r="C148" s="70">
        <v>0.73845548892546398</v>
      </c>
      <c r="D148" s="70">
        <v>0.35499999999999998</v>
      </c>
      <c r="E148">
        <v>0.75</v>
      </c>
      <c r="F148">
        <f t="shared" si="8"/>
        <v>0.81299629170261567</v>
      </c>
      <c r="G148" s="15" t="s">
        <v>373</v>
      </c>
      <c r="H148" s="71" t="s">
        <v>277</v>
      </c>
      <c r="I148" s="71">
        <v>300</v>
      </c>
      <c r="J148" s="71">
        <v>300</v>
      </c>
      <c r="K148" s="71">
        <v>300</v>
      </c>
      <c r="L148" s="74">
        <v>27.74</v>
      </c>
      <c r="M148" s="74">
        <v>27.74</v>
      </c>
      <c r="N148" s="74">
        <v>16.059999999999999</v>
      </c>
      <c r="P148" s="70">
        <f t="shared" si="9"/>
        <v>0.13984264647699896</v>
      </c>
    </row>
    <row r="149" spans="1:16" ht="21">
      <c r="A149" s="70">
        <v>1.0341744345176882</v>
      </c>
      <c r="B149" s="70">
        <v>0.7476396868504378</v>
      </c>
      <c r="C149" s="70">
        <v>0.65219389366661218</v>
      </c>
      <c r="D149" s="70">
        <v>0.35499999999999998</v>
      </c>
      <c r="E149">
        <v>1</v>
      </c>
      <c r="F149">
        <f t="shared" si="8"/>
        <v>0.84351067639237653</v>
      </c>
      <c r="G149" s="15" t="s">
        <v>374</v>
      </c>
      <c r="H149" s="71" t="s">
        <v>278</v>
      </c>
      <c r="I149" s="71">
        <v>300</v>
      </c>
      <c r="J149" s="71">
        <v>300</v>
      </c>
      <c r="K149" s="71">
        <v>300</v>
      </c>
      <c r="L149" s="74">
        <v>27.74</v>
      </c>
      <c r="M149" s="74">
        <v>27.74</v>
      </c>
      <c r="N149" s="74">
        <v>16.059999999999999</v>
      </c>
      <c r="P149" s="70">
        <f t="shared" si="9"/>
        <v>9.5445793183825622E-2</v>
      </c>
    </row>
    <row r="150" spans="1:16" ht="21">
      <c r="A150" s="70">
        <v>1.0341744345176882</v>
      </c>
      <c r="B150" s="70">
        <v>0.51010477648740427</v>
      </c>
      <c r="C150" s="70">
        <v>0.48031274589510142</v>
      </c>
      <c r="D150" s="70">
        <v>0.35499999999999998</v>
      </c>
      <c r="E150">
        <v>1.33</v>
      </c>
      <c r="F150">
        <f t="shared" si="8"/>
        <v>0.91048107651651589</v>
      </c>
      <c r="G150" s="15" t="s">
        <v>375</v>
      </c>
      <c r="H150" s="71" t="s">
        <v>279</v>
      </c>
      <c r="I150" s="71">
        <v>300</v>
      </c>
      <c r="J150" s="71">
        <v>300</v>
      </c>
      <c r="K150" s="71">
        <v>300</v>
      </c>
      <c r="L150" s="74">
        <v>27.74</v>
      </c>
      <c r="M150" s="74">
        <v>27.74</v>
      </c>
      <c r="N150" s="74">
        <v>16.059999999999999</v>
      </c>
      <c r="P150" s="70">
        <f t="shared" si="9"/>
        <v>2.9792030592302843E-2</v>
      </c>
    </row>
    <row r="151" spans="1:16" ht="21">
      <c r="A151" s="70">
        <v>1.0341744345176882</v>
      </c>
      <c r="B151" s="70">
        <v>0.34092105036732595</v>
      </c>
      <c r="C151" s="70">
        <v>0.32458001665656599</v>
      </c>
      <c r="D151" s="70">
        <v>0.35499999999999998</v>
      </c>
      <c r="E151">
        <v>1.67</v>
      </c>
      <c r="F151">
        <f t="shared" si="8"/>
        <v>0.92060676694830446</v>
      </c>
      <c r="G151" s="15" t="s">
        <v>376</v>
      </c>
      <c r="H151" s="71" t="s">
        <v>280</v>
      </c>
      <c r="I151" s="71">
        <v>300</v>
      </c>
      <c r="J151" s="71">
        <v>300</v>
      </c>
      <c r="K151" s="71">
        <v>300</v>
      </c>
      <c r="L151" s="74">
        <v>27.74</v>
      </c>
      <c r="M151" s="74">
        <v>27.74</v>
      </c>
      <c r="N151" s="74">
        <v>16.059999999999999</v>
      </c>
      <c r="P151" s="70">
        <f t="shared" si="9"/>
        <v>1.6341033710759956E-2</v>
      </c>
    </row>
    <row r="152" spans="1:16" ht="21">
      <c r="A152" s="70">
        <v>1.0341744345176882</v>
      </c>
      <c r="B152" s="70">
        <v>0.24252106947453211</v>
      </c>
      <c r="C152" s="70">
        <v>0.22608592687544291</v>
      </c>
      <c r="D152" s="70">
        <v>0.35499999999999998</v>
      </c>
      <c r="E152">
        <v>2</v>
      </c>
      <c r="F152">
        <f t="shared" si="8"/>
        <v>0.90142636768629991</v>
      </c>
      <c r="G152" s="15" t="s">
        <v>377</v>
      </c>
      <c r="H152" s="71" t="s">
        <v>281</v>
      </c>
      <c r="I152" s="71">
        <v>300</v>
      </c>
      <c r="J152" s="71">
        <v>300</v>
      </c>
      <c r="K152" s="71">
        <v>300</v>
      </c>
      <c r="L152" s="74">
        <v>27.74</v>
      </c>
      <c r="M152" s="74">
        <v>27.74</v>
      </c>
      <c r="N152" s="74">
        <v>16.059999999999999</v>
      </c>
      <c r="P152" s="70">
        <f t="shared" si="9"/>
        <v>1.6435142599089209E-2</v>
      </c>
    </row>
    <row r="153" spans="1:16" ht="21">
      <c r="A153" s="70">
        <v>1.0341744345176882</v>
      </c>
      <c r="B153" s="70">
        <v>0.15625734556509394</v>
      </c>
      <c r="C153" s="70">
        <v>0.14445042759714194</v>
      </c>
      <c r="D153" s="70">
        <v>0.35499999999999998</v>
      </c>
      <c r="E153">
        <v>2.5</v>
      </c>
      <c r="F153">
        <f t="shared" si="8"/>
        <v>0.89389105588166096</v>
      </c>
      <c r="G153" s="15" t="s">
        <v>378</v>
      </c>
      <c r="H153" s="71" t="s">
        <v>282</v>
      </c>
      <c r="I153" s="71">
        <v>300</v>
      </c>
      <c r="J153" s="71">
        <v>300</v>
      </c>
      <c r="K153" s="71">
        <v>300</v>
      </c>
      <c r="L153" s="74">
        <v>27.74</v>
      </c>
      <c r="M153" s="74">
        <v>27.74</v>
      </c>
      <c r="N153" s="74">
        <v>16.059999999999999</v>
      </c>
      <c r="P153" s="70">
        <f t="shared" si="9"/>
        <v>1.1806917967951996E-2</v>
      </c>
    </row>
    <row r="154" spans="1:16" ht="21">
      <c r="A154" s="82">
        <v>0.99750509680050548</v>
      </c>
      <c r="B154" s="82">
        <v>1.1348065271601597</v>
      </c>
      <c r="C154" s="82">
        <v>0.95975655529129633</v>
      </c>
      <c r="D154" s="82">
        <v>0.50316512905442312</v>
      </c>
      <c r="E154" s="84">
        <v>0.3</v>
      </c>
      <c r="F154">
        <f t="shared" si="8"/>
        <v>0.84785998401553264</v>
      </c>
      <c r="G154" s="15" t="s">
        <v>379</v>
      </c>
      <c r="H154" s="71" t="s">
        <v>283</v>
      </c>
      <c r="I154" s="71">
        <v>300</v>
      </c>
      <c r="J154" s="71">
        <v>300</v>
      </c>
      <c r="K154" s="71">
        <v>300</v>
      </c>
      <c r="L154" s="75">
        <v>19</v>
      </c>
      <c r="M154" s="75">
        <v>19</v>
      </c>
      <c r="N154" s="75">
        <v>11</v>
      </c>
      <c r="P154" s="83">
        <f t="shared" si="9"/>
        <v>0.1750499718688634</v>
      </c>
    </row>
    <row r="155" spans="1:16" ht="21">
      <c r="A155" s="70">
        <v>0.99750509680050548</v>
      </c>
      <c r="B155" s="70">
        <v>1.0182271885406846</v>
      </c>
      <c r="C155" s="70">
        <v>0.85019739929735672</v>
      </c>
      <c r="D155" s="70">
        <v>0.50316512905442312</v>
      </c>
      <c r="E155">
        <v>0.5</v>
      </c>
      <c r="F155">
        <f t="shared" si="8"/>
        <v>0.8370664959912163</v>
      </c>
      <c r="G155" s="15" t="s">
        <v>380</v>
      </c>
      <c r="H155" s="71" t="s">
        <v>284</v>
      </c>
      <c r="I155" s="71">
        <v>300</v>
      </c>
      <c r="J155" s="71">
        <v>300</v>
      </c>
      <c r="K155" s="71">
        <v>300</v>
      </c>
      <c r="L155" s="75">
        <v>19</v>
      </c>
      <c r="M155" s="75">
        <v>19</v>
      </c>
      <c r="N155" s="75">
        <v>11</v>
      </c>
      <c r="P155" s="70">
        <f t="shared" si="9"/>
        <v>0.1680297892433279</v>
      </c>
    </row>
    <row r="156" spans="1:16" ht="21">
      <c r="A156" s="70">
        <v>0.99750509680050548</v>
      </c>
      <c r="B156" s="70">
        <v>0.87849827011820647</v>
      </c>
      <c r="C156" s="70">
        <v>0.72851018062529138</v>
      </c>
      <c r="D156" s="70">
        <v>0.50316512905442312</v>
      </c>
      <c r="E156">
        <v>0.75</v>
      </c>
      <c r="F156">
        <f t="shared" si="8"/>
        <v>0.83134174970147201</v>
      </c>
      <c r="G156" s="15" t="s">
        <v>381</v>
      </c>
      <c r="H156" s="71" t="s">
        <v>285</v>
      </c>
      <c r="I156" s="71">
        <v>300</v>
      </c>
      <c r="J156" s="71">
        <v>300</v>
      </c>
      <c r="K156" s="71">
        <v>300</v>
      </c>
      <c r="L156" s="75">
        <v>19</v>
      </c>
      <c r="M156" s="75">
        <v>19</v>
      </c>
      <c r="N156" s="75">
        <v>11</v>
      </c>
      <c r="P156" s="70">
        <f t="shared" si="9"/>
        <v>0.14998808949291509</v>
      </c>
    </row>
    <row r="157" spans="1:16" ht="21">
      <c r="A157" s="70">
        <v>0.99750509680050548</v>
      </c>
      <c r="B157" s="70">
        <v>0.74608311976909802</v>
      </c>
      <c r="C157" s="70">
        <v>0.6397228448206761</v>
      </c>
      <c r="D157" s="70">
        <v>0.50316512905442312</v>
      </c>
      <c r="E157">
        <v>1</v>
      </c>
      <c r="F157">
        <f t="shared" si="8"/>
        <v>0.8595863736103504</v>
      </c>
      <c r="G157" s="15" t="s">
        <v>382</v>
      </c>
      <c r="H157" s="71" t="s">
        <v>286</v>
      </c>
      <c r="I157" s="71">
        <v>300</v>
      </c>
      <c r="J157" s="71">
        <v>300</v>
      </c>
      <c r="K157" s="71">
        <v>300</v>
      </c>
      <c r="L157" s="75">
        <v>19</v>
      </c>
      <c r="M157" s="75">
        <v>19</v>
      </c>
      <c r="N157" s="75">
        <v>11</v>
      </c>
      <c r="P157" s="70">
        <f t="shared" si="9"/>
        <v>0.10636027494842193</v>
      </c>
    </row>
    <row r="158" spans="1:16" ht="21">
      <c r="A158" s="70">
        <v>0.99750509680050548</v>
      </c>
      <c r="B158" s="70">
        <v>0.50925412868036102</v>
      </c>
      <c r="C158" s="70">
        <v>0.47313117060378251</v>
      </c>
      <c r="D158" s="70">
        <v>0.50316512905442312</v>
      </c>
      <c r="E158">
        <v>1.33</v>
      </c>
      <c r="F158">
        <f t="shared" si="8"/>
        <v>0.93139066087684375</v>
      </c>
      <c r="G158" s="15" t="s">
        <v>383</v>
      </c>
      <c r="H158" s="71" t="s">
        <v>287</v>
      </c>
      <c r="I158" s="71">
        <v>300</v>
      </c>
      <c r="J158" s="71">
        <v>300</v>
      </c>
      <c r="K158" s="71">
        <v>300</v>
      </c>
      <c r="L158" s="75">
        <v>19</v>
      </c>
      <c r="M158" s="75">
        <v>19</v>
      </c>
      <c r="N158" s="75">
        <v>11</v>
      </c>
      <c r="P158" s="70">
        <f t="shared" si="9"/>
        <v>3.6122958076578504E-2</v>
      </c>
    </row>
    <row r="159" spans="1:16" ht="21">
      <c r="A159" s="70">
        <v>0.99750509680050548</v>
      </c>
      <c r="B159" s="70">
        <v>0.34020170529860377</v>
      </c>
      <c r="C159" s="70">
        <v>0.32138351702031603</v>
      </c>
      <c r="D159" s="70">
        <v>0.50316512905442312</v>
      </c>
      <c r="E159">
        <v>1.67</v>
      </c>
      <c r="F159">
        <f t="shared" si="8"/>
        <v>0.94704799604412504</v>
      </c>
      <c r="G159" s="15" t="s">
        <v>384</v>
      </c>
      <c r="H159" s="71" t="s">
        <v>288</v>
      </c>
      <c r="I159" s="71">
        <v>300</v>
      </c>
      <c r="J159" s="71">
        <v>300</v>
      </c>
      <c r="K159" s="71">
        <v>300</v>
      </c>
      <c r="L159" s="75">
        <v>19</v>
      </c>
      <c r="M159" s="75">
        <v>19</v>
      </c>
      <c r="N159" s="75">
        <v>11</v>
      </c>
      <c r="P159" s="70">
        <f t="shared" si="9"/>
        <v>1.881818827828774E-2</v>
      </c>
    </row>
    <row r="160" spans="1:16" ht="21">
      <c r="A160" s="70">
        <v>0.99750509680050548</v>
      </c>
      <c r="B160" s="70">
        <v>0.24186077146349108</v>
      </c>
      <c r="C160" s="70">
        <v>0.22407868818483392</v>
      </c>
      <c r="D160" s="70">
        <v>0.50316512905442312</v>
      </c>
      <c r="E160">
        <v>2</v>
      </c>
      <c r="F160">
        <f t="shared" si="8"/>
        <v>0.92879527232714976</v>
      </c>
      <c r="G160" s="15" t="s">
        <v>385</v>
      </c>
      <c r="H160" s="71" t="s">
        <v>289</v>
      </c>
      <c r="I160" s="71">
        <v>300</v>
      </c>
      <c r="J160" s="71">
        <v>300</v>
      </c>
      <c r="K160" s="71">
        <v>300</v>
      </c>
      <c r="L160" s="75">
        <v>19</v>
      </c>
      <c r="M160" s="75">
        <v>19</v>
      </c>
      <c r="N160" s="75">
        <v>11</v>
      </c>
      <c r="P160" s="70">
        <f t="shared" si="9"/>
        <v>1.7782083278657157E-2</v>
      </c>
    </row>
    <row r="161" spans="1:16" ht="21">
      <c r="A161" s="70">
        <v>0.99750509680050548</v>
      </c>
      <c r="B161" s="70">
        <v>0.15573429258933713</v>
      </c>
      <c r="C161" s="70">
        <v>0.14320789292318417</v>
      </c>
      <c r="D161" s="70">
        <v>0.50316512905442312</v>
      </c>
      <c r="E161">
        <v>2.5</v>
      </c>
      <c r="F161">
        <f t="shared" si="8"/>
        <v>0.92186553134495353</v>
      </c>
      <c r="G161" s="15" t="s">
        <v>386</v>
      </c>
      <c r="H161" s="71" t="s">
        <v>290</v>
      </c>
      <c r="I161" s="71">
        <v>300</v>
      </c>
      <c r="J161" s="71">
        <v>300</v>
      </c>
      <c r="K161" s="71">
        <v>300</v>
      </c>
      <c r="L161" s="75">
        <v>19</v>
      </c>
      <c r="M161" s="75">
        <v>19</v>
      </c>
      <c r="N161" s="75">
        <v>11</v>
      </c>
      <c r="P161" s="70">
        <f t="shared" si="9"/>
        <v>1.252639966615296E-2</v>
      </c>
    </row>
    <row r="162" spans="1:16" ht="21">
      <c r="A162" s="83">
        <v>0.9426544378140097</v>
      </c>
      <c r="B162" s="83">
        <v>1.1393624365751818</v>
      </c>
      <c r="C162" s="83">
        <v>0.90976629686479527</v>
      </c>
      <c r="D162" s="83">
        <v>0.60092698120307431</v>
      </c>
      <c r="E162" s="85">
        <v>0.3</v>
      </c>
      <c r="F162">
        <f t="shared" si="8"/>
        <v>0.84706245057966556</v>
      </c>
      <c r="G162" s="15" t="s">
        <v>387</v>
      </c>
      <c r="H162" s="71" t="s">
        <v>291</v>
      </c>
      <c r="I162" s="71">
        <v>300</v>
      </c>
      <c r="J162" s="71">
        <v>300</v>
      </c>
      <c r="K162" s="71">
        <v>300</v>
      </c>
      <c r="L162" s="74">
        <v>15.959999999999999</v>
      </c>
      <c r="M162" s="74">
        <v>15.959999999999999</v>
      </c>
      <c r="N162" s="74">
        <v>9.24</v>
      </c>
      <c r="P162" s="83">
        <f t="shared" si="9"/>
        <v>0.2295961397103865</v>
      </c>
    </row>
    <row r="163" spans="1:16" ht="21">
      <c r="A163" s="83">
        <v>0.9426544378140097</v>
      </c>
      <c r="B163" s="86">
        <v>1.021748482501377</v>
      </c>
      <c r="C163" s="86">
        <v>0.82414415937067409</v>
      </c>
      <c r="D163" s="86">
        <v>0.60092698120307431</v>
      </c>
      <c r="E163" s="85">
        <v>0.5</v>
      </c>
      <c r="F163">
        <f t="shared" si="8"/>
        <v>0.85567071240966586</v>
      </c>
      <c r="G163" s="15" t="s">
        <v>388</v>
      </c>
      <c r="H163" s="71" t="s">
        <v>292</v>
      </c>
      <c r="I163" s="71">
        <v>300</v>
      </c>
      <c r="J163" s="71">
        <v>300</v>
      </c>
      <c r="K163" s="71">
        <v>300</v>
      </c>
      <c r="L163" s="74">
        <v>15.959999999999999</v>
      </c>
      <c r="M163" s="74">
        <v>15.959999999999999</v>
      </c>
      <c r="N163" s="74">
        <v>9.24</v>
      </c>
      <c r="P163" s="83">
        <f t="shared" si="9"/>
        <v>0.19760432313070286</v>
      </c>
    </row>
    <row r="164" spans="1:16" ht="21">
      <c r="A164" s="70">
        <v>0.9426544378140097</v>
      </c>
      <c r="B164" s="70">
        <v>0.87982193338668913</v>
      </c>
      <c r="C164" s="70">
        <v>0.7175721248737571</v>
      </c>
      <c r="D164" s="70">
        <v>0.60092698120307431</v>
      </c>
      <c r="E164">
        <v>0.75</v>
      </c>
      <c r="F164">
        <f t="shared" si="8"/>
        <v>0.86520348219316823</v>
      </c>
      <c r="G164" s="15" t="s">
        <v>389</v>
      </c>
      <c r="H164" s="71" t="s">
        <v>293</v>
      </c>
      <c r="I164" s="71">
        <v>300</v>
      </c>
      <c r="J164" s="71">
        <v>300</v>
      </c>
      <c r="K164" s="71">
        <v>300</v>
      </c>
      <c r="L164" s="74">
        <v>15.959999999999999</v>
      </c>
      <c r="M164" s="74">
        <v>15.959999999999999</v>
      </c>
      <c r="N164" s="74">
        <v>9.24</v>
      </c>
      <c r="P164" s="70">
        <f t="shared" si="9"/>
        <v>0.16224980851293203</v>
      </c>
    </row>
    <row r="165" spans="1:16" ht="21">
      <c r="A165" s="70">
        <v>0.9426544378140097</v>
      </c>
      <c r="B165" s="70">
        <v>0.74612631489127557</v>
      </c>
      <c r="C165" s="70">
        <v>0.62867260695780613</v>
      </c>
      <c r="D165" s="70">
        <v>0.60092698120307431</v>
      </c>
      <c r="E165">
        <v>1</v>
      </c>
      <c r="F165">
        <f t="shared" si="8"/>
        <v>0.89383974865964633</v>
      </c>
      <c r="G165" s="15" t="s">
        <v>390</v>
      </c>
      <c r="H165" s="71" t="s">
        <v>294</v>
      </c>
      <c r="I165" s="71">
        <v>300</v>
      </c>
      <c r="J165" s="71">
        <v>300</v>
      </c>
      <c r="K165" s="71">
        <v>300</v>
      </c>
      <c r="L165" s="74">
        <v>15.959999999999999</v>
      </c>
      <c r="M165" s="74">
        <v>15.959999999999999</v>
      </c>
      <c r="N165" s="74">
        <v>9.24</v>
      </c>
      <c r="P165" s="70">
        <f t="shared" si="9"/>
        <v>0.11745370793346943</v>
      </c>
    </row>
    <row r="166" spans="1:16" ht="21">
      <c r="A166" s="70">
        <v>0.9426544378140097</v>
      </c>
      <c r="B166" s="70">
        <v>0.50923907296696169</v>
      </c>
      <c r="C166" s="70">
        <v>0.46739817002306661</v>
      </c>
      <c r="D166" s="70">
        <v>0.60092698120307431</v>
      </c>
      <c r="E166">
        <v>1.33</v>
      </c>
      <c r="F166">
        <f t="shared" si="8"/>
        <v>0.97367220460602155</v>
      </c>
      <c r="G166" s="15" t="s">
        <v>391</v>
      </c>
      <c r="H166" s="71" t="s">
        <v>295</v>
      </c>
      <c r="I166" s="71">
        <v>300</v>
      </c>
      <c r="J166" s="71">
        <v>300</v>
      </c>
      <c r="K166" s="71">
        <v>300</v>
      </c>
      <c r="L166" s="74">
        <v>15.959999999999999</v>
      </c>
      <c r="M166" s="74">
        <v>15.959999999999999</v>
      </c>
      <c r="N166" s="74">
        <v>9.24</v>
      </c>
      <c r="P166" s="70">
        <f t="shared" si="9"/>
        <v>4.1840902943895086E-2</v>
      </c>
    </row>
    <row r="167" spans="1:16" ht="21">
      <c r="A167" s="70">
        <v>0.9426544378140097</v>
      </c>
      <c r="B167" s="70">
        <v>0.34012590497523976</v>
      </c>
      <c r="C167" s="70">
        <v>0.31926489798229868</v>
      </c>
      <c r="D167" s="70">
        <v>0.60092698120307431</v>
      </c>
      <c r="E167">
        <v>1.67</v>
      </c>
      <c r="F167">
        <f t="shared" si="8"/>
        <v>0.99576978757300949</v>
      </c>
      <c r="G167" s="15" t="s">
        <v>392</v>
      </c>
      <c r="H167" s="71" t="s">
        <v>296</v>
      </c>
      <c r="I167" s="71">
        <v>300</v>
      </c>
      <c r="J167" s="71">
        <v>300</v>
      </c>
      <c r="K167" s="71">
        <v>300</v>
      </c>
      <c r="L167" s="74">
        <v>15.959999999999999</v>
      </c>
      <c r="M167" s="74">
        <v>15.959999999999999</v>
      </c>
      <c r="N167" s="74">
        <v>9.24</v>
      </c>
      <c r="P167" s="70">
        <f t="shared" si="9"/>
        <v>2.0861006992941078E-2</v>
      </c>
    </row>
    <row r="168" spans="1:16" ht="21">
      <c r="A168" s="70">
        <v>0.9426544378140097</v>
      </c>
      <c r="B168" s="70">
        <v>0.2417340928977057</v>
      </c>
      <c r="C168" s="70">
        <v>0.22289093649943881</v>
      </c>
      <c r="D168" s="70">
        <v>0.60092698120307431</v>
      </c>
      <c r="E168">
        <v>2</v>
      </c>
      <c r="F168">
        <f t="shared" si="8"/>
        <v>0.97814217998978514</v>
      </c>
      <c r="G168" s="15" t="s">
        <v>393</v>
      </c>
      <c r="H168" s="71" t="s">
        <v>297</v>
      </c>
      <c r="I168" s="71">
        <v>300</v>
      </c>
      <c r="J168" s="71">
        <v>300</v>
      </c>
      <c r="K168" s="71">
        <v>300</v>
      </c>
      <c r="L168" s="74">
        <v>15.959999999999999</v>
      </c>
      <c r="M168" s="74">
        <v>15.959999999999999</v>
      </c>
      <c r="N168" s="74">
        <v>9.24</v>
      </c>
      <c r="P168" s="70">
        <f t="shared" si="9"/>
        <v>1.8843156398266891E-2</v>
      </c>
    </row>
    <row r="169" spans="1:16" ht="21">
      <c r="A169" s="70">
        <v>0.9426544378140097</v>
      </c>
      <c r="B169" s="70">
        <v>0.15563021185971823</v>
      </c>
      <c r="C169" s="70">
        <v>0.14250960584628727</v>
      </c>
      <c r="D169" s="70">
        <v>0.60092698120307431</v>
      </c>
      <c r="E169">
        <v>2.5</v>
      </c>
      <c r="F169">
        <f t="shared" si="8"/>
        <v>0.97139913814416157</v>
      </c>
      <c r="G169" s="15" t="s">
        <v>394</v>
      </c>
      <c r="H169" s="71" t="s">
        <v>298</v>
      </c>
      <c r="I169" s="71">
        <v>300</v>
      </c>
      <c r="J169" s="71">
        <v>300</v>
      </c>
      <c r="K169" s="71">
        <v>300</v>
      </c>
      <c r="L169" s="74">
        <v>15.959999999999999</v>
      </c>
      <c r="M169" s="74">
        <v>15.959999999999999</v>
      </c>
      <c r="N169" s="74">
        <v>9.24</v>
      </c>
      <c r="P169" s="70">
        <f t="shared" si="9"/>
        <v>1.3120606013430958E-2</v>
      </c>
    </row>
    <row r="170" spans="1:16" ht="21">
      <c r="A170" s="83">
        <v>0.79953283252729768</v>
      </c>
      <c r="B170" s="83">
        <v>1.1472152963185571</v>
      </c>
      <c r="C170" s="83">
        <v>0.77594938448660944</v>
      </c>
      <c r="D170" s="83">
        <v>0.80062012685654171</v>
      </c>
      <c r="E170" s="85">
        <v>0.3</v>
      </c>
      <c r="F170">
        <f t="shared" si="8"/>
        <v>0.84596454413262578</v>
      </c>
      <c r="G170" s="15" t="s">
        <v>395</v>
      </c>
      <c r="H170" s="71" t="s">
        <v>299</v>
      </c>
      <c r="I170" s="71">
        <v>300</v>
      </c>
      <c r="J170" s="71">
        <v>300</v>
      </c>
      <c r="K170" s="71">
        <v>300</v>
      </c>
      <c r="L170" s="73">
        <v>12.16</v>
      </c>
      <c r="M170" s="73">
        <v>12.16</v>
      </c>
      <c r="N170" s="73">
        <v>7.04</v>
      </c>
      <c r="P170" s="83">
        <f t="shared" si="9"/>
        <v>0.37126591183194768</v>
      </c>
    </row>
    <row r="171" spans="1:16" ht="21">
      <c r="A171" s="83">
        <v>0.79953283252729768</v>
      </c>
      <c r="B171" s="83">
        <v>1.0287905475805508</v>
      </c>
      <c r="C171" s="83">
        <v>0.72596727132918815</v>
      </c>
      <c r="D171" s="83">
        <v>0.80062012685654171</v>
      </c>
      <c r="E171" s="85">
        <v>0.5</v>
      </c>
      <c r="F171">
        <f t="shared" si="8"/>
        <v>0.88257937452915725</v>
      </c>
      <c r="G171" s="15" t="s">
        <v>396</v>
      </c>
      <c r="H171" s="71" t="s">
        <v>300</v>
      </c>
      <c r="I171" s="71">
        <v>300</v>
      </c>
      <c r="J171" s="71">
        <v>300</v>
      </c>
      <c r="K171" s="71">
        <v>300</v>
      </c>
      <c r="L171" s="73">
        <v>12.16</v>
      </c>
      <c r="M171" s="73">
        <v>12.16</v>
      </c>
      <c r="N171" s="73">
        <v>7.04</v>
      </c>
      <c r="P171" s="83">
        <f t="shared" si="9"/>
        <v>0.30282327625136263</v>
      </c>
    </row>
    <row r="172" spans="1:16" ht="21">
      <c r="A172" s="83">
        <v>0.79953283252729768</v>
      </c>
      <c r="B172" s="83">
        <v>0.88330492091573898</v>
      </c>
      <c r="C172" s="83">
        <v>0.66086386119846385</v>
      </c>
      <c r="D172" s="83">
        <v>0.80062012685654171</v>
      </c>
      <c r="E172" s="85">
        <v>0.75</v>
      </c>
      <c r="F172">
        <f t="shared" si="8"/>
        <v>0.93576123694296987</v>
      </c>
      <c r="G172" s="15" t="s">
        <v>397</v>
      </c>
      <c r="H172" s="71" t="s">
        <v>301</v>
      </c>
      <c r="I172" s="71">
        <v>300</v>
      </c>
      <c r="J172" s="71">
        <v>300</v>
      </c>
      <c r="K172" s="71">
        <v>300</v>
      </c>
      <c r="L172" s="73">
        <v>12.16</v>
      </c>
      <c r="M172" s="73">
        <v>12.16</v>
      </c>
      <c r="N172" s="73">
        <v>7.04</v>
      </c>
      <c r="P172" s="83">
        <f t="shared" si="9"/>
        <v>0.22244105971727512</v>
      </c>
    </row>
    <row r="173" spans="1:16" ht="21">
      <c r="A173" s="83">
        <v>0.79953283252729768</v>
      </c>
      <c r="B173" s="83">
        <v>0.7471066233190895</v>
      </c>
      <c r="C173" s="83">
        <v>0.5868153346435282</v>
      </c>
      <c r="D173" s="83">
        <v>0.80062012685654171</v>
      </c>
      <c r="E173" s="85">
        <v>1</v>
      </c>
      <c r="F173">
        <f t="shared" si="8"/>
        <v>0.98238690576220455</v>
      </c>
      <c r="G173" s="15" t="s">
        <v>398</v>
      </c>
      <c r="H173" s="71" t="s">
        <v>302</v>
      </c>
      <c r="I173" s="71">
        <v>300</v>
      </c>
      <c r="J173" s="71">
        <v>300</v>
      </c>
      <c r="K173" s="71">
        <v>300</v>
      </c>
      <c r="L173" s="73">
        <v>12.16</v>
      </c>
      <c r="M173" s="73">
        <v>12.16</v>
      </c>
      <c r="N173" s="73">
        <v>7.04</v>
      </c>
      <c r="P173" s="83">
        <f t="shared" si="9"/>
        <v>0.16029128867556131</v>
      </c>
    </row>
    <row r="174" spans="1:16" ht="21">
      <c r="A174" s="70">
        <v>0.79953283252729768</v>
      </c>
      <c r="B174" s="70">
        <v>0.50972482009077624</v>
      </c>
      <c r="C174" s="70">
        <v>0.44725594227117693</v>
      </c>
      <c r="D174" s="70">
        <v>0.80062012685654171</v>
      </c>
      <c r="E174">
        <v>1.33</v>
      </c>
      <c r="F174">
        <f t="shared" si="8"/>
        <v>1.0974482125569518</v>
      </c>
      <c r="G174" s="15" t="s">
        <v>399</v>
      </c>
      <c r="H174" s="71" t="s">
        <v>303</v>
      </c>
      <c r="I174" s="71">
        <v>300</v>
      </c>
      <c r="J174" s="71">
        <v>300</v>
      </c>
      <c r="K174" s="71">
        <v>300</v>
      </c>
      <c r="L174" s="73">
        <v>12.16</v>
      </c>
      <c r="M174" s="73">
        <v>12.16</v>
      </c>
      <c r="N174" s="73">
        <v>7.04</v>
      </c>
      <c r="P174" s="70">
        <f t="shared" si="9"/>
        <v>6.2468877819599311E-2</v>
      </c>
    </row>
    <row r="175" spans="1:16" ht="21">
      <c r="A175" s="70">
        <v>0.79953283252729768</v>
      </c>
      <c r="B175" s="70">
        <v>0.34035318903088446</v>
      </c>
      <c r="C175" s="70">
        <v>0.31240354570851969</v>
      </c>
      <c r="D175" s="70">
        <v>0.80062012685654171</v>
      </c>
      <c r="E175">
        <v>1.67</v>
      </c>
      <c r="F175">
        <f t="shared" si="8"/>
        <v>1.1480209872637253</v>
      </c>
      <c r="G175" s="15" t="s">
        <v>400</v>
      </c>
      <c r="H175" s="71" t="s">
        <v>304</v>
      </c>
      <c r="I175" s="71">
        <v>300</v>
      </c>
      <c r="J175" s="71">
        <v>300</v>
      </c>
      <c r="K175" s="71">
        <v>300</v>
      </c>
      <c r="L175" s="73">
        <v>12.16</v>
      </c>
      <c r="M175" s="73">
        <v>12.16</v>
      </c>
      <c r="N175" s="73">
        <v>7.04</v>
      </c>
      <c r="P175" s="70">
        <f t="shared" si="9"/>
        <v>2.794964332236477E-2</v>
      </c>
    </row>
    <row r="176" spans="1:16" ht="21">
      <c r="A176" s="70">
        <v>0.79953283252729768</v>
      </c>
      <c r="B176" s="70">
        <v>0.24178946291098924</v>
      </c>
      <c r="C176" s="70">
        <v>0.2195595692214031</v>
      </c>
      <c r="D176" s="70">
        <v>0.80062012685654171</v>
      </c>
      <c r="E176">
        <v>2</v>
      </c>
      <c r="F176">
        <f t="shared" si="8"/>
        <v>1.1357394122621103</v>
      </c>
      <c r="G176" s="15" t="s">
        <v>401</v>
      </c>
      <c r="H176" s="71" t="s">
        <v>305</v>
      </c>
      <c r="I176" s="71">
        <v>300</v>
      </c>
      <c r="J176" s="71">
        <v>300</v>
      </c>
      <c r="K176" s="71">
        <v>300</v>
      </c>
      <c r="L176" s="73">
        <v>12.16</v>
      </c>
      <c r="M176" s="73">
        <v>12.16</v>
      </c>
      <c r="N176" s="73">
        <v>7.04</v>
      </c>
      <c r="P176" s="70">
        <f t="shared" si="9"/>
        <v>2.2229893689586139E-2</v>
      </c>
    </row>
    <row r="177" spans="1:16" ht="21">
      <c r="A177" s="70">
        <v>0.79953283252729768</v>
      </c>
      <c r="B177" s="70">
        <v>0.15564472947856078</v>
      </c>
      <c r="C177" s="70">
        <v>0.14068000772650124</v>
      </c>
      <c r="D177" s="70">
        <v>0.80062012685654171</v>
      </c>
      <c r="E177">
        <v>2.5</v>
      </c>
      <c r="F177">
        <f t="shared" si="8"/>
        <v>1.1304768205433189</v>
      </c>
      <c r="G177" s="15" t="s">
        <v>402</v>
      </c>
      <c r="H177" s="71" t="s">
        <v>306</v>
      </c>
      <c r="I177" s="71">
        <v>300</v>
      </c>
      <c r="J177" s="71">
        <v>300</v>
      </c>
      <c r="K177" s="71">
        <v>300</v>
      </c>
      <c r="L177" s="73">
        <v>12.16</v>
      </c>
      <c r="M177" s="73">
        <v>12.16</v>
      </c>
      <c r="N177" s="73">
        <v>7.04</v>
      </c>
      <c r="P177" s="70">
        <f t="shared" si="9"/>
        <v>1.496472175205954E-2</v>
      </c>
    </row>
    <row r="178" spans="1:16" ht="21">
      <c r="A178" s="83">
        <v>0.66206942736160623</v>
      </c>
      <c r="B178" s="83">
        <v>1.1604893665115708</v>
      </c>
      <c r="C178" s="83">
        <v>0.64012924799119097</v>
      </c>
      <c r="D178" s="83">
        <v>1.1026699208821982</v>
      </c>
      <c r="E178" s="85">
        <v>0.3</v>
      </c>
      <c r="F178">
        <f t="shared" si="8"/>
        <v>0.83314956468108226</v>
      </c>
      <c r="G178" s="15" t="s">
        <v>403</v>
      </c>
      <c r="H178" s="71" t="s">
        <v>307</v>
      </c>
      <c r="I178" s="71">
        <v>300</v>
      </c>
      <c r="J178" s="71">
        <v>300</v>
      </c>
      <c r="K178" s="71">
        <v>300</v>
      </c>
      <c r="L178" s="76">
        <v>8.74</v>
      </c>
      <c r="M178" s="76">
        <v>8.74</v>
      </c>
      <c r="N178" s="76">
        <v>5.0600000000000005</v>
      </c>
      <c r="P178" s="83">
        <f t="shared" si="9"/>
        <v>0.52036011852037978</v>
      </c>
    </row>
    <row r="179" spans="1:16" ht="21">
      <c r="A179" s="83">
        <v>0.66206942736160623</v>
      </c>
      <c r="B179" s="83">
        <v>1.0388483998377638</v>
      </c>
      <c r="C179" s="83">
        <v>0.58704305741581353</v>
      </c>
      <c r="D179" s="83">
        <v>1.1026699208821982</v>
      </c>
      <c r="E179" s="85">
        <v>0.5</v>
      </c>
      <c r="F179">
        <f t="shared" si="8"/>
        <v>0.85352107158563217</v>
      </c>
      <c r="G179" s="15" t="s">
        <v>404</v>
      </c>
      <c r="H179" s="71" t="s">
        <v>308</v>
      </c>
      <c r="I179" s="71">
        <v>300</v>
      </c>
      <c r="J179" s="71">
        <v>300</v>
      </c>
      <c r="K179" s="71">
        <v>300</v>
      </c>
      <c r="L179" s="76">
        <v>8.74</v>
      </c>
      <c r="M179" s="76">
        <v>8.74</v>
      </c>
      <c r="N179" s="76">
        <v>5.0600000000000005</v>
      </c>
      <c r="P179" s="83">
        <f t="shared" si="9"/>
        <v>0.45180534242195025</v>
      </c>
    </row>
    <row r="180" spans="1:16" ht="21">
      <c r="A180" s="83">
        <v>0.66206942736160623</v>
      </c>
      <c r="B180" s="83">
        <v>0.88932312692639359</v>
      </c>
      <c r="C180" s="83">
        <v>0.51658621284952344</v>
      </c>
      <c r="D180" s="83">
        <v>1.1026699208821982</v>
      </c>
      <c r="E180" s="85">
        <v>0.75</v>
      </c>
      <c r="F180">
        <f t="shared" si="8"/>
        <v>0.87736375873089634</v>
      </c>
      <c r="G180" s="15" t="s">
        <v>405</v>
      </c>
      <c r="H180" s="71" t="s">
        <v>309</v>
      </c>
      <c r="I180" s="71">
        <v>300</v>
      </c>
      <c r="J180" s="71">
        <v>300</v>
      </c>
      <c r="K180" s="71">
        <v>300</v>
      </c>
      <c r="L180" s="76">
        <v>8.74</v>
      </c>
      <c r="M180" s="76">
        <v>8.74</v>
      </c>
      <c r="N180" s="76">
        <v>5.0600000000000005</v>
      </c>
      <c r="P180" s="83">
        <f t="shared" si="9"/>
        <v>0.37273691407687015</v>
      </c>
    </row>
    <row r="181" spans="1:16" ht="21">
      <c r="A181" s="83">
        <v>0.66206942736160623</v>
      </c>
      <c r="B181" s="83">
        <v>0.74968425806393879</v>
      </c>
      <c r="C181" s="83">
        <v>0.45924471279968981</v>
      </c>
      <c r="D181" s="83">
        <v>1.1026699208821982</v>
      </c>
      <c r="E181" s="85">
        <v>1</v>
      </c>
      <c r="F181">
        <f t="shared" si="8"/>
        <v>0.92525670234520063</v>
      </c>
      <c r="G181" s="15" t="s">
        <v>406</v>
      </c>
      <c r="H181" s="71" t="s">
        <v>310</v>
      </c>
      <c r="I181" s="71">
        <v>300</v>
      </c>
      <c r="J181" s="71">
        <v>300</v>
      </c>
      <c r="K181" s="71">
        <v>300</v>
      </c>
      <c r="L181" s="76">
        <v>8.74</v>
      </c>
      <c r="M181" s="76">
        <v>8.74</v>
      </c>
      <c r="N181" s="76">
        <v>5.0600000000000005</v>
      </c>
      <c r="P181" s="83">
        <f t="shared" si="9"/>
        <v>0.29043954526424898</v>
      </c>
    </row>
    <row r="182" spans="1:16" ht="21">
      <c r="A182" s="83">
        <v>0.66206942736160623</v>
      </c>
      <c r="B182" s="83">
        <v>0.51095172964281299</v>
      </c>
      <c r="C182" s="83">
        <v>0.36931586521031101</v>
      </c>
      <c r="D182" s="83">
        <v>1.1026699208821982</v>
      </c>
      <c r="E182" s="85">
        <v>1.33</v>
      </c>
      <c r="F182">
        <f t="shared" si="8"/>
        <v>1.0917282721502326</v>
      </c>
      <c r="G182" s="15" t="s">
        <v>407</v>
      </c>
      <c r="H182" s="71" t="s">
        <v>311</v>
      </c>
      <c r="I182" s="71">
        <v>300</v>
      </c>
      <c r="J182" s="71">
        <v>300</v>
      </c>
      <c r="K182" s="71">
        <v>300</v>
      </c>
      <c r="L182" s="76">
        <v>8.74</v>
      </c>
      <c r="M182" s="76">
        <v>8.74</v>
      </c>
      <c r="N182" s="76">
        <v>5.0600000000000005</v>
      </c>
      <c r="P182" s="83">
        <f t="shared" si="9"/>
        <v>0.14163586443250198</v>
      </c>
    </row>
    <row r="183" spans="1:16" ht="21">
      <c r="A183" s="70">
        <v>0.66206942736160623</v>
      </c>
      <c r="B183" s="70">
        <v>0.34115683835467658</v>
      </c>
      <c r="C183" s="70">
        <v>0.27609102810626718</v>
      </c>
      <c r="D183" s="70">
        <v>1.1026699208821982</v>
      </c>
      <c r="E183">
        <v>1.67</v>
      </c>
      <c r="F183">
        <f t="shared" si="8"/>
        <v>1.2223474736185891</v>
      </c>
      <c r="G183" s="15" t="s">
        <v>408</v>
      </c>
      <c r="H183" s="71" t="s">
        <v>312</v>
      </c>
      <c r="I183" s="71">
        <v>300</v>
      </c>
      <c r="J183" s="71">
        <v>300</v>
      </c>
      <c r="K183" s="71">
        <v>300</v>
      </c>
      <c r="L183" s="76">
        <v>8.74</v>
      </c>
      <c r="M183" s="76">
        <v>8.74</v>
      </c>
      <c r="N183" s="76">
        <v>5.0600000000000005</v>
      </c>
      <c r="P183" s="70">
        <f t="shared" si="9"/>
        <v>6.5065810248409406E-2</v>
      </c>
    </row>
    <row r="184" spans="1:16" ht="21">
      <c r="A184" s="70">
        <v>0.66206942736160623</v>
      </c>
      <c r="B184" s="70">
        <v>0.24225476482573904</v>
      </c>
      <c r="C184" s="70">
        <v>0.20357250905384758</v>
      </c>
      <c r="D184" s="70">
        <v>1.1026699208821982</v>
      </c>
      <c r="E184">
        <v>2</v>
      </c>
      <c r="F184">
        <f t="shared" si="8"/>
        <v>1.2692385897168403</v>
      </c>
      <c r="G184" s="15" t="s">
        <v>409</v>
      </c>
      <c r="H184" s="71" t="s">
        <v>313</v>
      </c>
      <c r="I184" s="71">
        <v>300</v>
      </c>
      <c r="J184" s="71">
        <v>300</v>
      </c>
      <c r="K184" s="71">
        <v>300</v>
      </c>
      <c r="L184" s="76">
        <v>8.74</v>
      </c>
      <c r="M184" s="76">
        <v>8.74</v>
      </c>
      <c r="N184" s="76">
        <v>5.0600000000000005</v>
      </c>
      <c r="P184" s="70">
        <f t="shared" si="9"/>
        <v>3.8682255771891466E-2</v>
      </c>
    </row>
    <row r="185" spans="1:16" ht="21">
      <c r="A185" s="70">
        <v>0.66206942736160623</v>
      </c>
      <c r="B185" s="70">
        <v>0.15592593543012154</v>
      </c>
      <c r="C185" s="70">
        <v>0.13323622499439741</v>
      </c>
      <c r="D185" s="70">
        <v>1.1026699208821982</v>
      </c>
      <c r="E185">
        <v>2.5</v>
      </c>
      <c r="F185">
        <f t="shared" si="8"/>
        <v>1.2906260520306219</v>
      </c>
      <c r="G185" s="15" t="s">
        <v>410</v>
      </c>
      <c r="H185" s="71" t="s">
        <v>314</v>
      </c>
      <c r="I185" s="71">
        <v>300</v>
      </c>
      <c r="J185" s="71">
        <v>300</v>
      </c>
      <c r="K185" s="71">
        <v>300</v>
      </c>
      <c r="L185" s="76">
        <v>8.74</v>
      </c>
      <c r="M185" s="76">
        <v>8.74</v>
      </c>
      <c r="N185" s="76">
        <v>5.0600000000000005</v>
      </c>
      <c r="P185" s="70">
        <f t="shared" si="9"/>
        <v>2.2689710435724125E-2</v>
      </c>
    </row>
    <row r="186" spans="1:16" ht="21">
      <c r="A186" s="83">
        <v>0.58036876948907201</v>
      </c>
      <c r="B186" s="83">
        <v>1.171181802391589</v>
      </c>
      <c r="C186" s="83">
        <v>0.55827783451373203</v>
      </c>
      <c r="D186" s="83">
        <v>1.5093980321271014</v>
      </c>
      <c r="E186" s="85">
        <v>0.3</v>
      </c>
      <c r="F186">
        <f t="shared" si="8"/>
        <v>0.82133822462154926</v>
      </c>
      <c r="G186" s="15" t="s">
        <v>411</v>
      </c>
      <c r="H186" s="71" t="s">
        <v>315</v>
      </c>
      <c r="I186" s="71">
        <v>300</v>
      </c>
      <c r="J186" s="71">
        <v>300</v>
      </c>
      <c r="K186" s="71">
        <v>300</v>
      </c>
      <c r="L186" s="73">
        <v>6.4600000000000009</v>
      </c>
      <c r="M186" s="73">
        <v>6.4600000000000009</v>
      </c>
      <c r="N186" s="73">
        <v>3.74</v>
      </c>
      <c r="P186" s="83">
        <f t="shared" si="9"/>
        <v>0.61290396787785695</v>
      </c>
    </row>
    <row r="187" spans="1:16" ht="21">
      <c r="A187" s="83">
        <v>0.58036876948907201</v>
      </c>
      <c r="B187" s="83">
        <v>1.0485559542163709</v>
      </c>
      <c r="C187" s="83">
        <v>0.51408639686053481</v>
      </c>
      <c r="D187" s="83">
        <v>1.5093980321271014</v>
      </c>
      <c r="E187" s="85">
        <v>0.5</v>
      </c>
      <c r="F187">
        <f t="shared" si="8"/>
        <v>0.84477386040973035</v>
      </c>
      <c r="G187" s="15" t="s">
        <v>412</v>
      </c>
      <c r="H187" s="71" t="s">
        <v>316</v>
      </c>
      <c r="I187" s="71">
        <v>300</v>
      </c>
      <c r="J187" s="71">
        <v>300</v>
      </c>
      <c r="K187" s="71">
        <v>300</v>
      </c>
      <c r="L187" s="73">
        <v>6.4600000000000009</v>
      </c>
      <c r="M187" s="73">
        <v>6.4600000000000009</v>
      </c>
      <c r="N187" s="73">
        <v>3.74</v>
      </c>
      <c r="P187" s="83">
        <f t="shared" si="9"/>
        <v>0.53446955735583612</v>
      </c>
    </row>
    <row r="188" spans="1:16" ht="21">
      <c r="A188" s="83">
        <v>0.58036876948907201</v>
      </c>
      <c r="B188" s="83">
        <v>0.89607657884985892</v>
      </c>
      <c r="C188" s="83">
        <v>0.43092763660477462</v>
      </c>
      <c r="D188" s="83">
        <v>1.5093980321271014</v>
      </c>
      <c r="E188" s="85">
        <v>0.75</v>
      </c>
      <c r="F188">
        <f t="shared" si="8"/>
        <v>0.8286195718191105</v>
      </c>
      <c r="G188" s="15" t="s">
        <v>413</v>
      </c>
      <c r="H188" s="71" t="s">
        <v>317</v>
      </c>
      <c r="I188" s="71">
        <v>300</v>
      </c>
      <c r="J188" s="71">
        <v>300</v>
      </c>
      <c r="K188" s="71">
        <v>300</v>
      </c>
      <c r="L188" s="73">
        <v>6.4600000000000009</v>
      </c>
      <c r="M188" s="73">
        <v>6.4600000000000009</v>
      </c>
      <c r="N188" s="73">
        <v>3.74</v>
      </c>
      <c r="P188" s="83">
        <f t="shared" si="9"/>
        <v>0.4651489422450843</v>
      </c>
    </row>
    <row r="189" spans="1:16" ht="21">
      <c r="A189" s="83">
        <v>0.58036876948907201</v>
      </c>
      <c r="B189" s="83">
        <v>0.75338774772404538</v>
      </c>
      <c r="C189" s="83">
        <v>0.35958246514949044</v>
      </c>
      <c r="D189" s="83">
        <v>1.5093980321271014</v>
      </c>
      <c r="E189" s="85">
        <v>1</v>
      </c>
      <c r="F189">
        <f t="shared" si="8"/>
        <v>0.8223863969000359</v>
      </c>
      <c r="G189" s="15" t="s">
        <v>414</v>
      </c>
      <c r="H189" s="71" t="s">
        <v>318</v>
      </c>
      <c r="I189" s="71">
        <v>300</v>
      </c>
      <c r="J189" s="71">
        <v>300</v>
      </c>
      <c r="K189" s="71">
        <v>300</v>
      </c>
      <c r="L189" s="73">
        <v>6.4600000000000009</v>
      </c>
      <c r="M189" s="73">
        <v>6.4600000000000009</v>
      </c>
      <c r="N189" s="73">
        <v>3.74</v>
      </c>
      <c r="P189" s="83">
        <f t="shared" si="9"/>
        <v>0.39380528257455494</v>
      </c>
    </row>
    <row r="190" spans="1:16" ht="21">
      <c r="A190" s="83">
        <v>0.58036876948907201</v>
      </c>
      <c r="B190" s="83">
        <v>0.5128394270725648</v>
      </c>
      <c r="C190" s="83">
        <v>0.27766836041023263</v>
      </c>
      <c r="D190" s="83">
        <v>1.5093980321271014</v>
      </c>
      <c r="E190" s="85">
        <v>1.33</v>
      </c>
      <c r="F190">
        <f t="shared" si="8"/>
        <v>0.93291259228828505</v>
      </c>
      <c r="G190" s="15" t="s">
        <v>415</v>
      </c>
      <c r="H190" s="71" t="s">
        <v>319</v>
      </c>
      <c r="I190" s="71">
        <v>300</v>
      </c>
      <c r="J190" s="71">
        <v>300</v>
      </c>
      <c r="K190" s="71">
        <v>300</v>
      </c>
      <c r="L190" s="73">
        <v>6.4600000000000009</v>
      </c>
      <c r="M190" s="73">
        <v>6.4600000000000009</v>
      </c>
      <c r="N190" s="73">
        <v>3.74</v>
      </c>
      <c r="P190" s="83">
        <f t="shared" si="9"/>
        <v>0.23517106666233217</v>
      </c>
    </row>
    <row r="191" spans="1:16" ht="21">
      <c r="A191" s="70">
        <v>0.58036876948907201</v>
      </c>
      <c r="B191" s="89">
        <v>0.34231417657122359</v>
      </c>
      <c r="C191" s="89">
        <v>0.21004550363729052</v>
      </c>
      <c r="D191" s="70">
        <v>1.5093980321271014</v>
      </c>
      <c r="E191">
        <v>1.67</v>
      </c>
      <c r="F191">
        <f t="shared" si="8"/>
        <v>1.0572664948872892</v>
      </c>
      <c r="G191" s="15" t="s">
        <v>416</v>
      </c>
      <c r="H191" s="71" t="s">
        <v>320</v>
      </c>
      <c r="I191" s="71">
        <v>300</v>
      </c>
      <c r="J191" s="71">
        <v>300</v>
      </c>
      <c r="K191" s="71">
        <v>300</v>
      </c>
      <c r="L191" s="73">
        <v>6.4600000000000009</v>
      </c>
      <c r="M191" s="73">
        <v>6.4600000000000009</v>
      </c>
      <c r="N191" s="73">
        <v>3.74</v>
      </c>
      <c r="P191" s="70">
        <f t="shared" si="9"/>
        <v>0.13226867293393307</v>
      </c>
    </row>
    <row r="192" spans="1:16" ht="21">
      <c r="A192" s="70">
        <v>0.58036876948907201</v>
      </c>
      <c r="B192" s="87">
        <v>0.24303021306316197</v>
      </c>
      <c r="C192" s="87">
        <v>0.16055226270390693</v>
      </c>
      <c r="D192" s="70">
        <v>1.5093980321271014</v>
      </c>
      <c r="E192">
        <v>2</v>
      </c>
      <c r="F192">
        <f t="shared" si="8"/>
        <v>1.1382879242426307</v>
      </c>
      <c r="G192" s="15" t="s">
        <v>417</v>
      </c>
      <c r="H192" s="71" t="s">
        <v>321</v>
      </c>
      <c r="I192" s="71">
        <v>300</v>
      </c>
      <c r="J192" s="71">
        <v>300</v>
      </c>
      <c r="K192" s="71">
        <v>300</v>
      </c>
      <c r="L192" s="73">
        <v>6.4600000000000009</v>
      </c>
      <c r="M192" s="73">
        <v>6.4600000000000009</v>
      </c>
      <c r="N192" s="73">
        <v>3.74</v>
      </c>
      <c r="P192" s="70">
        <f t="shared" si="9"/>
        <v>8.2477950359255037E-2</v>
      </c>
    </row>
    <row r="193" spans="1:16" ht="21.75" thickBot="1">
      <c r="A193" s="70">
        <v>0.58036876948907201</v>
      </c>
      <c r="B193" s="87">
        <v>0.15642704316798575</v>
      </c>
      <c r="C193" s="87">
        <v>0.1104096889307592</v>
      </c>
      <c r="D193" s="70">
        <v>1.5093980321271014</v>
      </c>
      <c r="E193">
        <v>2.5</v>
      </c>
      <c r="F193">
        <f t="shared" si="8"/>
        <v>1.2161616816880965</v>
      </c>
      <c r="G193" s="42" t="s">
        <v>418</v>
      </c>
      <c r="H193" s="71" t="s">
        <v>322</v>
      </c>
      <c r="I193" s="71">
        <v>300</v>
      </c>
      <c r="J193" s="71">
        <v>300</v>
      </c>
      <c r="K193" s="71">
        <v>300</v>
      </c>
      <c r="L193" s="73">
        <v>6.4600000000000009</v>
      </c>
      <c r="M193" s="73">
        <v>6.4600000000000009</v>
      </c>
      <c r="N193" s="73">
        <v>3.74</v>
      </c>
      <c r="P193" s="70">
        <f t="shared" si="9"/>
        <v>4.6017354237226554E-2</v>
      </c>
    </row>
    <row r="194" spans="1:16" ht="21">
      <c r="A194" s="70">
        <v>1.0598341778761915</v>
      </c>
      <c r="B194" s="88">
        <v>1.0379988757926202</v>
      </c>
      <c r="C194" s="88">
        <v>0.98558693456396751</v>
      </c>
      <c r="D194" s="70">
        <v>0.3550200773318104</v>
      </c>
      <c r="E194">
        <v>0.3</v>
      </c>
      <c r="F194">
        <f t="shared" si="8"/>
        <v>0.89590123199620175</v>
      </c>
      <c r="G194" s="49" t="s">
        <v>528</v>
      </c>
      <c r="H194" s="71" t="s">
        <v>419</v>
      </c>
      <c r="I194" s="71">
        <v>180</v>
      </c>
      <c r="J194" s="71">
        <v>180</v>
      </c>
      <c r="K194" s="71">
        <v>400</v>
      </c>
      <c r="L194" s="71">
        <v>13.5</v>
      </c>
      <c r="M194" s="71">
        <v>13.5</v>
      </c>
      <c r="N194" s="72">
        <v>24.7</v>
      </c>
      <c r="P194" s="70">
        <f t="shared" si="9"/>
        <v>5.241194122865267E-2</v>
      </c>
    </row>
    <row r="195" spans="1:16" ht="21">
      <c r="A195" s="70">
        <v>1.0598341778761915</v>
      </c>
      <c r="B195" s="70">
        <v>0.96411920712689858</v>
      </c>
      <c r="C195" s="70">
        <v>0.91070006981212637</v>
      </c>
      <c r="D195" s="70">
        <v>0.3550200773318104</v>
      </c>
      <c r="E195">
        <v>0.5</v>
      </c>
      <c r="F195">
        <f t="shared" ref="F195:F258" si="10">C195/(A195*B195)</f>
        <v>0.89126471711312738</v>
      </c>
      <c r="G195" s="25" t="s">
        <v>529</v>
      </c>
      <c r="H195" s="71" t="s">
        <v>420</v>
      </c>
      <c r="I195" s="71">
        <v>180</v>
      </c>
      <c r="J195" s="71">
        <v>180</v>
      </c>
      <c r="K195" s="71">
        <v>400</v>
      </c>
      <c r="L195" s="71">
        <v>13.5</v>
      </c>
      <c r="M195" s="71">
        <v>13.5</v>
      </c>
      <c r="N195" s="72">
        <v>24.7</v>
      </c>
      <c r="P195" s="70">
        <f t="shared" ref="P195:P258" si="11">B195-C195</f>
        <v>5.3419137314772214E-2</v>
      </c>
    </row>
    <row r="196" spans="1:16" ht="21">
      <c r="A196" s="70">
        <v>1.0598341778761915</v>
      </c>
      <c r="B196" s="70">
        <v>0.77809603336558075</v>
      </c>
      <c r="C196" s="70">
        <v>0.80944783012296773</v>
      </c>
      <c r="D196" s="70">
        <v>0.3550200773318104</v>
      </c>
      <c r="E196">
        <v>0.75</v>
      </c>
      <c r="F196">
        <f t="shared" si="10"/>
        <v>0.98156200977668562</v>
      </c>
      <c r="G196" s="25" t="s">
        <v>530</v>
      </c>
      <c r="H196" s="71" t="s">
        <v>421</v>
      </c>
      <c r="I196" s="71">
        <v>180</v>
      </c>
      <c r="J196" s="71">
        <v>180</v>
      </c>
      <c r="K196" s="71">
        <v>400</v>
      </c>
      <c r="L196" s="71">
        <v>13.5</v>
      </c>
      <c r="M196" s="71">
        <v>13.5</v>
      </c>
      <c r="N196" s="72">
        <v>24.7</v>
      </c>
      <c r="P196" s="70">
        <f t="shared" si="11"/>
        <v>-3.1351796757386974E-2</v>
      </c>
    </row>
    <row r="197" spans="1:16" ht="21">
      <c r="A197" s="70">
        <v>1.0598341778761915</v>
      </c>
      <c r="B197" s="70">
        <v>0.64419662533195954</v>
      </c>
      <c r="C197" s="70">
        <v>0.67878203405004889</v>
      </c>
      <c r="D197" s="70">
        <v>0.3550200773318104</v>
      </c>
      <c r="E197">
        <v>1</v>
      </c>
      <c r="F197">
        <f t="shared" si="10"/>
        <v>0.99420048998826227</v>
      </c>
      <c r="G197" s="25" t="s">
        <v>531</v>
      </c>
      <c r="H197" s="71" t="s">
        <v>422</v>
      </c>
      <c r="I197" s="71">
        <v>180</v>
      </c>
      <c r="J197" s="71">
        <v>180</v>
      </c>
      <c r="K197" s="71">
        <v>400</v>
      </c>
      <c r="L197" s="71">
        <v>13.5</v>
      </c>
      <c r="M197" s="71">
        <v>13.5</v>
      </c>
      <c r="N197" s="72">
        <v>24.7</v>
      </c>
      <c r="P197" s="70">
        <f t="shared" si="11"/>
        <v>-3.458540871808935E-2</v>
      </c>
    </row>
    <row r="198" spans="1:16" ht="21">
      <c r="A198" s="70">
        <v>1.0598341778761915</v>
      </c>
      <c r="B198" s="70">
        <v>0.47310858703368386</v>
      </c>
      <c r="C198" s="70">
        <v>0.48373146824477181</v>
      </c>
      <c r="D198" s="70">
        <v>0.3550200773318104</v>
      </c>
      <c r="E198">
        <v>1.33</v>
      </c>
      <c r="F198">
        <f t="shared" si="10"/>
        <v>0.96472956746318728</v>
      </c>
      <c r="G198" s="25" t="s">
        <v>532</v>
      </c>
      <c r="H198" s="71" t="s">
        <v>423</v>
      </c>
      <c r="I198" s="71">
        <v>180</v>
      </c>
      <c r="J198" s="71">
        <v>180</v>
      </c>
      <c r="K198" s="71">
        <v>400</v>
      </c>
      <c r="L198" s="71">
        <v>13.5</v>
      </c>
      <c r="M198" s="71">
        <v>13.5</v>
      </c>
      <c r="N198" s="72">
        <v>24.7</v>
      </c>
      <c r="P198" s="70">
        <f t="shared" si="11"/>
        <v>-1.0622881211087953E-2</v>
      </c>
    </row>
    <row r="199" spans="1:16" ht="21">
      <c r="A199" s="70">
        <v>1.0598341778761915</v>
      </c>
      <c r="B199" s="70">
        <v>0.32042767494269897</v>
      </c>
      <c r="C199" s="70">
        <v>0.32695408278431892</v>
      </c>
      <c r="D199" s="70">
        <v>0.3550200773318104</v>
      </c>
      <c r="E199">
        <v>1.67</v>
      </c>
      <c r="F199">
        <f t="shared" si="10"/>
        <v>0.96276174571254514</v>
      </c>
      <c r="G199" s="25" t="s">
        <v>533</v>
      </c>
      <c r="H199" s="71" t="s">
        <v>424</v>
      </c>
      <c r="I199" s="71">
        <v>180</v>
      </c>
      <c r="J199" s="71">
        <v>180</v>
      </c>
      <c r="K199" s="71">
        <v>400</v>
      </c>
      <c r="L199" s="71">
        <v>13.5</v>
      </c>
      <c r="M199" s="71">
        <v>13.5</v>
      </c>
      <c r="N199" s="72">
        <v>24.7</v>
      </c>
      <c r="P199" s="70">
        <f t="shared" si="11"/>
        <v>-6.5264078416199522E-3</v>
      </c>
    </row>
    <row r="200" spans="1:16" ht="21">
      <c r="A200" s="70">
        <v>1.0598341778761915</v>
      </c>
      <c r="B200" s="70">
        <v>0.21888654856151413</v>
      </c>
      <c r="C200" s="70">
        <v>0.23151684999002192</v>
      </c>
      <c r="D200" s="70">
        <v>0.3550200773318104</v>
      </c>
      <c r="E200">
        <v>2</v>
      </c>
      <c r="F200">
        <f t="shared" si="10"/>
        <v>0.99798867004350666</v>
      </c>
      <c r="G200" s="25" t="s">
        <v>534</v>
      </c>
      <c r="H200" s="71" t="s">
        <v>425</v>
      </c>
      <c r="I200" s="71">
        <v>180</v>
      </c>
      <c r="J200" s="71">
        <v>180</v>
      </c>
      <c r="K200" s="71">
        <v>400</v>
      </c>
      <c r="L200" s="71">
        <v>13.5</v>
      </c>
      <c r="M200" s="71">
        <v>13.5</v>
      </c>
      <c r="N200" s="72">
        <v>24.7</v>
      </c>
      <c r="P200" s="70">
        <f t="shared" si="11"/>
        <v>-1.2630301428507795E-2</v>
      </c>
    </row>
    <row r="201" spans="1:16" ht="21">
      <c r="A201" s="70">
        <v>1.0598341778761915</v>
      </c>
      <c r="B201" s="70">
        <v>0.13785322324083435</v>
      </c>
      <c r="C201" s="70">
        <v>0.14970290892677518</v>
      </c>
      <c r="D201" s="70">
        <v>0.3550200773318104</v>
      </c>
      <c r="E201">
        <v>2.5</v>
      </c>
      <c r="F201">
        <f t="shared" si="10"/>
        <v>1.0246496441711375</v>
      </c>
      <c r="G201" s="25" t="s">
        <v>535</v>
      </c>
      <c r="H201" s="71" t="s">
        <v>426</v>
      </c>
      <c r="I201" s="71">
        <v>180</v>
      </c>
      <c r="J201" s="71">
        <v>180</v>
      </c>
      <c r="K201" s="71">
        <v>400</v>
      </c>
      <c r="L201" s="71">
        <v>13.5</v>
      </c>
      <c r="M201" s="71">
        <v>13.5</v>
      </c>
      <c r="N201" s="72">
        <v>24.7</v>
      </c>
      <c r="P201" s="70">
        <f t="shared" si="11"/>
        <v>-1.1849685685940831E-2</v>
      </c>
    </row>
    <row r="202" spans="1:16" ht="21">
      <c r="A202" s="70">
        <v>1.0163686273422265</v>
      </c>
      <c r="B202" s="70">
        <v>1.039978526907481</v>
      </c>
      <c r="C202" s="70">
        <v>0.97841137723530747</v>
      </c>
      <c r="D202" s="70">
        <v>0.50420742049940981</v>
      </c>
      <c r="E202">
        <v>0.3</v>
      </c>
      <c r="F202">
        <f t="shared" si="10"/>
        <v>0.92564800800691716</v>
      </c>
      <c r="G202" s="15" t="s">
        <v>536</v>
      </c>
      <c r="H202" s="78" t="s">
        <v>427</v>
      </c>
      <c r="I202" s="78">
        <v>180</v>
      </c>
      <c r="J202" s="78">
        <v>180</v>
      </c>
      <c r="K202" s="78">
        <v>400</v>
      </c>
      <c r="L202" s="78">
        <v>13.5</v>
      </c>
      <c r="M202" s="78">
        <v>13.5</v>
      </c>
      <c r="N202" s="78">
        <v>16</v>
      </c>
      <c r="P202" s="70">
        <f t="shared" si="11"/>
        <v>6.1567149672173582E-2</v>
      </c>
    </row>
    <row r="203" spans="1:16" ht="21">
      <c r="A203" s="70">
        <v>1.0163686273422265</v>
      </c>
      <c r="B203" s="70">
        <v>0.94406565478987736</v>
      </c>
      <c r="C203" s="70">
        <v>0.89463025222954107</v>
      </c>
      <c r="D203" s="70">
        <v>0.50420742049940981</v>
      </c>
      <c r="E203">
        <v>0.5</v>
      </c>
      <c r="F203">
        <f t="shared" si="10"/>
        <v>0.932373949017272</v>
      </c>
      <c r="G203" s="15" t="s">
        <v>537</v>
      </c>
      <c r="H203" s="71" t="s">
        <v>428</v>
      </c>
      <c r="I203" s="71">
        <v>180</v>
      </c>
      <c r="J203" s="71">
        <v>180</v>
      </c>
      <c r="K203" s="71">
        <v>400</v>
      </c>
      <c r="L203" s="71">
        <v>13.5</v>
      </c>
      <c r="M203" s="71">
        <v>13.5</v>
      </c>
      <c r="N203" s="73">
        <v>16</v>
      </c>
      <c r="P203" s="70">
        <f t="shared" si="11"/>
        <v>4.9435402560336295E-2</v>
      </c>
    </row>
    <row r="204" spans="1:16" ht="21">
      <c r="A204" s="70">
        <v>1.0163686273422265</v>
      </c>
      <c r="B204" s="70">
        <v>0.761470981235984</v>
      </c>
      <c r="C204" s="70">
        <v>0.78771637044414944</v>
      </c>
      <c r="D204" s="70">
        <v>0.50420742049940981</v>
      </c>
      <c r="E204">
        <v>0.75</v>
      </c>
      <c r="F204">
        <f t="shared" si="10"/>
        <v>1.0178065995708749</v>
      </c>
      <c r="G204" s="15" t="s">
        <v>538</v>
      </c>
      <c r="H204" s="71" t="s">
        <v>429</v>
      </c>
      <c r="I204" s="71">
        <v>180</v>
      </c>
      <c r="J204" s="71">
        <v>180</v>
      </c>
      <c r="K204" s="71">
        <v>400</v>
      </c>
      <c r="L204" s="71">
        <v>13.5</v>
      </c>
      <c r="M204" s="71">
        <v>13.5</v>
      </c>
      <c r="N204" s="73">
        <v>16</v>
      </c>
      <c r="P204" s="70">
        <f t="shared" si="11"/>
        <v>-2.6245389208165437E-2</v>
      </c>
    </row>
    <row r="205" spans="1:16" ht="21">
      <c r="A205" s="70">
        <v>1.0163686273422265</v>
      </c>
      <c r="B205" s="70">
        <v>0.63938036920912278</v>
      </c>
      <c r="C205" s="70">
        <v>0.66678458886513503</v>
      </c>
      <c r="D205" s="70">
        <v>0.50420742049940981</v>
      </c>
      <c r="E205">
        <v>1</v>
      </c>
      <c r="F205">
        <f t="shared" si="10"/>
        <v>1.0260653090109737</v>
      </c>
      <c r="G205" s="15" t="s">
        <v>539</v>
      </c>
      <c r="H205" s="71" t="s">
        <v>430</v>
      </c>
      <c r="I205" s="71">
        <v>180</v>
      </c>
      <c r="J205" s="71">
        <v>180</v>
      </c>
      <c r="K205" s="71">
        <v>400</v>
      </c>
      <c r="L205" s="71">
        <v>13.5</v>
      </c>
      <c r="M205" s="71">
        <v>13.5</v>
      </c>
      <c r="N205" s="73">
        <v>16</v>
      </c>
      <c r="P205" s="70">
        <f t="shared" si="11"/>
        <v>-2.7404219656012252E-2</v>
      </c>
    </row>
    <row r="206" spans="1:16" ht="21">
      <c r="A206" s="70">
        <v>1.0163686273422265</v>
      </c>
      <c r="B206" s="70">
        <v>0.47184498251626883</v>
      </c>
      <c r="C206" s="70">
        <v>0.48022026079850733</v>
      </c>
      <c r="D206" s="70">
        <v>0.50420742049940981</v>
      </c>
      <c r="E206">
        <v>1.33</v>
      </c>
      <c r="F206">
        <f t="shared" si="10"/>
        <v>1.0013591878646939</v>
      </c>
      <c r="G206" s="15" t="s">
        <v>540</v>
      </c>
      <c r="H206" s="71" t="s">
        <v>431</v>
      </c>
      <c r="I206" s="71">
        <v>180</v>
      </c>
      <c r="J206" s="71">
        <v>180</v>
      </c>
      <c r="K206" s="71">
        <v>400</v>
      </c>
      <c r="L206" s="71">
        <v>13.5</v>
      </c>
      <c r="M206" s="71">
        <v>13.5</v>
      </c>
      <c r="N206" s="73">
        <v>16</v>
      </c>
      <c r="P206" s="70">
        <f t="shared" si="11"/>
        <v>-8.3752782822384964E-3</v>
      </c>
    </row>
    <row r="207" spans="1:16" ht="21">
      <c r="A207" s="70">
        <v>1.0163686273422265</v>
      </c>
      <c r="B207" s="70">
        <v>0.32032079648675615</v>
      </c>
      <c r="C207" s="70">
        <v>0.32410247461937425</v>
      </c>
      <c r="D207" s="70">
        <v>0.50420742049940981</v>
      </c>
      <c r="E207">
        <v>1.67</v>
      </c>
      <c r="F207">
        <f t="shared" si="10"/>
        <v>0.99551076415674766</v>
      </c>
      <c r="G207" s="15" t="s">
        <v>541</v>
      </c>
      <c r="H207" s="71" t="s">
        <v>432</v>
      </c>
      <c r="I207" s="71">
        <v>180</v>
      </c>
      <c r="J207" s="71">
        <v>180</v>
      </c>
      <c r="K207" s="71">
        <v>400</v>
      </c>
      <c r="L207" s="71">
        <v>13.5</v>
      </c>
      <c r="M207" s="71">
        <v>13.5</v>
      </c>
      <c r="N207" s="73">
        <v>16</v>
      </c>
      <c r="P207" s="70">
        <f t="shared" si="11"/>
        <v>-3.7816781326180937E-3</v>
      </c>
    </row>
    <row r="208" spans="1:16" ht="21">
      <c r="A208" s="70">
        <v>1.0163686273422265</v>
      </c>
      <c r="B208" s="70">
        <v>0.2197553617339362</v>
      </c>
      <c r="C208" s="70">
        <v>0.22858138251648999</v>
      </c>
      <c r="D208" s="70">
        <v>0.50420742049940981</v>
      </c>
      <c r="E208">
        <v>2</v>
      </c>
      <c r="F208">
        <f t="shared" si="10"/>
        <v>1.0234111022040302</v>
      </c>
      <c r="G208" s="15" t="s">
        <v>542</v>
      </c>
      <c r="H208" s="71" t="s">
        <v>433</v>
      </c>
      <c r="I208" s="71">
        <v>180</v>
      </c>
      <c r="J208" s="71">
        <v>180</v>
      </c>
      <c r="K208" s="71">
        <v>400</v>
      </c>
      <c r="L208" s="71">
        <v>13.5</v>
      </c>
      <c r="M208" s="71">
        <v>13.5</v>
      </c>
      <c r="N208" s="73">
        <v>16</v>
      </c>
      <c r="P208" s="70">
        <f t="shared" si="11"/>
        <v>-8.8260207825537895E-3</v>
      </c>
    </row>
    <row r="209" spans="1:16" ht="21">
      <c r="A209" s="70">
        <v>1.0163686273422265</v>
      </c>
      <c r="B209" s="70">
        <v>0.13889478748778278</v>
      </c>
      <c r="C209" s="70">
        <v>0.14735636156809767</v>
      </c>
      <c r="D209" s="70">
        <v>0.50420742049940981</v>
      </c>
      <c r="E209">
        <v>2.5</v>
      </c>
      <c r="F209">
        <f t="shared" si="10"/>
        <v>1.0438346064004513</v>
      </c>
      <c r="G209" s="15" t="s">
        <v>543</v>
      </c>
      <c r="H209" s="71" t="s">
        <v>434</v>
      </c>
      <c r="I209" s="71">
        <v>180</v>
      </c>
      <c r="J209" s="71">
        <v>180</v>
      </c>
      <c r="K209" s="71">
        <v>400</v>
      </c>
      <c r="L209" s="71">
        <v>13.5</v>
      </c>
      <c r="M209" s="71">
        <v>13.5</v>
      </c>
      <c r="N209" s="73">
        <v>16</v>
      </c>
      <c r="P209" s="70">
        <f t="shared" si="11"/>
        <v>-8.4615740803148931E-3</v>
      </c>
    </row>
    <row r="210" spans="1:16" ht="21">
      <c r="A210" s="70">
        <v>0.98460415584026495</v>
      </c>
      <c r="B210" s="70">
        <v>1.0403608978762415</v>
      </c>
      <c r="C210" s="70">
        <v>0.96118027698349062</v>
      </c>
      <c r="D210" s="70">
        <v>0.60172287236842936</v>
      </c>
      <c r="E210">
        <v>0.3</v>
      </c>
      <c r="F210">
        <f t="shared" si="10"/>
        <v>0.93833769965854541</v>
      </c>
      <c r="G210" s="25" t="s">
        <v>544</v>
      </c>
      <c r="H210" s="71" t="s">
        <v>435</v>
      </c>
      <c r="I210" s="71">
        <v>180</v>
      </c>
      <c r="J210" s="71">
        <v>180</v>
      </c>
      <c r="K210" s="71">
        <v>400</v>
      </c>
      <c r="L210" s="71">
        <v>13.5</v>
      </c>
      <c r="M210" s="71">
        <v>13.5</v>
      </c>
      <c r="N210" s="72">
        <v>12</v>
      </c>
      <c r="P210" s="70">
        <f t="shared" si="11"/>
        <v>7.9180620892750908E-2</v>
      </c>
    </row>
    <row r="211" spans="1:16" ht="21">
      <c r="A211" s="70">
        <v>0.98460415584026495</v>
      </c>
      <c r="B211" s="70">
        <v>0.92792117228746873</v>
      </c>
      <c r="C211" s="70">
        <v>0.88054507638677126</v>
      </c>
      <c r="D211" s="70">
        <v>0.60172287236842936</v>
      </c>
      <c r="E211">
        <v>0.5</v>
      </c>
      <c r="F211">
        <f t="shared" si="10"/>
        <v>0.96378207424253393</v>
      </c>
      <c r="G211" s="25" t="s">
        <v>545</v>
      </c>
      <c r="H211" s="71" t="s">
        <v>436</v>
      </c>
      <c r="I211" s="71">
        <v>180</v>
      </c>
      <c r="J211" s="71">
        <v>180</v>
      </c>
      <c r="K211" s="71">
        <v>400</v>
      </c>
      <c r="L211" s="71">
        <v>13.5</v>
      </c>
      <c r="M211" s="71">
        <v>13.5</v>
      </c>
      <c r="N211" s="72">
        <v>12</v>
      </c>
      <c r="P211" s="70">
        <f t="shared" si="11"/>
        <v>4.7376095900697468E-2</v>
      </c>
    </row>
    <row r="212" spans="1:16" ht="21">
      <c r="A212" s="70">
        <v>0.98460415584026495</v>
      </c>
      <c r="B212" s="70">
        <v>0.75087374896076575</v>
      </c>
      <c r="C212" s="70">
        <v>0.77118643184282709</v>
      </c>
      <c r="D212" s="70">
        <v>0.60172287236842936</v>
      </c>
      <c r="E212">
        <v>0.75</v>
      </c>
      <c r="F212">
        <f t="shared" si="10"/>
        <v>1.04311164590338</v>
      </c>
      <c r="G212" s="25" t="s">
        <v>546</v>
      </c>
      <c r="H212" s="71" t="s">
        <v>437</v>
      </c>
      <c r="I212" s="71">
        <v>180</v>
      </c>
      <c r="J212" s="71">
        <v>180</v>
      </c>
      <c r="K212" s="71">
        <v>400</v>
      </c>
      <c r="L212" s="71">
        <v>13.5</v>
      </c>
      <c r="M212" s="71">
        <v>13.5</v>
      </c>
      <c r="N212" s="72">
        <v>12</v>
      </c>
      <c r="P212" s="70">
        <f t="shared" si="11"/>
        <v>-2.0312682882061339E-2</v>
      </c>
    </row>
    <row r="213" spans="1:16" ht="21">
      <c r="A213" s="70">
        <v>0.98460415584026495</v>
      </c>
      <c r="B213" s="70">
        <v>0.63711416797771725</v>
      </c>
      <c r="C213" s="70">
        <v>0.65891999126288581</v>
      </c>
      <c r="D213" s="70">
        <v>0.60172287236842936</v>
      </c>
      <c r="E213">
        <v>1</v>
      </c>
      <c r="F213">
        <f t="shared" si="10"/>
        <v>1.0503976865290658</v>
      </c>
      <c r="G213" s="25" t="s">
        <v>547</v>
      </c>
      <c r="H213" s="71" t="s">
        <v>438</v>
      </c>
      <c r="I213" s="71">
        <v>180</v>
      </c>
      <c r="J213" s="71">
        <v>180</v>
      </c>
      <c r="K213" s="71">
        <v>400</v>
      </c>
      <c r="L213" s="71">
        <v>13.5</v>
      </c>
      <c r="M213" s="71">
        <v>13.5</v>
      </c>
      <c r="N213" s="72">
        <v>12</v>
      </c>
      <c r="P213" s="70">
        <f t="shared" si="11"/>
        <v>-2.1805823285168557E-2</v>
      </c>
    </row>
    <row r="214" spans="1:16" ht="21">
      <c r="A214" s="70">
        <v>0.98460415584026495</v>
      </c>
      <c r="B214" s="70">
        <v>0.47167399262838017</v>
      </c>
      <c r="C214" s="70">
        <v>0.47761132074808216</v>
      </c>
      <c r="D214" s="70">
        <v>0.60172287236842936</v>
      </c>
      <c r="E214">
        <v>1.33</v>
      </c>
      <c r="F214">
        <f t="shared" si="10"/>
        <v>1.0284211916956814</v>
      </c>
      <c r="G214" s="25" t="s">
        <v>548</v>
      </c>
      <c r="H214" s="71" t="s">
        <v>439</v>
      </c>
      <c r="I214" s="71">
        <v>180</v>
      </c>
      <c r="J214" s="71">
        <v>180</v>
      </c>
      <c r="K214" s="71">
        <v>400</v>
      </c>
      <c r="L214" s="71">
        <v>13.5</v>
      </c>
      <c r="M214" s="71">
        <v>13.5</v>
      </c>
      <c r="N214" s="72">
        <v>12</v>
      </c>
      <c r="P214" s="70">
        <f t="shared" si="11"/>
        <v>-5.93732811970199E-3</v>
      </c>
    </row>
    <row r="215" spans="1:16" ht="21">
      <c r="A215" s="70">
        <v>0.98460415584026495</v>
      </c>
      <c r="B215" s="70">
        <v>0.3202791063089061</v>
      </c>
      <c r="C215" s="70">
        <v>0.32245836560561431</v>
      </c>
      <c r="D215" s="70">
        <v>0.60172287236842936</v>
      </c>
      <c r="E215">
        <v>1.67</v>
      </c>
      <c r="F215">
        <f t="shared" si="10"/>
        <v>1.0225472283595498</v>
      </c>
      <c r="G215" s="25" t="s">
        <v>549</v>
      </c>
      <c r="H215" s="71" t="s">
        <v>440</v>
      </c>
      <c r="I215" s="71">
        <v>180</v>
      </c>
      <c r="J215" s="71">
        <v>180</v>
      </c>
      <c r="K215" s="71">
        <v>400</v>
      </c>
      <c r="L215" s="71">
        <v>13.5</v>
      </c>
      <c r="M215" s="71">
        <v>13.5</v>
      </c>
      <c r="N215" s="72">
        <v>12</v>
      </c>
      <c r="P215" s="70">
        <f t="shared" si="11"/>
        <v>-2.1792592967082025E-3</v>
      </c>
    </row>
    <row r="216" spans="1:16" ht="21">
      <c r="A216" s="70">
        <v>0.98460415584026495</v>
      </c>
      <c r="B216" s="70">
        <v>0.22027384701425254</v>
      </c>
      <c r="C216" s="70">
        <v>0.2268325456790983</v>
      </c>
      <c r="D216" s="70">
        <v>0.60172287236842936</v>
      </c>
      <c r="E216">
        <v>2</v>
      </c>
      <c r="F216">
        <f t="shared" si="10"/>
        <v>1.0458773686793514</v>
      </c>
      <c r="G216" s="25" t="s">
        <v>550</v>
      </c>
      <c r="H216" s="71" t="s">
        <v>441</v>
      </c>
      <c r="I216" s="71">
        <v>180</v>
      </c>
      <c r="J216" s="71">
        <v>180</v>
      </c>
      <c r="K216" s="71">
        <v>400</v>
      </c>
      <c r="L216" s="71">
        <v>13.5</v>
      </c>
      <c r="M216" s="71">
        <v>13.5</v>
      </c>
      <c r="N216" s="72">
        <v>12</v>
      </c>
      <c r="P216" s="70">
        <f t="shared" si="11"/>
        <v>-6.5586986648457635E-3</v>
      </c>
    </row>
    <row r="217" spans="1:16" ht="21">
      <c r="A217" s="70">
        <v>0.98460415584026495</v>
      </c>
      <c r="B217" s="70">
        <v>0.13948255975359344</v>
      </c>
      <c r="C217" s="70">
        <v>0.14596357216810849</v>
      </c>
      <c r="D217" s="70">
        <v>0.60172287236842936</v>
      </c>
      <c r="E217">
        <v>2.5</v>
      </c>
      <c r="F217">
        <f t="shared" si="10"/>
        <v>1.062827810696759</v>
      </c>
      <c r="G217" s="25" t="s">
        <v>551</v>
      </c>
      <c r="H217" s="71" t="s">
        <v>442</v>
      </c>
      <c r="I217" s="71">
        <v>180</v>
      </c>
      <c r="J217" s="71">
        <v>180</v>
      </c>
      <c r="K217" s="71">
        <v>400</v>
      </c>
      <c r="L217" s="71">
        <v>13.5</v>
      </c>
      <c r="M217" s="71">
        <v>13.5</v>
      </c>
      <c r="N217" s="72">
        <v>12</v>
      </c>
      <c r="P217" s="70">
        <f t="shared" si="11"/>
        <v>-6.4810124145150416E-3</v>
      </c>
    </row>
    <row r="218" spans="1:16" ht="21">
      <c r="A218" s="83">
        <v>0.90992969508953903</v>
      </c>
      <c r="B218" s="83">
        <v>1.0389941250517352</v>
      </c>
      <c r="C218" s="83">
        <v>0.89200638569873536</v>
      </c>
      <c r="D218" s="83">
        <v>0.80762280341764636</v>
      </c>
      <c r="E218" s="85">
        <v>0.3</v>
      </c>
      <c r="F218">
        <f t="shared" si="10"/>
        <v>0.94351114235224676</v>
      </c>
      <c r="G218" s="15" t="s">
        <v>552</v>
      </c>
      <c r="H218" s="71" t="s">
        <v>443</v>
      </c>
      <c r="I218" s="71">
        <v>180</v>
      </c>
      <c r="J218" s="71">
        <v>180</v>
      </c>
      <c r="K218" s="71">
        <v>400</v>
      </c>
      <c r="L218" s="71">
        <v>13.5</v>
      </c>
      <c r="M218" s="71">
        <v>13.5</v>
      </c>
      <c r="N218" s="73">
        <v>8.3000000000000007</v>
      </c>
      <c r="P218" s="83">
        <f t="shared" si="11"/>
        <v>0.1469877393529998</v>
      </c>
    </row>
    <row r="219" spans="1:16" ht="21">
      <c r="A219" s="70">
        <v>0.90992969508953903</v>
      </c>
      <c r="B219" s="70">
        <v>0.90216418349427829</v>
      </c>
      <c r="C219" s="70">
        <v>0.83134330276910751</v>
      </c>
      <c r="D219" s="70">
        <v>0.80762280341764636</v>
      </c>
      <c r="E219">
        <v>0.5</v>
      </c>
      <c r="F219">
        <f t="shared" si="10"/>
        <v>1.012714394352777</v>
      </c>
      <c r="G219" s="15" t="s">
        <v>553</v>
      </c>
      <c r="H219" s="71" t="s">
        <v>444</v>
      </c>
      <c r="I219" s="71">
        <v>180</v>
      </c>
      <c r="J219" s="71">
        <v>180</v>
      </c>
      <c r="K219" s="71">
        <v>400</v>
      </c>
      <c r="L219" s="71">
        <v>13.5</v>
      </c>
      <c r="M219" s="71">
        <v>13.5</v>
      </c>
      <c r="N219" s="73">
        <v>8.3000000000000007</v>
      </c>
      <c r="P219" s="70">
        <f t="shared" si="11"/>
        <v>7.0820880725170787E-2</v>
      </c>
    </row>
    <row r="220" spans="1:16" ht="21">
      <c r="A220" s="70">
        <v>0.90992969508953903</v>
      </c>
      <c r="B220" s="70">
        <v>0.7379779397522539</v>
      </c>
      <c r="C220" s="70">
        <v>0.74002288061014942</v>
      </c>
      <c r="D220" s="70">
        <v>0.80762280341764636</v>
      </c>
      <c r="E220">
        <v>0.75</v>
      </c>
      <c r="F220">
        <f t="shared" si="10"/>
        <v>1.1020313006750611</v>
      </c>
      <c r="G220" s="15" t="s">
        <v>554</v>
      </c>
      <c r="H220" s="71" t="s">
        <v>445</v>
      </c>
      <c r="I220" s="71">
        <v>180</v>
      </c>
      <c r="J220" s="71">
        <v>180</v>
      </c>
      <c r="K220" s="71">
        <v>400</v>
      </c>
      <c r="L220" s="71">
        <v>13.5</v>
      </c>
      <c r="M220" s="71">
        <v>13.5</v>
      </c>
      <c r="N220" s="73">
        <v>8.3000000000000007</v>
      </c>
      <c r="P220" s="70">
        <f t="shared" si="11"/>
        <v>-2.0449408578955275E-3</v>
      </c>
    </row>
    <row r="221" spans="1:16" ht="21">
      <c r="A221" s="70">
        <v>0.90992969508953903</v>
      </c>
      <c r="B221" s="70">
        <v>0.63502228991795895</v>
      </c>
      <c r="C221" s="70">
        <v>0.64601853387810626</v>
      </c>
      <c r="D221" s="70">
        <v>0.80762280341764636</v>
      </c>
      <c r="E221">
        <v>1</v>
      </c>
      <c r="F221">
        <f t="shared" si="10"/>
        <v>1.118016388816679</v>
      </c>
      <c r="G221" s="15" t="s">
        <v>555</v>
      </c>
      <c r="H221" s="71" t="s">
        <v>446</v>
      </c>
      <c r="I221" s="71">
        <v>180</v>
      </c>
      <c r="J221" s="71">
        <v>180</v>
      </c>
      <c r="K221" s="71">
        <v>400</v>
      </c>
      <c r="L221" s="71">
        <v>13.5</v>
      </c>
      <c r="M221" s="71">
        <v>13.5</v>
      </c>
      <c r="N221" s="73">
        <v>8.3000000000000007</v>
      </c>
      <c r="P221" s="70">
        <f t="shared" si="11"/>
        <v>-1.0996243960147312E-2</v>
      </c>
    </row>
    <row r="222" spans="1:16" ht="21">
      <c r="A222" s="70">
        <v>0.90992969508953903</v>
      </c>
      <c r="B222" s="70">
        <v>0.47162990089628326</v>
      </c>
      <c r="C222" s="70">
        <v>0.47395385780022747</v>
      </c>
      <c r="D222" s="70">
        <v>0.80762280341764636</v>
      </c>
      <c r="E222">
        <v>1.33</v>
      </c>
      <c r="F222">
        <f t="shared" si="10"/>
        <v>1.1044012593785235</v>
      </c>
      <c r="G222" s="15" t="s">
        <v>556</v>
      </c>
      <c r="H222" s="71" t="s">
        <v>447</v>
      </c>
      <c r="I222" s="71">
        <v>180</v>
      </c>
      <c r="J222" s="71">
        <v>180</v>
      </c>
      <c r="K222" s="71">
        <v>400</v>
      </c>
      <c r="L222" s="71">
        <v>13.5</v>
      </c>
      <c r="M222" s="71">
        <v>13.5</v>
      </c>
      <c r="N222" s="73">
        <v>8.3000000000000007</v>
      </c>
      <c r="P222" s="70">
        <f t="shared" si="11"/>
        <v>-2.3239569039442132E-3</v>
      </c>
    </row>
    <row r="223" spans="1:16" ht="21">
      <c r="A223" s="70">
        <v>0.90992969508953903</v>
      </c>
      <c r="B223" s="70">
        <v>0.32019420994673858</v>
      </c>
      <c r="C223" s="70">
        <v>0.32060732170907114</v>
      </c>
      <c r="D223" s="70">
        <v>0.80762280341764636</v>
      </c>
      <c r="E223">
        <v>1.67</v>
      </c>
      <c r="F223">
        <f t="shared" si="10"/>
        <v>1.1004039066269315</v>
      </c>
      <c r="G223" s="15" t="s">
        <v>557</v>
      </c>
      <c r="H223" s="71" t="s">
        <v>448</v>
      </c>
      <c r="I223" s="71">
        <v>180</v>
      </c>
      <c r="J223" s="71">
        <v>180</v>
      </c>
      <c r="K223" s="71">
        <v>400</v>
      </c>
      <c r="L223" s="71">
        <v>13.5</v>
      </c>
      <c r="M223" s="71">
        <v>13.5</v>
      </c>
      <c r="N223" s="73">
        <v>8.3000000000000007</v>
      </c>
      <c r="P223" s="70">
        <f t="shared" si="11"/>
        <v>-4.1311176233255198E-4</v>
      </c>
    </row>
    <row r="224" spans="1:16" ht="21">
      <c r="A224" s="70">
        <v>0.90992969508953903</v>
      </c>
      <c r="B224" s="70">
        <v>0.22079569544233327</v>
      </c>
      <c r="C224" s="70">
        <v>0.22493516981545406</v>
      </c>
      <c r="D224" s="70">
        <v>0.80762280341764636</v>
      </c>
      <c r="E224">
        <v>2</v>
      </c>
      <c r="F224">
        <f t="shared" si="10"/>
        <v>1.1195897775821431</v>
      </c>
      <c r="G224" s="15" t="s">
        <v>558</v>
      </c>
      <c r="H224" s="71" t="s">
        <v>449</v>
      </c>
      <c r="I224" s="71">
        <v>180</v>
      </c>
      <c r="J224" s="71">
        <v>180</v>
      </c>
      <c r="K224" s="71">
        <v>400</v>
      </c>
      <c r="L224" s="71">
        <v>13.5</v>
      </c>
      <c r="M224" s="71">
        <v>13.5</v>
      </c>
      <c r="N224" s="73">
        <v>8.3000000000000007</v>
      </c>
      <c r="P224" s="70">
        <f t="shared" si="11"/>
        <v>-4.1394743731207884E-3</v>
      </c>
    </row>
    <row r="225" spans="1:16" ht="21">
      <c r="A225" s="70">
        <v>0.90992969508953903</v>
      </c>
      <c r="B225" s="70">
        <v>0.14009682529603437</v>
      </c>
      <c r="C225" s="70">
        <v>0.14445307692480497</v>
      </c>
      <c r="D225" s="70">
        <v>0.80762280341764636</v>
      </c>
      <c r="E225">
        <v>2.5</v>
      </c>
      <c r="F225">
        <f t="shared" si="10"/>
        <v>1.1331585102993571</v>
      </c>
      <c r="G225" s="15" t="s">
        <v>559</v>
      </c>
      <c r="H225" s="71" t="s">
        <v>450</v>
      </c>
      <c r="I225" s="71">
        <v>180</v>
      </c>
      <c r="J225" s="71">
        <v>180</v>
      </c>
      <c r="K225" s="71">
        <v>400</v>
      </c>
      <c r="L225" s="71">
        <v>13.5</v>
      </c>
      <c r="M225" s="71">
        <v>13.5</v>
      </c>
      <c r="N225" s="73">
        <v>8.3000000000000007</v>
      </c>
      <c r="P225" s="70">
        <f t="shared" si="11"/>
        <v>-4.3562516287705966E-3</v>
      </c>
    </row>
    <row r="226" spans="1:16" ht="21">
      <c r="A226" s="70">
        <v>0.8869245612332064</v>
      </c>
      <c r="B226" s="70">
        <v>1.0355826166921527</v>
      </c>
      <c r="C226" s="70">
        <v>0.8619780613222221</v>
      </c>
      <c r="D226" s="70">
        <v>1.1133153135475653</v>
      </c>
      <c r="E226">
        <v>0.3</v>
      </c>
      <c r="F226">
        <f t="shared" si="10"/>
        <v>0.93847947525215347</v>
      </c>
      <c r="G226" s="25" t="s">
        <v>560</v>
      </c>
      <c r="H226" s="71" t="s">
        <v>451</v>
      </c>
      <c r="I226" s="71">
        <v>180</v>
      </c>
      <c r="J226" s="71">
        <v>180</v>
      </c>
      <c r="K226" s="71">
        <v>400</v>
      </c>
      <c r="L226" s="71">
        <v>13.5</v>
      </c>
      <c r="M226" s="71">
        <v>13.5</v>
      </c>
      <c r="N226" s="72">
        <v>5.8</v>
      </c>
      <c r="P226" s="70">
        <f t="shared" si="11"/>
        <v>0.17360455536993058</v>
      </c>
    </row>
    <row r="227" spans="1:16" ht="21">
      <c r="A227" s="70">
        <v>0.8869245612332064</v>
      </c>
      <c r="B227" s="70">
        <v>0.89159307597479887</v>
      </c>
      <c r="C227" s="70">
        <v>0.78178265582713236</v>
      </c>
      <c r="D227" s="70">
        <v>1.1133153135475653</v>
      </c>
      <c r="E227">
        <v>0.5</v>
      </c>
      <c r="F227">
        <f t="shared" si="10"/>
        <v>0.98862744420548476</v>
      </c>
      <c r="G227" s="25" t="s">
        <v>561</v>
      </c>
      <c r="H227" s="71" t="s">
        <v>452</v>
      </c>
      <c r="I227" s="71">
        <v>180</v>
      </c>
      <c r="J227" s="71">
        <v>180</v>
      </c>
      <c r="K227" s="71">
        <v>400</v>
      </c>
      <c r="L227" s="71">
        <v>13.5</v>
      </c>
      <c r="M227" s="71">
        <v>13.5</v>
      </c>
      <c r="N227" s="72">
        <v>5.8</v>
      </c>
      <c r="P227" s="70">
        <f t="shared" si="11"/>
        <v>0.10981042014766651</v>
      </c>
    </row>
    <row r="228" spans="1:16" ht="21">
      <c r="A228" s="70">
        <v>0.8869245612332064</v>
      </c>
      <c r="B228" s="70">
        <v>0.72668518980152996</v>
      </c>
      <c r="C228" s="70">
        <v>0.68660276376130591</v>
      </c>
      <c r="D228" s="70">
        <v>1.1133153135475653</v>
      </c>
      <c r="E228">
        <v>0.75</v>
      </c>
      <c r="F228">
        <f t="shared" si="10"/>
        <v>1.0653015435735493</v>
      </c>
      <c r="G228" s="25" t="s">
        <v>562</v>
      </c>
      <c r="H228" s="71" t="s">
        <v>453</v>
      </c>
      <c r="I228" s="71">
        <v>180</v>
      </c>
      <c r="J228" s="71">
        <v>180</v>
      </c>
      <c r="K228" s="71">
        <v>400</v>
      </c>
      <c r="L228" s="71">
        <v>13.5</v>
      </c>
      <c r="M228" s="71">
        <v>13.5</v>
      </c>
      <c r="N228" s="72">
        <v>5.8</v>
      </c>
      <c r="P228" s="70">
        <f t="shared" si="11"/>
        <v>4.0082426040224051E-2</v>
      </c>
    </row>
    <row r="229" spans="1:16" ht="21">
      <c r="A229" s="70">
        <v>0.8869245612332064</v>
      </c>
      <c r="B229" s="70">
        <v>0.63365393015468008</v>
      </c>
      <c r="C229" s="70">
        <v>0.61621389957535011</v>
      </c>
      <c r="D229" s="70">
        <v>1.1133153135475653</v>
      </c>
      <c r="E229">
        <v>1</v>
      </c>
      <c r="F229">
        <f t="shared" si="10"/>
        <v>1.0964597040050403</v>
      </c>
      <c r="G229" s="25" t="s">
        <v>563</v>
      </c>
      <c r="H229" s="71" t="s">
        <v>454</v>
      </c>
      <c r="I229" s="71">
        <v>180</v>
      </c>
      <c r="J229" s="71">
        <v>180</v>
      </c>
      <c r="K229" s="71">
        <v>400</v>
      </c>
      <c r="L229" s="71">
        <v>13.5</v>
      </c>
      <c r="M229" s="71">
        <v>13.5</v>
      </c>
      <c r="N229" s="72">
        <v>5.8</v>
      </c>
      <c r="P229" s="70">
        <f t="shared" si="11"/>
        <v>1.7440030579329968E-2</v>
      </c>
    </row>
    <row r="230" spans="1:16" ht="21">
      <c r="A230" s="70">
        <v>0.8869245612332064</v>
      </c>
      <c r="B230" s="70">
        <v>0.47157828130748669</v>
      </c>
      <c r="C230" s="70">
        <v>0.46708415085788796</v>
      </c>
      <c r="D230" s="70">
        <v>1.1133153135475653</v>
      </c>
      <c r="E230">
        <v>1.33</v>
      </c>
      <c r="F230">
        <f t="shared" si="10"/>
        <v>1.1167466385637019</v>
      </c>
      <c r="G230" s="25" t="s">
        <v>564</v>
      </c>
      <c r="H230" s="71" t="s">
        <v>455</v>
      </c>
      <c r="I230" s="71">
        <v>180</v>
      </c>
      <c r="J230" s="71">
        <v>180</v>
      </c>
      <c r="K230" s="71">
        <v>400</v>
      </c>
      <c r="L230" s="71">
        <v>13.5</v>
      </c>
      <c r="M230" s="71">
        <v>13.5</v>
      </c>
      <c r="N230" s="72">
        <v>5.8</v>
      </c>
      <c r="P230" s="70">
        <f t="shared" si="11"/>
        <v>4.4941304495987322E-3</v>
      </c>
    </row>
    <row r="231" spans="1:16" ht="21">
      <c r="A231" s="70">
        <v>0.8869245612332064</v>
      </c>
      <c r="B231" s="70">
        <v>0.32001380517713285</v>
      </c>
      <c r="C231" s="70">
        <v>0.31902612696370308</v>
      </c>
      <c r="D231" s="70">
        <v>1.1133153135475653</v>
      </c>
      <c r="E231">
        <v>1.67</v>
      </c>
      <c r="F231">
        <f t="shared" si="10"/>
        <v>1.1240117618866661</v>
      </c>
      <c r="G231" s="25" t="s">
        <v>565</v>
      </c>
      <c r="H231" s="71" t="s">
        <v>456</v>
      </c>
      <c r="I231" s="71">
        <v>180</v>
      </c>
      <c r="J231" s="71">
        <v>180</v>
      </c>
      <c r="K231" s="71">
        <v>400</v>
      </c>
      <c r="L231" s="71">
        <v>13.5</v>
      </c>
      <c r="M231" s="71">
        <v>13.5</v>
      </c>
      <c r="N231" s="72">
        <v>5.8</v>
      </c>
      <c r="P231" s="70">
        <f t="shared" si="11"/>
        <v>9.8767821342976569E-4</v>
      </c>
    </row>
    <row r="232" spans="1:16" ht="21">
      <c r="A232" s="70">
        <v>0.8869245612332064</v>
      </c>
      <c r="B232" s="70">
        <v>0.22113201021875475</v>
      </c>
      <c r="C232" s="70">
        <v>0.22341726912453858</v>
      </c>
      <c r="D232" s="70">
        <v>1.1133153135475653</v>
      </c>
      <c r="E232">
        <v>2</v>
      </c>
      <c r="F232">
        <f t="shared" si="10"/>
        <v>1.1391435181259117</v>
      </c>
      <c r="G232" s="25" t="s">
        <v>566</v>
      </c>
      <c r="H232" s="71" t="s">
        <v>457</v>
      </c>
      <c r="I232" s="71">
        <v>180</v>
      </c>
      <c r="J232" s="71">
        <v>180</v>
      </c>
      <c r="K232" s="71">
        <v>400</v>
      </c>
      <c r="L232" s="71">
        <v>13.5</v>
      </c>
      <c r="M232" s="71">
        <v>13.5</v>
      </c>
      <c r="N232" s="72">
        <v>5.8</v>
      </c>
      <c r="P232" s="70">
        <f t="shared" si="11"/>
        <v>-2.2852589057838213E-3</v>
      </c>
    </row>
    <row r="233" spans="1:16" ht="21">
      <c r="A233" s="70">
        <v>0.8869245612332064</v>
      </c>
      <c r="B233" s="70">
        <v>0.14053207198353096</v>
      </c>
      <c r="C233" s="70">
        <v>0.1432476328381295</v>
      </c>
      <c r="D233" s="70">
        <v>1.1133153135475653</v>
      </c>
      <c r="E233">
        <v>2.5</v>
      </c>
      <c r="F233">
        <f t="shared" si="10"/>
        <v>1.1492786070576391</v>
      </c>
      <c r="G233" s="25" t="s">
        <v>567</v>
      </c>
      <c r="H233" s="71" t="s">
        <v>458</v>
      </c>
      <c r="I233" s="71">
        <v>180</v>
      </c>
      <c r="J233" s="71">
        <v>180</v>
      </c>
      <c r="K233" s="71">
        <v>400</v>
      </c>
      <c r="L233" s="71">
        <v>13.5</v>
      </c>
      <c r="M233" s="71">
        <v>13.5</v>
      </c>
      <c r="N233" s="72">
        <v>5.8</v>
      </c>
      <c r="P233" s="70">
        <f t="shared" si="11"/>
        <v>-2.7155608545985366E-3</v>
      </c>
    </row>
    <row r="234" spans="1:16" ht="21">
      <c r="A234" s="70">
        <v>0.88162604206864925</v>
      </c>
      <c r="B234" s="70">
        <v>1.0310565376363956</v>
      </c>
      <c r="C234" s="70">
        <v>0.85168387552494562</v>
      </c>
      <c r="D234" s="70">
        <v>1.5137471488237149</v>
      </c>
      <c r="E234">
        <v>0.3</v>
      </c>
      <c r="F234">
        <f t="shared" si="10"/>
        <v>0.93693946977928144</v>
      </c>
      <c r="G234" s="15" t="s">
        <v>568</v>
      </c>
      <c r="H234" s="71" t="s">
        <v>459</v>
      </c>
      <c r="I234" s="71">
        <v>180</v>
      </c>
      <c r="J234" s="71">
        <v>180</v>
      </c>
      <c r="K234" s="71">
        <v>400</v>
      </c>
      <c r="L234" s="71">
        <v>13.5</v>
      </c>
      <c r="M234" s="71">
        <v>13.5</v>
      </c>
      <c r="N234" s="73">
        <v>4.28</v>
      </c>
      <c r="P234" s="70">
        <f t="shared" si="11"/>
        <v>0.17937266211144998</v>
      </c>
    </row>
    <row r="235" spans="1:16" ht="21">
      <c r="A235" s="70">
        <v>0.88162604206864925</v>
      </c>
      <c r="B235" s="70">
        <v>0.88355575863770541</v>
      </c>
      <c r="C235" s="70">
        <v>0.76299840712710487</v>
      </c>
      <c r="D235" s="70">
        <v>1.5137471488237149</v>
      </c>
      <c r="E235">
        <v>0.5</v>
      </c>
      <c r="F235">
        <f t="shared" si="10"/>
        <v>0.97950184719836964</v>
      </c>
      <c r="G235" s="15" t="s">
        <v>569</v>
      </c>
      <c r="H235" s="71" t="s">
        <v>460</v>
      </c>
      <c r="I235" s="71">
        <v>180</v>
      </c>
      <c r="J235" s="71">
        <v>180</v>
      </c>
      <c r="K235" s="71">
        <v>400</v>
      </c>
      <c r="L235" s="71">
        <v>13.5</v>
      </c>
      <c r="M235" s="71">
        <v>13.5</v>
      </c>
      <c r="N235" s="73">
        <v>4.28</v>
      </c>
      <c r="P235" s="70">
        <f t="shared" si="11"/>
        <v>0.12055735151060054</v>
      </c>
    </row>
    <row r="236" spans="1:16" ht="21">
      <c r="A236" s="70">
        <v>0.88162604206864925</v>
      </c>
      <c r="B236" s="70">
        <v>0.71839247905512249</v>
      </c>
      <c r="C236" s="70">
        <v>0.65777147550318571</v>
      </c>
      <c r="D236" s="70">
        <v>1.5137471488237149</v>
      </c>
      <c r="E236">
        <v>0.75</v>
      </c>
      <c r="F236">
        <f t="shared" si="10"/>
        <v>1.0385534410869521</v>
      </c>
      <c r="G236" s="15" t="s">
        <v>570</v>
      </c>
      <c r="H236" s="71" t="s">
        <v>461</v>
      </c>
      <c r="I236" s="71">
        <v>180</v>
      </c>
      <c r="J236" s="71">
        <v>180</v>
      </c>
      <c r="K236" s="71">
        <v>400</v>
      </c>
      <c r="L236" s="71">
        <v>13.5</v>
      </c>
      <c r="M236" s="71">
        <v>13.5</v>
      </c>
      <c r="N236" s="73">
        <v>4.28</v>
      </c>
      <c r="P236" s="70">
        <f t="shared" si="11"/>
        <v>6.0621003551936781E-2</v>
      </c>
    </row>
    <row r="237" spans="1:16" ht="21">
      <c r="A237" s="70">
        <v>0.88162604206864925</v>
      </c>
      <c r="B237" s="70">
        <v>0.63274683258894437</v>
      </c>
      <c r="C237" s="70">
        <v>0.59311530799071432</v>
      </c>
      <c r="D237" s="70">
        <v>1.5137471488237149</v>
      </c>
      <c r="E237">
        <v>1</v>
      </c>
      <c r="F237">
        <f t="shared" si="10"/>
        <v>1.0632239308499436</v>
      </c>
      <c r="G237" s="15" t="s">
        <v>571</v>
      </c>
      <c r="H237" s="71" t="s">
        <v>462</v>
      </c>
      <c r="I237" s="71">
        <v>180</v>
      </c>
      <c r="J237" s="71">
        <v>180</v>
      </c>
      <c r="K237" s="71">
        <v>400</v>
      </c>
      <c r="L237" s="71">
        <v>13.5</v>
      </c>
      <c r="M237" s="71">
        <v>13.5</v>
      </c>
      <c r="N237" s="73">
        <v>4.28</v>
      </c>
      <c r="P237" s="70">
        <f t="shared" si="11"/>
        <v>3.963152459823005E-2</v>
      </c>
    </row>
    <row r="238" spans="1:16" ht="21">
      <c r="A238" s="70">
        <v>0.88162604206864925</v>
      </c>
      <c r="B238" s="70">
        <v>0.47127824244760685</v>
      </c>
      <c r="C238" s="70">
        <v>0.45686777390857286</v>
      </c>
      <c r="D238" s="70">
        <v>1.5137471488237149</v>
      </c>
      <c r="E238">
        <v>1.33</v>
      </c>
      <c r="F238">
        <f t="shared" si="10"/>
        <v>1.0995847929737468</v>
      </c>
      <c r="G238" s="15" t="s">
        <v>572</v>
      </c>
      <c r="H238" s="71" t="s">
        <v>463</v>
      </c>
      <c r="I238" s="71">
        <v>180</v>
      </c>
      <c r="J238" s="71">
        <v>180</v>
      </c>
      <c r="K238" s="71">
        <v>400</v>
      </c>
      <c r="L238" s="71">
        <v>13.5</v>
      </c>
      <c r="M238" s="71">
        <v>13.5</v>
      </c>
      <c r="N238" s="73">
        <v>4.28</v>
      </c>
      <c r="P238" s="70">
        <f t="shared" si="11"/>
        <v>1.4410468539033994E-2</v>
      </c>
    </row>
    <row r="239" spans="1:16" ht="21">
      <c r="A239" s="70">
        <v>0.88162604206864925</v>
      </c>
      <c r="B239" s="70">
        <v>0.31974471402919152</v>
      </c>
      <c r="C239" s="70">
        <v>0.31712657086020712</v>
      </c>
      <c r="D239" s="70">
        <v>1.5137471488237149</v>
      </c>
      <c r="E239">
        <v>1.67</v>
      </c>
      <c r="F239">
        <f t="shared" si="10"/>
        <v>1.124980119639724</v>
      </c>
      <c r="G239" s="15" t="s">
        <v>573</v>
      </c>
      <c r="H239" s="71" t="s">
        <v>464</v>
      </c>
      <c r="I239" s="71">
        <v>180</v>
      </c>
      <c r="J239" s="71">
        <v>180</v>
      </c>
      <c r="K239" s="71">
        <v>400</v>
      </c>
      <c r="L239" s="71">
        <v>13.5</v>
      </c>
      <c r="M239" s="71">
        <v>13.5</v>
      </c>
      <c r="N239" s="73">
        <v>4.28</v>
      </c>
      <c r="P239" s="70">
        <f t="shared" si="11"/>
        <v>2.6181431689843992E-3</v>
      </c>
    </row>
    <row r="240" spans="1:16" ht="21">
      <c r="A240" s="70">
        <v>0.88162604206864925</v>
      </c>
      <c r="B240" s="70">
        <v>0.22126485455544118</v>
      </c>
      <c r="C240" s="70">
        <v>0.22221438327420442</v>
      </c>
      <c r="D240" s="70">
        <v>1.5137471488237149</v>
      </c>
      <c r="E240">
        <v>2</v>
      </c>
      <c r="F240">
        <f t="shared" si="10"/>
        <v>1.1391353240320332</v>
      </c>
      <c r="G240" s="15" t="s">
        <v>574</v>
      </c>
      <c r="H240" s="71" t="s">
        <v>465</v>
      </c>
      <c r="I240" s="71">
        <v>180</v>
      </c>
      <c r="J240" s="71">
        <v>180</v>
      </c>
      <c r="K240" s="71">
        <v>400</v>
      </c>
      <c r="L240" s="71">
        <v>13.5</v>
      </c>
      <c r="M240" s="71">
        <v>13.5</v>
      </c>
      <c r="N240" s="73">
        <v>4.28</v>
      </c>
      <c r="P240" s="70">
        <f t="shared" si="11"/>
        <v>-9.495287187632484E-4</v>
      </c>
    </row>
    <row r="241" spans="1:16" ht="21">
      <c r="A241" s="70">
        <v>0.88162604206864925</v>
      </c>
      <c r="B241" s="70">
        <v>0.14077845945619211</v>
      </c>
      <c r="C241" s="70">
        <v>0.142364649775582</v>
      </c>
      <c r="D241" s="70">
        <v>1.5137471488237149</v>
      </c>
      <c r="E241">
        <v>2.5</v>
      </c>
      <c r="F241">
        <f t="shared" si="10"/>
        <v>1.1470478771454244</v>
      </c>
      <c r="G241" s="15" t="s">
        <v>575</v>
      </c>
      <c r="H241" s="71" t="s">
        <v>466</v>
      </c>
      <c r="I241" s="71">
        <v>180</v>
      </c>
      <c r="J241" s="71">
        <v>180</v>
      </c>
      <c r="K241" s="71">
        <v>400</v>
      </c>
      <c r="L241" s="71">
        <v>13.5</v>
      </c>
      <c r="M241" s="71">
        <v>13.5</v>
      </c>
      <c r="N241" s="73">
        <v>4.28</v>
      </c>
      <c r="P241" s="70">
        <f t="shared" si="11"/>
        <v>-1.5861903193898907E-3</v>
      </c>
    </row>
    <row r="242" spans="1:16" ht="21">
      <c r="A242" s="70">
        <v>1.0238961113393781</v>
      </c>
      <c r="B242" s="70">
        <v>1.0338904217665732</v>
      </c>
      <c r="C242" s="70">
        <v>0.97443038019884742</v>
      </c>
      <c r="D242" s="70">
        <v>0.35499999999999998</v>
      </c>
      <c r="E242">
        <v>0.3</v>
      </c>
      <c r="F242">
        <f t="shared" si="10"/>
        <v>0.92049283031901907</v>
      </c>
      <c r="G242" s="25" t="s">
        <v>576</v>
      </c>
      <c r="H242" s="71" t="s">
        <v>467</v>
      </c>
      <c r="I242" s="71">
        <v>300</v>
      </c>
      <c r="J242" s="71">
        <v>300</v>
      </c>
      <c r="K242" s="71">
        <v>300</v>
      </c>
      <c r="L242" s="74">
        <v>24.32</v>
      </c>
      <c r="M242" s="74">
        <v>24.32</v>
      </c>
      <c r="N242" s="74">
        <v>14.08</v>
      </c>
      <c r="P242" s="70">
        <f t="shared" si="11"/>
        <v>5.9460041567725774E-2</v>
      </c>
    </row>
    <row r="243" spans="1:16" ht="21">
      <c r="A243" s="70">
        <v>1.0238961113393781</v>
      </c>
      <c r="B243" s="70">
        <v>0.89568278674446744</v>
      </c>
      <c r="C243" s="70">
        <v>0.85732669486756818</v>
      </c>
      <c r="D243" s="70">
        <v>0.35499999999999998</v>
      </c>
      <c r="E243">
        <v>0.5</v>
      </c>
      <c r="F243">
        <f t="shared" si="10"/>
        <v>0.93483771478174105</v>
      </c>
      <c r="G243" s="25" t="s">
        <v>577</v>
      </c>
      <c r="H243" s="71" t="s">
        <v>468</v>
      </c>
      <c r="I243" s="71">
        <v>300</v>
      </c>
      <c r="J243" s="71">
        <v>300</v>
      </c>
      <c r="K243" s="71">
        <v>300</v>
      </c>
      <c r="L243" s="74">
        <v>24.32</v>
      </c>
      <c r="M243" s="74">
        <v>24.32</v>
      </c>
      <c r="N243" s="74">
        <v>14.08</v>
      </c>
      <c r="P243" s="70">
        <f t="shared" si="11"/>
        <v>3.8356091876899256E-2</v>
      </c>
    </row>
    <row r="244" spans="1:16" ht="21">
      <c r="A244" s="70">
        <v>1.0238961113393781</v>
      </c>
      <c r="B244" s="70">
        <v>0.72003318741785238</v>
      </c>
      <c r="C244" s="70">
        <v>0.72956435556366406</v>
      </c>
      <c r="D244" s="70">
        <v>0.35499999999999998</v>
      </c>
      <c r="E244">
        <v>0.75</v>
      </c>
      <c r="F244">
        <f t="shared" si="10"/>
        <v>0.98958977592293884</v>
      </c>
      <c r="G244" s="25" t="s">
        <v>578</v>
      </c>
      <c r="H244" s="71" t="s">
        <v>469</v>
      </c>
      <c r="I244" s="71">
        <v>300</v>
      </c>
      <c r="J244" s="71">
        <v>300</v>
      </c>
      <c r="K244" s="71">
        <v>300</v>
      </c>
      <c r="L244" s="74">
        <v>24.32</v>
      </c>
      <c r="M244" s="74">
        <v>24.32</v>
      </c>
      <c r="N244" s="74">
        <v>14.08</v>
      </c>
      <c r="P244" s="70">
        <f t="shared" si="11"/>
        <v>-9.5311681458116748E-3</v>
      </c>
    </row>
    <row r="245" spans="1:16" ht="21">
      <c r="A245" s="70">
        <v>1.0238961113393781</v>
      </c>
      <c r="B245" s="70">
        <v>0.63811999725128876</v>
      </c>
      <c r="C245" s="70">
        <v>0.6396163996981663</v>
      </c>
      <c r="D245" s="70">
        <v>0.35499999999999998</v>
      </c>
      <c r="E245">
        <v>1</v>
      </c>
      <c r="F245">
        <f t="shared" si="10"/>
        <v>0.97895187433665853</v>
      </c>
      <c r="G245" s="25" t="s">
        <v>579</v>
      </c>
      <c r="H245" s="71" t="s">
        <v>470</v>
      </c>
      <c r="I245" s="71">
        <v>300</v>
      </c>
      <c r="J245" s="71">
        <v>300</v>
      </c>
      <c r="K245" s="71">
        <v>300</v>
      </c>
      <c r="L245" s="74">
        <v>24.32</v>
      </c>
      <c r="M245" s="74">
        <v>24.32</v>
      </c>
      <c r="N245" s="74">
        <v>14.08</v>
      </c>
      <c r="P245" s="70">
        <f t="shared" si="11"/>
        <v>-1.4964024468775428E-3</v>
      </c>
    </row>
    <row r="246" spans="1:16" ht="21">
      <c r="A246" s="70">
        <v>1.0238961113393781</v>
      </c>
      <c r="B246" s="70">
        <v>0.47507228222415249</v>
      </c>
      <c r="C246" s="70">
        <v>0.47168152048507977</v>
      </c>
      <c r="D246" s="70">
        <v>0.35499999999999998</v>
      </c>
      <c r="E246">
        <v>1.33</v>
      </c>
      <c r="F246">
        <f t="shared" si="10"/>
        <v>0.9696908010021813</v>
      </c>
      <c r="G246" s="25" t="s">
        <v>580</v>
      </c>
      <c r="H246" s="71" t="s">
        <v>471</v>
      </c>
      <c r="I246" s="71">
        <v>300</v>
      </c>
      <c r="J246" s="71">
        <v>300</v>
      </c>
      <c r="K246" s="71">
        <v>300</v>
      </c>
      <c r="L246" s="74">
        <v>24.32</v>
      </c>
      <c r="M246" s="74">
        <v>24.32</v>
      </c>
      <c r="N246" s="74">
        <v>14.08</v>
      </c>
      <c r="P246" s="70">
        <f t="shared" si="11"/>
        <v>3.3907617390727118E-3</v>
      </c>
    </row>
    <row r="247" spans="1:16" ht="21">
      <c r="A247" s="70">
        <v>1.0238961113393781</v>
      </c>
      <c r="B247" s="70">
        <v>0.32258419414239803</v>
      </c>
      <c r="C247" s="70">
        <v>0.31999182308335739</v>
      </c>
      <c r="D247" s="70">
        <v>0.35499999999999998</v>
      </c>
      <c r="E247">
        <v>1.67</v>
      </c>
      <c r="F247">
        <f t="shared" si="10"/>
        <v>0.96881287773722091</v>
      </c>
      <c r="G247" s="25" t="s">
        <v>581</v>
      </c>
      <c r="H247" s="71" t="s">
        <v>472</v>
      </c>
      <c r="I247" s="71">
        <v>300</v>
      </c>
      <c r="J247" s="71">
        <v>300</v>
      </c>
      <c r="K247" s="71">
        <v>300</v>
      </c>
      <c r="L247" s="74">
        <v>24.32</v>
      </c>
      <c r="M247" s="74">
        <v>24.32</v>
      </c>
      <c r="N247" s="74">
        <v>14.08</v>
      </c>
      <c r="P247" s="70">
        <f t="shared" si="11"/>
        <v>2.5923710590406435E-3</v>
      </c>
    </row>
    <row r="248" spans="1:16" ht="21">
      <c r="A248" s="70">
        <v>1.0238961113393781</v>
      </c>
      <c r="B248" s="70">
        <v>0.22357141339706507</v>
      </c>
      <c r="C248" s="70">
        <v>0.2236454026478778</v>
      </c>
      <c r="D248" s="70">
        <v>0.35499999999999998</v>
      </c>
      <c r="E248">
        <v>2</v>
      </c>
      <c r="F248">
        <f t="shared" si="10"/>
        <v>0.97698480468864501</v>
      </c>
      <c r="G248" s="25" t="s">
        <v>582</v>
      </c>
      <c r="H248" s="71" t="s">
        <v>473</v>
      </c>
      <c r="I248" s="71">
        <v>300</v>
      </c>
      <c r="J248" s="71">
        <v>300</v>
      </c>
      <c r="K248" s="71">
        <v>300</v>
      </c>
      <c r="L248" s="74">
        <v>24.32</v>
      </c>
      <c r="M248" s="74">
        <v>24.32</v>
      </c>
      <c r="N248" s="74">
        <v>14.08</v>
      </c>
      <c r="P248" s="70">
        <f t="shared" si="11"/>
        <v>-7.3989250812728224E-5</v>
      </c>
    </row>
    <row r="249" spans="1:16" ht="21">
      <c r="A249" s="70">
        <v>1.0238961113393781</v>
      </c>
      <c r="B249" s="70">
        <v>0.14234421210503867</v>
      </c>
      <c r="C249" s="70">
        <v>0.14324498351046647</v>
      </c>
      <c r="D249" s="70">
        <v>0.35499999999999998</v>
      </c>
      <c r="E249">
        <v>2.5</v>
      </c>
      <c r="F249">
        <f t="shared" si="10"/>
        <v>0.98284201874430033</v>
      </c>
      <c r="G249" s="25" t="s">
        <v>583</v>
      </c>
      <c r="H249" s="71" t="s">
        <v>474</v>
      </c>
      <c r="I249" s="71">
        <v>300</v>
      </c>
      <c r="J249" s="71">
        <v>300</v>
      </c>
      <c r="K249" s="71">
        <v>300</v>
      </c>
      <c r="L249" s="74">
        <v>24.32</v>
      </c>
      <c r="M249" s="74">
        <v>24.32</v>
      </c>
      <c r="N249" s="74">
        <v>14.08</v>
      </c>
      <c r="P249" s="70">
        <f t="shared" si="11"/>
        <v>-9.007714054277971E-4</v>
      </c>
    </row>
    <row r="250" spans="1:16" ht="21">
      <c r="A250" s="70">
        <v>0.99229698518122766</v>
      </c>
      <c r="B250" s="70">
        <v>1.0414185197047292</v>
      </c>
      <c r="C250" s="70">
        <v>0.9524481172713648</v>
      </c>
      <c r="D250" s="70">
        <v>0.50316512905442312</v>
      </c>
      <c r="E250">
        <v>0.3</v>
      </c>
      <c r="F250">
        <f t="shared" si="10"/>
        <v>0.9216676817859123</v>
      </c>
      <c r="G250" s="15" t="s">
        <v>584</v>
      </c>
      <c r="H250" s="71" t="s">
        <v>475</v>
      </c>
      <c r="I250" s="71">
        <v>300</v>
      </c>
      <c r="J250" s="71">
        <v>300</v>
      </c>
      <c r="K250" s="71">
        <v>300</v>
      </c>
      <c r="L250" s="75">
        <v>17.100000000000001</v>
      </c>
      <c r="M250" s="75">
        <v>17.100000000000001</v>
      </c>
      <c r="N250" s="75">
        <v>9.9</v>
      </c>
      <c r="P250" s="70">
        <f t="shared" si="11"/>
        <v>8.8970402433364404E-2</v>
      </c>
    </row>
    <row r="251" spans="1:16" ht="21">
      <c r="A251" s="70">
        <v>0.99229698518122766</v>
      </c>
      <c r="B251" s="70">
        <v>0.90221717150189484</v>
      </c>
      <c r="C251" s="70">
        <v>0.84371841109334678</v>
      </c>
      <c r="D251" s="70">
        <v>0.50316512905442312</v>
      </c>
      <c r="E251">
        <v>0.5</v>
      </c>
      <c r="F251">
        <f t="shared" si="10"/>
        <v>0.94242058924416183</v>
      </c>
      <c r="G251" s="15" t="s">
        <v>585</v>
      </c>
      <c r="H251" s="71" t="s">
        <v>476</v>
      </c>
      <c r="I251" s="71">
        <v>300</v>
      </c>
      <c r="J251" s="71">
        <v>300</v>
      </c>
      <c r="K251" s="71">
        <v>300</v>
      </c>
      <c r="L251" s="75">
        <v>17.100000000000001</v>
      </c>
      <c r="M251" s="75">
        <v>17.100000000000001</v>
      </c>
      <c r="N251" s="75">
        <v>9.9</v>
      </c>
      <c r="P251" s="70">
        <f t="shared" si="11"/>
        <v>5.8498760408548067E-2</v>
      </c>
    </row>
    <row r="252" spans="1:16" ht="21">
      <c r="A252" s="70">
        <v>0.99229698518122766</v>
      </c>
      <c r="B252" s="70">
        <v>0.72078022492117311</v>
      </c>
      <c r="C252" s="70">
        <v>0.72021548834704496</v>
      </c>
      <c r="D252" s="70">
        <v>0.50316512905442312</v>
      </c>
      <c r="E252">
        <v>0.75</v>
      </c>
      <c r="F252">
        <f t="shared" si="10"/>
        <v>1.006973222345221</v>
      </c>
      <c r="G252" s="15" t="s">
        <v>586</v>
      </c>
      <c r="H252" s="71" t="s">
        <v>477</v>
      </c>
      <c r="I252" s="71">
        <v>300</v>
      </c>
      <c r="J252" s="71">
        <v>300</v>
      </c>
      <c r="K252" s="71">
        <v>300</v>
      </c>
      <c r="L252" s="75">
        <v>17.100000000000001</v>
      </c>
      <c r="M252" s="75">
        <v>17.100000000000001</v>
      </c>
      <c r="N252" s="75">
        <v>9.9</v>
      </c>
      <c r="P252" s="70">
        <f t="shared" si="11"/>
        <v>5.6473657412814404E-4</v>
      </c>
    </row>
    <row r="253" spans="1:16" ht="21">
      <c r="A253" s="70">
        <v>0.99229698518122766</v>
      </c>
      <c r="B253" s="70">
        <v>0.63721444236848779</v>
      </c>
      <c r="C253" s="70">
        <v>0.62774699719685145</v>
      </c>
      <c r="D253" s="70">
        <v>0.50316512905442312</v>
      </c>
      <c r="E253">
        <v>1</v>
      </c>
      <c r="F253">
        <f t="shared" si="10"/>
        <v>0.9927899259297096</v>
      </c>
      <c r="G253" s="15" t="s">
        <v>587</v>
      </c>
      <c r="H253" s="71" t="s">
        <v>478</v>
      </c>
      <c r="I253" s="71">
        <v>300</v>
      </c>
      <c r="J253" s="71">
        <v>300</v>
      </c>
      <c r="K253" s="71">
        <v>300</v>
      </c>
      <c r="L253" s="75">
        <v>17.100000000000001</v>
      </c>
      <c r="M253" s="75">
        <v>17.100000000000001</v>
      </c>
      <c r="N253" s="75">
        <v>9.9</v>
      </c>
      <c r="P253" s="70">
        <f t="shared" si="11"/>
        <v>9.467445171636335E-3</v>
      </c>
    </row>
    <row r="254" spans="1:16" ht="21">
      <c r="A254" s="70">
        <v>0.99229698518122766</v>
      </c>
      <c r="B254" s="70">
        <v>0.47441950950749628</v>
      </c>
      <c r="C254" s="70">
        <v>0.46463222039005242</v>
      </c>
      <c r="D254" s="70">
        <v>0.50316512905442312</v>
      </c>
      <c r="E254">
        <v>1.33</v>
      </c>
      <c r="F254">
        <f t="shared" si="10"/>
        <v>0.98697263397425183</v>
      </c>
      <c r="G254" s="15" t="s">
        <v>588</v>
      </c>
      <c r="H254" s="71" t="s">
        <v>479</v>
      </c>
      <c r="I254" s="71">
        <v>300</v>
      </c>
      <c r="J254" s="71">
        <v>300</v>
      </c>
      <c r="K254" s="71">
        <v>300</v>
      </c>
      <c r="L254" s="75">
        <v>17.100000000000001</v>
      </c>
      <c r="M254" s="75">
        <v>17.100000000000001</v>
      </c>
      <c r="N254" s="75">
        <v>9.9</v>
      </c>
      <c r="P254" s="70">
        <f t="shared" si="11"/>
        <v>9.7872891174438648E-3</v>
      </c>
    </row>
    <row r="255" spans="1:16" ht="21">
      <c r="A255" s="70">
        <v>0.99229698518122766</v>
      </c>
      <c r="B255" s="70">
        <v>0.32190123322889064</v>
      </c>
      <c r="C255" s="70">
        <v>0.31687263977693869</v>
      </c>
      <c r="D255" s="70">
        <v>0.50316512905442312</v>
      </c>
      <c r="E255">
        <v>1.67</v>
      </c>
      <c r="F255">
        <f t="shared" si="10"/>
        <v>0.99202000335418516</v>
      </c>
      <c r="G255" s="15" t="s">
        <v>589</v>
      </c>
      <c r="H255" s="71" t="s">
        <v>480</v>
      </c>
      <c r="I255" s="71">
        <v>300</v>
      </c>
      <c r="J255" s="71">
        <v>300</v>
      </c>
      <c r="K255" s="71">
        <v>300</v>
      </c>
      <c r="L255" s="75">
        <v>17.100000000000001</v>
      </c>
      <c r="M255" s="75">
        <v>17.100000000000001</v>
      </c>
      <c r="N255" s="75">
        <v>9.9</v>
      </c>
      <c r="P255" s="70">
        <f t="shared" si="11"/>
        <v>5.028593451951946E-3</v>
      </c>
    </row>
    <row r="256" spans="1:16" ht="21">
      <c r="A256" s="70">
        <v>0.99229698518122766</v>
      </c>
      <c r="B256" s="70">
        <v>0.22307198595407918</v>
      </c>
      <c r="C256" s="70">
        <v>0.22173289261929444</v>
      </c>
      <c r="D256" s="70">
        <v>0.50316512905442312</v>
      </c>
      <c r="E256">
        <v>2</v>
      </c>
      <c r="F256">
        <f t="shared" si="10"/>
        <v>1.001713246937705</v>
      </c>
      <c r="G256" s="15" t="s">
        <v>590</v>
      </c>
      <c r="H256" s="71" t="s">
        <v>481</v>
      </c>
      <c r="I256" s="71">
        <v>300</v>
      </c>
      <c r="J256" s="71">
        <v>300</v>
      </c>
      <c r="K256" s="71">
        <v>300</v>
      </c>
      <c r="L256" s="75">
        <v>17.100000000000001</v>
      </c>
      <c r="M256" s="75">
        <v>17.100000000000001</v>
      </c>
      <c r="N256" s="75">
        <v>9.9</v>
      </c>
      <c r="P256" s="70">
        <f t="shared" si="11"/>
        <v>1.3390933347847411E-3</v>
      </c>
    </row>
    <row r="257" spans="1:16" ht="21">
      <c r="A257" s="70">
        <v>0.99229698518122766</v>
      </c>
      <c r="B257" s="70">
        <v>0.14205354301286707</v>
      </c>
      <c r="C257" s="70">
        <v>0.14207625153569298</v>
      </c>
      <c r="D257" s="70">
        <v>0.50316512905442312</v>
      </c>
      <c r="E257">
        <v>2.5</v>
      </c>
      <c r="F257">
        <f t="shared" si="10"/>
        <v>1.0079239117261005</v>
      </c>
      <c r="G257" s="15" t="s">
        <v>591</v>
      </c>
      <c r="H257" s="71" t="s">
        <v>482</v>
      </c>
      <c r="I257" s="71">
        <v>300</v>
      </c>
      <c r="J257" s="71">
        <v>300</v>
      </c>
      <c r="K257" s="71">
        <v>300</v>
      </c>
      <c r="L257" s="75">
        <v>17.100000000000001</v>
      </c>
      <c r="M257" s="75">
        <v>17.100000000000001</v>
      </c>
      <c r="N257" s="75">
        <v>9.9</v>
      </c>
      <c r="P257" s="70">
        <f t="shared" si="11"/>
        <v>-2.2708522825903854E-5</v>
      </c>
    </row>
    <row r="258" spans="1:16" ht="21">
      <c r="A258" s="70">
        <v>0.93814976278525242</v>
      </c>
      <c r="B258" s="70">
        <v>1.0466686629353739</v>
      </c>
      <c r="C258" s="70">
        <v>0.90119684820320589</v>
      </c>
      <c r="D258" s="70">
        <v>0.60092698120307431</v>
      </c>
      <c r="E258">
        <v>0.3</v>
      </c>
      <c r="F258">
        <f t="shared" si="10"/>
        <v>0.91777932371063065</v>
      </c>
      <c r="G258" s="15" t="s">
        <v>592</v>
      </c>
      <c r="H258" s="71" t="s">
        <v>483</v>
      </c>
      <c r="I258" s="71">
        <v>300</v>
      </c>
      <c r="J258" s="71">
        <v>300</v>
      </c>
      <c r="K258" s="71">
        <v>300</v>
      </c>
      <c r="L258" s="74">
        <v>14.25</v>
      </c>
      <c r="M258" s="74">
        <v>14.25</v>
      </c>
      <c r="N258" s="74">
        <v>8.25</v>
      </c>
      <c r="P258" s="70">
        <f t="shared" si="11"/>
        <v>0.14547181473216797</v>
      </c>
    </row>
    <row r="259" spans="1:16" ht="21">
      <c r="A259" s="70">
        <v>0.93814976278525242</v>
      </c>
      <c r="B259" s="70">
        <v>0.90651401721042757</v>
      </c>
      <c r="C259" s="70">
        <v>0.8169088877852293</v>
      </c>
      <c r="D259" s="70">
        <v>0.60092698120307431</v>
      </c>
      <c r="E259">
        <v>0.5</v>
      </c>
      <c r="F259">
        <f t="shared" ref="F259:F289" si="12">C259/(A259*B259)</f>
        <v>0.96056536692138583</v>
      </c>
      <c r="G259" s="15" t="s">
        <v>593</v>
      </c>
      <c r="H259" s="71" t="s">
        <v>484</v>
      </c>
      <c r="I259" s="71">
        <v>300</v>
      </c>
      <c r="J259" s="71">
        <v>300</v>
      </c>
      <c r="K259" s="71">
        <v>300</v>
      </c>
      <c r="L259" s="74">
        <v>14.25</v>
      </c>
      <c r="M259" s="74">
        <v>14.25</v>
      </c>
      <c r="N259" s="74">
        <v>8.25</v>
      </c>
      <c r="P259" s="70">
        <f t="shared" ref="P259:P289" si="13">B259-C259</f>
        <v>8.9605129425198271E-2</v>
      </c>
    </row>
    <row r="260" spans="1:16" ht="21">
      <c r="A260" s="70">
        <v>0.93814976278525242</v>
      </c>
      <c r="B260" s="70">
        <v>0.72159265297518183</v>
      </c>
      <c r="C260" s="70">
        <v>0.70858984104736145</v>
      </c>
      <c r="D260" s="70">
        <v>0.60092698120307431</v>
      </c>
      <c r="E260">
        <v>0.75</v>
      </c>
      <c r="F260">
        <f t="shared" si="12"/>
        <v>1.0467202973612959</v>
      </c>
      <c r="G260" s="15" t="s">
        <v>594</v>
      </c>
      <c r="H260" s="71" t="s">
        <v>485</v>
      </c>
      <c r="I260" s="71">
        <v>300</v>
      </c>
      <c r="J260" s="71">
        <v>300</v>
      </c>
      <c r="K260" s="71">
        <v>300</v>
      </c>
      <c r="L260" s="74">
        <v>14.25</v>
      </c>
      <c r="M260" s="74">
        <v>14.25</v>
      </c>
      <c r="N260" s="74">
        <v>8.25</v>
      </c>
      <c r="P260" s="70">
        <f t="shared" si="13"/>
        <v>1.3002811927820379E-2</v>
      </c>
    </row>
    <row r="261" spans="1:16" ht="21">
      <c r="A261" s="70">
        <v>0.93814976278525242</v>
      </c>
      <c r="B261" s="70">
        <v>0.63748441188209959</v>
      </c>
      <c r="C261" s="70">
        <v>0.61601026542794002</v>
      </c>
      <c r="D261" s="70">
        <v>0.60092698120307431</v>
      </c>
      <c r="E261">
        <v>1</v>
      </c>
      <c r="F261">
        <f t="shared" si="12"/>
        <v>1.0300213026055378</v>
      </c>
      <c r="G261" s="15" t="s">
        <v>595</v>
      </c>
      <c r="H261" s="71" t="s">
        <v>486</v>
      </c>
      <c r="I261" s="71">
        <v>300</v>
      </c>
      <c r="J261" s="71">
        <v>300</v>
      </c>
      <c r="K261" s="71">
        <v>300</v>
      </c>
      <c r="L261" s="74">
        <v>14.25</v>
      </c>
      <c r="M261" s="74">
        <v>14.25</v>
      </c>
      <c r="N261" s="74">
        <v>8.25</v>
      </c>
      <c r="P261" s="70">
        <f t="shared" si="13"/>
        <v>2.1474146454159571E-2</v>
      </c>
    </row>
    <row r="262" spans="1:16" ht="21">
      <c r="A262" s="70">
        <v>0.93814976278525242</v>
      </c>
      <c r="B262" s="70">
        <v>0.47447112909629291</v>
      </c>
      <c r="C262" s="70">
        <v>0.45834538463787383</v>
      </c>
      <c r="D262" s="70">
        <v>0.60092698120307431</v>
      </c>
      <c r="E262">
        <v>1.33</v>
      </c>
      <c r="F262">
        <f t="shared" si="12"/>
        <v>1.029700439437472</v>
      </c>
      <c r="G262" s="15" t="s">
        <v>596</v>
      </c>
      <c r="H262" s="71" t="s">
        <v>487</v>
      </c>
      <c r="I262" s="71">
        <v>300</v>
      </c>
      <c r="J262" s="71">
        <v>300</v>
      </c>
      <c r="K262" s="71">
        <v>300</v>
      </c>
      <c r="L262" s="74">
        <v>14.25</v>
      </c>
      <c r="M262" s="74">
        <v>14.25</v>
      </c>
      <c r="N262" s="74">
        <v>8.25</v>
      </c>
      <c r="P262" s="70">
        <f t="shared" si="13"/>
        <v>1.6125744458419078E-2</v>
      </c>
    </row>
    <row r="263" spans="1:16" ht="21">
      <c r="A263" s="70">
        <v>0.93814976278525242</v>
      </c>
      <c r="B263" s="70">
        <v>0.32180875683438676</v>
      </c>
      <c r="C263" s="70">
        <v>0.31442883735169086</v>
      </c>
      <c r="D263" s="70">
        <v>0.60092698120307431</v>
      </c>
      <c r="E263">
        <v>1.67</v>
      </c>
      <c r="F263">
        <f t="shared" si="12"/>
        <v>1.0414833685872376</v>
      </c>
      <c r="G263" s="15" t="s">
        <v>597</v>
      </c>
      <c r="H263" s="71" t="s">
        <v>488</v>
      </c>
      <c r="I263" s="71">
        <v>300</v>
      </c>
      <c r="J263" s="71">
        <v>300</v>
      </c>
      <c r="K263" s="71">
        <v>300</v>
      </c>
      <c r="L263" s="74">
        <v>14.25</v>
      </c>
      <c r="M263" s="74">
        <v>14.25</v>
      </c>
      <c r="N263" s="74">
        <v>8.25</v>
      </c>
      <c r="P263" s="70">
        <f t="shared" si="13"/>
        <v>7.3799194826958958E-3</v>
      </c>
    </row>
    <row r="264" spans="1:16" ht="21">
      <c r="A264" s="70">
        <v>0.93814976278525242</v>
      </c>
      <c r="B264" s="70">
        <v>0.22302938608239906</v>
      </c>
      <c r="C264" s="70">
        <v>0.22036745462702323</v>
      </c>
      <c r="D264" s="70">
        <v>0.60092698120307431</v>
      </c>
      <c r="E264">
        <v>2</v>
      </c>
      <c r="F264">
        <f t="shared" si="12"/>
        <v>1.0532056816853614</v>
      </c>
      <c r="G264" s="15" t="s">
        <v>598</v>
      </c>
      <c r="H264" s="71" t="s">
        <v>489</v>
      </c>
      <c r="I264" s="71">
        <v>300</v>
      </c>
      <c r="J264" s="71">
        <v>300</v>
      </c>
      <c r="K264" s="71">
        <v>300</v>
      </c>
      <c r="L264" s="74">
        <v>14.25</v>
      </c>
      <c r="M264" s="74">
        <v>14.25</v>
      </c>
      <c r="N264" s="74">
        <v>8.25</v>
      </c>
      <c r="P264" s="70">
        <f t="shared" si="13"/>
        <v>2.6619314553758266E-3</v>
      </c>
    </row>
    <row r="265" spans="1:16" ht="21">
      <c r="A265" s="70">
        <v>0.93814976278525242</v>
      </c>
      <c r="B265" s="70">
        <v>0.1420410533253128</v>
      </c>
      <c r="C265" s="70">
        <v>0.14128750884287297</v>
      </c>
      <c r="D265" s="70">
        <v>0.60092698120307431</v>
      </c>
      <c r="E265">
        <v>2.5</v>
      </c>
      <c r="F265">
        <f t="shared" si="12"/>
        <v>1.0602730202836752</v>
      </c>
      <c r="G265" s="15" t="s">
        <v>599</v>
      </c>
      <c r="H265" s="71" t="s">
        <v>490</v>
      </c>
      <c r="I265" s="71">
        <v>300</v>
      </c>
      <c r="J265" s="71">
        <v>300</v>
      </c>
      <c r="K265" s="71">
        <v>300</v>
      </c>
      <c r="L265" s="74">
        <v>14.25</v>
      </c>
      <c r="M265" s="74">
        <v>14.25</v>
      </c>
      <c r="N265" s="74">
        <v>8.25</v>
      </c>
      <c r="P265" s="70">
        <f t="shared" si="13"/>
        <v>7.5354448243983296E-4</v>
      </c>
    </row>
    <row r="266" spans="1:16" ht="21">
      <c r="A266" s="83">
        <v>0.79819398974097666</v>
      </c>
      <c r="B266" s="83">
        <v>1.0557219139250815</v>
      </c>
      <c r="C266" s="83">
        <v>0.77218688296746851</v>
      </c>
      <c r="D266" s="83">
        <v>0.80062012685654171</v>
      </c>
      <c r="E266" s="85">
        <v>0.3</v>
      </c>
      <c r="F266">
        <f t="shared" si="12"/>
        <v>0.9163564272934861</v>
      </c>
      <c r="G266" s="15" t="s">
        <v>600</v>
      </c>
      <c r="H266" s="71" t="s">
        <v>491</v>
      </c>
      <c r="I266" s="71">
        <v>300</v>
      </c>
      <c r="J266" s="71">
        <v>300</v>
      </c>
      <c r="K266" s="71">
        <v>300</v>
      </c>
      <c r="L266" s="73">
        <v>10.792</v>
      </c>
      <c r="M266" s="73">
        <v>10.792</v>
      </c>
      <c r="N266" s="73">
        <v>6.2479999999999993</v>
      </c>
      <c r="P266" s="83">
        <f t="shared" si="13"/>
        <v>0.28353503095761301</v>
      </c>
    </row>
    <row r="267" spans="1:16" ht="21">
      <c r="A267" s="83">
        <v>0.79819398974097666</v>
      </c>
      <c r="B267" s="83">
        <v>0.91435545672360263</v>
      </c>
      <c r="C267" s="83">
        <v>0.71982948143552627</v>
      </c>
      <c r="D267" s="83">
        <v>0.80062012685654171</v>
      </c>
      <c r="E267" s="85">
        <v>0.5</v>
      </c>
      <c r="F267">
        <f t="shared" si="12"/>
        <v>0.98629337369463699</v>
      </c>
      <c r="G267" s="15" t="s">
        <v>601</v>
      </c>
      <c r="H267" s="71" t="s">
        <v>492</v>
      </c>
      <c r="I267" s="71">
        <v>300</v>
      </c>
      <c r="J267" s="71">
        <v>300</v>
      </c>
      <c r="K267" s="71">
        <v>300</v>
      </c>
      <c r="L267" s="73">
        <v>10.792</v>
      </c>
      <c r="M267" s="73">
        <v>10.792</v>
      </c>
      <c r="N267" s="73">
        <v>6.2479999999999993</v>
      </c>
      <c r="P267" s="83">
        <f t="shared" si="13"/>
        <v>0.19452597528807636</v>
      </c>
    </row>
    <row r="268" spans="1:16" ht="21">
      <c r="A268" s="70">
        <v>0.79819398974097666</v>
      </c>
      <c r="B268" s="70">
        <v>0.72619171371937186</v>
      </c>
      <c r="C268" s="70">
        <v>0.65100704167033141</v>
      </c>
      <c r="D268" s="70">
        <v>0.80062012685654171</v>
      </c>
      <c r="E268">
        <v>0.75</v>
      </c>
      <c r="F268">
        <f t="shared" si="12"/>
        <v>1.1231194383044436</v>
      </c>
      <c r="G268" s="15" t="s">
        <v>602</v>
      </c>
      <c r="H268" s="71" t="s">
        <v>493</v>
      </c>
      <c r="I268" s="71">
        <v>300</v>
      </c>
      <c r="J268" s="71">
        <v>300</v>
      </c>
      <c r="K268" s="71">
        <v>300</v>
      </c>
      <c r="L268" s="73">
        <v>10.792</v>
      </c>
      <c r="M268" s="73">
        <v>10.792</v>
      </c>
      <c r="N268" s="73">
        <v>6.2479999999999993</v>
      </c>
      <c r="P268" s="70">
        <f t="shared" si="13"/>
        <v>7.5184672049040446E-2</v>
      </c>
    </row>
    <row r="269" spans="1:16" ht="21">
      <c r="A269" s="70">
        <v>0.79819398974097666</v>
      </c>
      <c r="B269" s="70">
        <v>0.63869896113936353</v>
      </c>
      <c r="C269" s="70">
        <v>0.5731267816076403</v>
      </c>
      <c r="D269" s="70">
        <v>0.80062012685654171</v>
      </c>
      <c r="E269">
        <v>1</v>
      </c>
      <c r="F269">
        <f t="shared" si="12"/>
        <v>1.1242063653776235</v>
      </c>
      <c r="G269" s="15" t="s">
        <v>603</v>
      </c>
      <c r="H269" s="71" t="s">
        <v>494</v>
      </c>
      <c r="I269" s="71">
        <v>300</v>
      </c>
      <c r="J269" s="71">
        <v>300</v>
      </c>
      <c r="K269" s="71">
        <v>300</v>
      </c>
      <c r="L269" s="73">
        <v>10.792</v>
      </c>
      <c r="M269" s="73">
        <v>10.792</v>
      </c>
      <c r="N269" s="73">
        <v>6.2479999999999993</v>
      </c>
      <c r="P269" s="70">
        <f t="shared" si="13"/>
        <v>6.5572179531723229E-2</v>
      </c>
    </row>
    <row r="270" spans="1:16" ht="21">
      <c r="A270" s="70">
        <v>0.79819398974097666</v>
      </c>
      <c r="B270" s="70">
        <v>0.47501053508408175</v>
      </c>
      <c r="C270" s="70">
        <v>0.43678615277142624</v>
      </c>
      <c r="D270" s="70">
        <v>0.80062012685654171</v>
      </c>
      <c r="E270">
        <v>1.33</v>
      </c>
      <c r="F270">
        <f t="shared" si="12"/>
        <v>1.1520124340321163</v>
      </c>
      <c r="G270" s="15" t="s">
        <v>604</v>
      </c>
      <c r="H270" s="71" t="s">
        <v>495</v>
      </c>
      <c r="I270" s="71">
        <v>300</v>
      </c>
      <c r="J270" s="71">
        <v>300</v>
      </c>
      <c r="K270" s="71">
        <v>300</v>
      </c>
      <c r="L270" s="73">
        <v>10.792</v>
      </c>
      <c r="M270" s="73">
        <v>10.792</v>
      </c>
      <c r="N270" s="73">
        <v>6.2479999999999993</v>
      </c>
      <c r="P270" s="70">
        <f t="shared" si="13"/>
        <v>3.8224382312655514E-2</v>
      </c>
    </row>
    <row r="271" spans="1:16" ht="21">
      <c r="A271" s="70">
        <v>0.79819398974097666</v>
      </c>
      <c r="B271" s="70">
        <v>0.32205888788737613</v>
      </c>
      <c r="C271" s="70">
        <v>0.30657624127700928</v>
      </c>
      <c r="D271" s="70">
        <v>0.80062012685654171</v>
      </c>
      <c r="E271">
        <v>1.67</v>
      </c>
      <c r="F271">
        <f t="shared" si="12"/>
        <v>1.1925998574674825</v>
      </c>
      <c r="G271" s="15" t="s">
        <v>605</v>
      </c>
      <c r="H271" s="71" t="s">
        <v>496</v>
      </c>
      <c r="I271" s="71">
        <v>300</v>
      </c>
      <c r="J271" s="71">
        <v>300</v>
      </c>
      <c r="K271" s="71">
        <v>300</v>
      </c>
      <c r="L271" s="73">
        <v>10.792</v>
      </c>
      <c r="M271" s="73">
        <v>10.792</v>
      </c>
      <c r="N271" s="73">
        <v>6.2479999999999993</v>
      </c>
      <c r="P271" s="70">
        <f t="shared" si="13"/>
        <v>1.5482646610366857E-2</v>
      </c>
    </row>
    <row r="272" spans="1:16" ht="21">
      <c r="A272" s="70">
        <v>0.79819398974097666</v>
      </c>
      <c r="B272" s="70">
        <v>0.22322129895775125</v>
      </c>
      <c r="C272" s="70">
        <v>0.21643543276364369</v>
      </c>
      <c r="D272" s="70">
        <v>0.80062012685654171</v>
      </c>
      <c r="E272">
        <v>2</v>
      </c>
      <c r="F272">
        <f t="shared" si="12"/>
        <v>1.2147426403249058</v>
      </c>
      <c r="G272" s="15" t="s">
        <v>606</v>
      </c>
      <c r="H272" s="71" t="s">
        <v>497</v>
      </c>
      <c r="I272" s="71">
        <v>300</v>
      </c>
      <c r="J272" s="71">
        <v>300</v>
      </c>
      <c r="K272" s="71">
        <v>300</v>
      </c>
      <c r="L272" s="73">
        <v>10.792</v>
      </c>
      <c r="M272" s="73">
        <v>10.792</v>
      </c>
      <c r="N272" s="73">
        <v>6.2479999999999993</v>
      </c>
      <c r="P272" s="70">
        <f t="shared" si="13"/>
        <v>6.7858661941075649E-3</v>
      </c>
    </row>
    <row r="273" spans="1:16" ht="21">
      <c r="A273" s="70">
        <v>0.79819398974097666</v>
      </c>
      <c r="B273" s="70">
        <v>0.14220237315996784</v>
      </c>
      <c r="C273" s="70">
        <v>0.13916164324812039</v>
      </c>
      <c r="D273" s="70">
        <v>0.80062012685654171</v>
      </c>
      <c r="E273">
        <v>2.5</v>
      </c>
      <c r="F273">
        <f t="shared" si="12"/>
        <v>1.2260389029208716</v>
      </c>
      <c r="G273" s="15" t="s">
        <v>607</v>
      </c>
      <c r="H273" s="71" t="s">
        <v>498</v>
      </c>
      <c r="I273" s="71">
        <v>300</v>
      </c>
      <c r="J273" s="71">
        <v>300</v>
      </c>
      <c r="K273" s="71">
        <v>300</v>
      </c>
      <c r="L273" s="73">
        <v>10.792</v>
      </c>
      <c r="M273" s="73">
        <v>10.792</v>
      </c>
      <c r="N273" s="73">
        <v>6.2479999999999993</v>
      </c>
      <c r="P273" s="70">
        <f t="shared" si="13"/>
        <v>3.0407299118474507E-3</v>
      </c>
    </row>
    <row r="274" spans="1:16" ht="21">
      <c r="A274" s="83">
        <v>0.66500225422673287</v>
      </c>
      <c r="B274" s="83">
        <v>1.06684190511447</v>
      </c>
      <c r="C274" s="83">
        <v>0.64101316496018812</v>
      </c>
      <c r="D274" s="83">
        <v>1.1026699208821982</v>
      </c>
      <c r="E274" s="85">
        <v>0.3</v>
      </c>
      <c r="F274" s="85">
        <f t="shared" si="12"/>
        <v>0.90353247207118659</v>
      </c>
      <c r="G274" s="15" t="s">
        <v>608</v>
      </c>
      <c r="H274" s="71" t="s">
        <v>499</v>
      </c>
      <c r="I274" s="71">
        <v>300</v>
      </c>
      <c r="J274" s="71">
        <v>300</v>
      </c>
      <c r="K274" s="71">
        <v>300</v>
      </c>
      <c r="L274" s="76">
        <v>7.7899999999999991</v>
      </c>
      <c r="M274" s="76">
        <v>7.7899999999999991</v>
      </c>
      <c r="N274" s="76">
        <v>4.51</v>
      </c>
      <c r="P274" s="83">
        <f t="shared" si="13"/>
        <v>0.42582874015428185</v>
      </c>
    </row>
    <row r="275" spans="1:16" ht="21">
      <c r="A275" s="83">
        <v>0.66500225422673287</v>
      </c>
      <c r="B275" s="83">
        <v>0.92449292062687372</v>
      </c>
      <c r="C275" s="83">
        <v>0.58694609364878614</v>
      </c>
      <c r="D275" s="83">
        <v>1.1026699208821982</v>
      </c>
      <c r="E275" s="85">
        <v>0.5</v>
      </c>
      <c r="F275" s="85">
        <f t="shared" si="12"/>
        <v>0.95471008280857805</v>
      </c>
      <c r="G275" s="15" t="s">
        <v>609</v>
      </c>
      <c r="H275" s="71" t="s">
        <v>500</v>
      </c>
      <c r="I275" s="71">
        <v>300</v>
      </c>
      <c r="J275" s="71">
        <v>300</v>
      </c>
      <c r="K275" s="71">
        <v>300</v>
      </c>
      <c r="L275" s="76">
        <v>7.7899999999999991</v>
      </c>
      <c r="M275" s="76">
        <v>7.7899999999999991</v>
      </c>
      <c r="N275" s="76">
        <v>4.51</v>
      </c>
      <c r="P275" s="83">
        <f t="shared" si="13"/>
        <v>0.33754682697808758</v>
      </c>
    </row>
    <row r="276" spans="1:16" ht="21">
      <c r="A276" s="83">
        <v>0.66500225422673287</v>
      </c>
      <c r="B276" s="83">
        <v>0.7272317936445527</v>
      </c>
      <c r="C276" s="83">
        <v>0.51551474390536689</v>
      </c>
      <c r="D276" s="83">
        <v>1.1026699208821982</v>
      </c>
      <c r="E276" s="85">
        <v>0.75</v>
      </c>
      <c r="F276" s="85">
        <f t="shared" si="12"/>
        <v>1.0659703277222221</v>
      </c>
      <c r="G276" s="15" t="s">
        <v>610</v>
      </c>
      <c r="H276" s="71" t="s">
        <v>501</v>
      </c>
      <c r="I276" s="71">
        <v>300</v>
      </c>
      <c r="J276" s="71">
        <v>300</v>
      </c>
      <c r="K276" s="71">
        <v>300</v>
      </c>
      <c r="L276" s="76">
        <v>7.7899999999999991</v>
      </c>
      <c r="M276" s="76">
        <v>7.7899999999999991</v>
      </c>
      <c r="N276" s="76">
        <v>4.51</v>
      </c>
      <c r="P276" s="83">
        <f t="shared" si="13"/>
        <v>0.21171704973918581</v>
      </c>
    </row>
    <row r="277" spans="1:16" ht="21">
      <c r="A277" s="83">
        <v>0.66500225422673287</v>
      </c>
      <c r="B277" s="83">
        <v>0.64148984599795222</v>
      </c>
      <c r="C277" s="83">
        <v>0.45430141053928286</v>
      </c>
      <c r="D277" s="83">
        <v>1.1026699208821982</v>
      </c>
      <c r="E277" s="85">
        <v>1</v>
      </c>
      <c r="F277" s="85">
        <f t="shared" si="12"/>
        <v>1.0649548146904826</v>
      </c>
      <c r="G277" s="15" t="s">
        <v>611</v>
      </c>
      <c r="H277" s="71" t="s">
        <v>502</v>
      </c>
      <c r="I277" s="71">
        <v>300</v>
      </c>
      <c r="J277" s="71">
        <v>300</v>
      </c>
      <c r="K277" s="71">
        <v>300</v>
      </c>
      <c r="L277" s="76">
        <v>7.7899999999999991</v>
      </c>
      <c r="M277" s="76">
        <v>7.7899999999999991</v>
      </c>
      <c r="N277" s="76">
        <v>4.51</v>
      </c>
      <c r="P277" s="83">
        <f t="shared" si="13"/>
        <v>0.18718843545866937</v>
      </c>
    </row>
    <row r="278" spans="1:16" ht="21">
      <c r="A278" s="70">
        <v>0.66500225422673287</v>
      </c>
      <c r="B278" s="70">
        <v>0.47648057224986196</v>
      </c>
      <c r="C278" s="70">
        <v>0.3628656505746134</v>
      </c>
      <c r="D278" s="70">
        <v>1.1026699208821982</v>
      </c>
      <c r="E278">
        <v>1.33</v>
      </c>
      <c r="F278">
        <f t="shared" si="12"/>
        <v>1.1451899920653652</v>
      </c>
      <c r="G278" s="15" t="s">
        <v>612</v>
      </c>
      <c r="H278" s="71" t="s">
        <v>503</v>
      </c>
      <c r="I278" s="71">
        <v>300</v>
      </c>
      <c r="J278" s="71">
        <v>300</v>
      </c>
      <c r="K278" s="71">
        <v>300</v>
      </c>
      <c r="L278" s="76">
        <v>7.7899999999999991</v>
      </c>
      <c r="M278" s="76">
        <v>7.7899999999999991</v>
      </c>
      <c r="N278" s="76">
        <v>4.51</v>
      </c>
      <c r="P278" s="70">
        <f t="shared" si="13"/>
        <v>0.11361492167524856</v>
      </c>
    </row>
    <row r="279" spans="1:16" ht="21">
      <c r="A279" s="70">
        <v>0.66500225422673287</v>
      </c>
      <c r="B279" s="70">
        <v>0.32282750637696261</v>
      </c>
      <c r="C279" s="70">
        <v>0.27103105543612316</v>
      </c>
      <c r="D279" s="70">
        <v>1.1026699208821982</v>
      </c>
      <c r="E279">
        <v>1.67</v>
      </c>
      <c r="F279">
        <f t="shared" si="12"/>
        <v>1.2624826177411097</v>
      </c>
      <c r="G279" s="15" t="s">
        <v>613</v>
      </c>
      <c r="H279" s="71" t="s">
        <v>504</v>
      </c>
      <c r="I279" s="71">
        <v>300</v>
      </c>
      <c r="J279" s="71">
        <v>300</v>
      </c>
      <c r="K279" s="71">
        <v>300</v>
      </c>
      <c r="L279" s="76">
        <v>7.7899999999999991</v>
      </c>
      <c r="M279" s="76">
        <v>7.7899999999999991</v>
      </c>
      <c r="N279" s="76">
        <v>4.51</v>
      </c>
      <c r="P279" s="70">
        <f t="shared" si="13"/>
        <v>5.1796450940839456E-2</v>
      </c>
    </row>
    <row r="280" spans="1:16" ht="21">
      <c r="A280" s="70">
        <v>0.66500225422673287</v>
      </c>
      <c r="B280" s="70">
        <v>0.2238573564203547</v>
      </c>
      <c r="C280" s="70">
        <v>0.19951882560141368</v>
      </c>
      <c r="D280" s="70">
        <v>1.1026699208821982</v>
      </c>
      <c r="E280">
        <v>2</v>
      </c>
      <c r="F280">
        <f t="shared" si="12"/>
        <v>1.3402610346866024</v>
      </c>
      <c r="G280" s="15" t="s">
        <v>614</v>
      </c>
      <c r="H280" s="71" t="s">
        <v>505</v>
      </c>
      <c r="I280" s="71">
        <v>300</v>
      </c>
      <c r="J280" s="71">
        <v>300</v>
      </c>
      <c r="K280" s="71">
        <v>300</v>
      </c>
      <c r="L280" s="76">
        <v>7.7899999999999991</v>
      </c>
      <c r="M280" s="76">
        <v>7.7899999999999991</v>
      </c>
      <c r="N280" s="76">
        <v>4.51</v>
      </c>
      <c r="P280" s="70">
        <f t="shared" si="13"/>
        <v>2.4338530818941023E-2</v>
      </c>
    </row>
    <row r="281" spans="1:16" ht="21">
      <c r="A281" s="70">
        <v>0.66500225422673287</v>
      </c>
      <c r="B281" s="70">
        <v>0.14264623796162224</v>
      </c>
      <c r="C281" s="70">
        <v>0.1310070694443416</v>
      </c>
      <c r="D281" s="70">
        <v>1.1026699208821982</v>
      </c>
      <c r="E281">
        <v>2.5</v>
      </c>
      <c r="F281">
        <f t="shared" si="12"/>
        <v>1.381056009325754</v>
      </c>
      <c r="G281" s="15" t="s">
        <v>615</v>
      </c>
      <c r="H281" s="71" t="s">
        <v>506</v>
      </c>
      <c r="I281" s="71">
        <v>300</v>
      </c>
      <c r="J281" s="71">
        <v>300</v>
      </c>
      <c r="K281" s="71">
        <v>300</v>
      </c>
      <c r="L281" s="76">
        <v>7.7899999999999991</v>
      </c>
      <c r="M281" s="76">
        <v>7.7899999999999991</v>
      </c>
      <c r="N281" s="76">
        <v>4.51</v>
      </c>
      <c r="P281" s="70">
        <f t="shared" si="13"/>
        <v>1.163916851728064E-2</v>
      </c>
    </row>
    <row r="282" spans="1:16" ht="21">
      <c r="A282" s="83">
        <v>0.57989073631813981</v>
      </c>
      <c r="B282" s="83">
        <v>1.0788359032234938</v>
      </c>
      <c r="C282" s="83">
        <v>0.55576214475571517</v>
      </c>
      <c r="D282" s="83">
        <v>1.5093980321271014</v>
      </c>
      <c r="E282" s="85">
        <v>0.3</v>
      </c>
      <c r="F282" s="85">
        <f t="shared" si="12"/>
        <v>0.88835673589373476</v>
      </c>
      <c r="G282" s="15" t="s">
        <v>616</v>
      </c>
      <c r="H282" s="71" t="s">
        <v>507</v>
      </c>
      <c r="I282" s="71">
        <v>300</v>
      </c>
      <c r="J282" s="71">
        <v>300</v>
      </c>
      <c r="K282" s="71">
        <v>300</v>
      </c>
      <c r="L282" s="73">
        <v>5.7</v>
      </c>
      <c r="M282" s="73">
        <v>5.7</v>
      </c>
      <c r="N282" s="73">
        <v>3.3</v>
      </c>
      <c r="P282" s="83">
        <f t="shared" si="13"/>
        <v>0.52307375846777859</v>
      </c>
    </row>
    <row r="283" spans="1:16" ht="21">
      <c r="A283" s="83">
        <v>0.57989073631813981</v>
      </c>
      <c r="B283" s="83">
        <v>0.93465244226250221</v>
      </c>
      <c r="C283" s="83">
        <v>0.51130565892707658</v>
      </c>
      <c r="D283" s="83">
        <v>1.5093980321271014</v>
      </c>
      <c r="E283" s="85">
        <v>0.5</v>
      </c>
      <c r="F283" s="85">
        <f t="shared" si="12"/>
        <v>0.94337482669613137</v>
      </c>
      <c r="G283" s="15" t="s">
        <v>617</v>
      </c>
      <c r="H283" s="71" t="s">
        <v>508</v>
      </c>
      <c r="I283" s="71">
        <v>300</v>
      </c>
      <c r="J283" s="71">
        <v>300</v>
      </c>
      <c r="K283" s="71">
        <v>300</v>
      </c>
      <c r="L283" s="73">
        <v>5.7</v>
      </c>
      <c r="M283" s="73">
        <v>5.7</v>
      </c>
      <c r="N283" s="73">
        <v>3.3</v>
      </c>
      <c r="P283" s="83">
        <f t="shared" si="13"/>
        <v>0.42334678333542564</v>
      </c>
    </row>
    <row r="284" spans="1:16" ht="21">
      <c r="A284" s="83">
        <v>0.57989073631813981</v>
      </c>
      <c r="B284" s="83">
        <v>0.74023901546435023</v>
      </c>
      <c r="C284" s="83">
        <v>0.42926404391524042</v>
      </c>
      <c r="D284" s="83">
        <v>1.5093980321271014</v>
      </c>
      <c r="E284" s="85">
        <v>0.75</v>
      </c>
      <c r="F284" s="85">
        <f t="shared" si="12"/>
        <v>1.0000146676122605</v>
      </c>
      <c r="G284" s="15" t="s">
        <v>618</v>
      </c>
      <c r="H284" s="71" t="s">
        <v>509</v>
      </c>
      <c r="I284" s="71">
        <v>300</v>
      </c>
      <c r="J284" s="71">
        <v>300</v>
      </c>
      <c r="K284" s="71">
        <v>300</v>
      </c>
      <c r="L284" s="73">
        <v>5.7</v>
      </c>
      <c r="M284" s="73">
        <v>5.7</v>
      </c>
      <c r="N284" s="73">
        <v>3.3</v>
      </c>
      <c r="P284" s="83">
        <f t="shared" si="13"/>
        <v>0.3109749715491098</v>
      </c>
    </row>
    <row r="285" spans="1:16" ht="21">
      <c r="A285" s="83">
        <v>0.57989073631813981</v>
      </c>
      <c r="B285" s="83">
        <v>0.64524468622447506</v>
      </c>
      <c r="C285" s="83">
        <v>0.35611444390204494</v>
      </c>
      <c r="D285" s="83">
        <v>1.5093980321271014</v>
      </c>
      <c r="E285" s="85">
        <v>1</v>
      </c>
      <c r="F285" s="85">
        <f t="shared" si="12"/>
        <v>0.95174144385102488</v>
      </c>
      <c r="G285" s="15" t="s">
        <v>619</v>
      </c>
      <c r="H285" s="71" t="s">
        <v>510</v>
      </c>
      <c r="I285" s="71">
        <v>300</v>
      </c>
      <c r="J285" s="71">
        <v>300</v>
      </c>
      <c r="K285" s="71">
        <v>300</v>
      </c>
      <c r="L285" s="73">
        <v>5.7</v>
      </c>
      <c r="M285" s="73">
        <v>5.7</v>
      </c>
      <c r="N285" s="73">
        <v>3.3</v>
      </c>
      <c r="P285" s="83">
        <f t="shared" si="13"/>
        <v>0.28913024232243012</v>
      </c>
    </row>
    <row r="286" spans="1:16" ht="21">
      <c r="A286" s="83">
        <v>0.57989073631813981</v>
      </c>
      <c r="B286" s="83">
        <v>0.47860450346298195</v>
      </c>
      <c r="C286" s="83">
        <v>0.27430385773822069</v>
      </c>
      <c r="D286" s="83">
        <v>1.5093980321271014</v>
      </c>
      <c r="E286" s="85">
        <v>1.33</v>
      </c>
      <c r="F286" s="85">
        <f t="shared" si="12"/>
        <v>0.98834589686798702</v>
      </c>
      <c r="G286" s="15" t="s">
        <v>620</v>
      </c>
      <c r="H286" s="71" t="s">
        <v>511</v>
      </c>
      <c r="I286" s="71">
        <v>300</v>
      </c>
      <c r="J286" s="71">
        <v>300</v>
      </c>
      <c r="K286" s="71">
        <v>300</v>
      </c>
      <c r="L286" s="73">
        <v>5.7</v>
      </c>
      <c r="M286" s="73">
        <v>5.7</v>
      </c>
      <c r="N286" s="73">
        <v>3.3</v>
      </c>
      <c r="P286" s="83">
        <f t="shared" si="13"/>
        <v>0.20430064572476125</v>
      </c>
    </row>
    <row r="287" spans="1:16" ht="21">
      <c r="A287" s="70">
        <v>0.57989073631813981</v>
      </c>
      <c r="B287" s="70">
        <v>0.32406277938969347</v>
      </c>
      <c r="C287" s="70">
        <v>0.20689965473367058</v>
      </c>
      <c r="D287" s="70">
        <v>1.5093980321271014</v>
      </c>
      <c r="E287">
        <v>1.67</v>
      </c>
      <c r="F287">
        <f t="shared" si="12"/>
        <v>1.100992707579211</v>
      </c>
      <c r="G287" s="15" t="s">
        <v>621</v>
      </c>
      <c r="H287" s="71" t="s">
        <v>512</v>
      </c>
      <c r="I287" s="71">
        <v>300</v>
      </c>
      <c r="J287" s="71">
        <v>300</v>
      </c>
      <c r="K287" s="71">
        <v>300</v>
      </c>
      <c r="L287" s="73">
        <v>5.7</v>
      </c>
      <c r="M287" s="73">
        <v>5.7</v>
      </c>
      <c r="N287" s="73">
        <v>3.3</v>
      </c>
      <c r="P287" s="70">
        <f t="shared" si="13"/>
        <v>0.11716312465602288</v>
      </c>
    </row>
    <row r="288" spans="1:16" ht="21">
      <c r="A288" s="70">
        <v>0.57989073631813981</v>
      </c>
      <c r="B288" s="70">
        <v>0.22483118510972766</v>
      </c>
      <c r="C288" s="70">
        <v>0.15733170692323223</v>
      </c>
      <c r="D288" s="70">
        <v>1.5093980321271014</v>
      </c>
      <c r="E288">
        <v>2</v>
      </c>
      <c r="F288">
        <f t="shared" si="12"/>
        <v>1.2067395141170196</v>
      </c>
      <c r="G288" s="15" t="s">
        <v>622</v>
      </c>
      <c r="H288" s="71" t="s">
        <v>513</v>
      </c>
      <c r="I288" s="71">
        <v>300</v>
      </c>
      <c r="J288" s="71">
        <v>300</v>
      </c>
      <c r="K288" s="71">
        <v>300</v>
      </c>
      <c r="L288" s="73">
        <v>5.7</v>
      </c>
      <c r="M288" s="73">
        <v>5.7</v>
      </c>
      <c r="N288" s="73">
        <v>3.3</v>
      </c>
      <c r="P288" s="70">
        <f t="shared" si="13"/>
        <v>6.7499478186495432E-2</v>
      </c>
    </row>
    <row r="289" spans="1:16" ht="21.75" thickBot="1">
      <c r="A289" s="70">
        <v>0.57989073631813981</v>
      </c>
      <c r="B289" s="70">
        <v>0.14331896647601899</v>
      </c>
      <c r="C289" s="70">
        <v>0.1079388622077927</v>
      </c>
      <c r="D289" s="70">
        <v>1.5093980321271014</v>
      </c>
      <c r="E289">
        <v>2.5</v>
      </c>
      <c r="F289">
        <f t="shared" si="12"/>
        <v>1.2987572866233759</v>
      </c>
      <c r="G289" s="42" t="s">
        <v>623</v>
      </c>
      <c r="H289" s="71" t="s">
        <v>514</v>
      </c>
      <c r="I289" s="71">
        <v>300</v>
      </c>
      <c r="J289" s="71">
        <v>300</v>
      </c>
      <c r="K289" s="71">
        <v>300</v>
      </c>
      <c r="L289" s="73">
        <v>5.7</v>
      </c>
      <c r="M289" s="73">
        <v>5.7</v>
      </c>
      <c r="N289" s="73">
        <v>3.3</v>
      </c>
      <c r="P289" s="70">
        <f t="shared" si="13"/>
        <v>3.5380104268226298E-2</v>
      </c>
    </row>
    <row r="290" spans="1:16">
      <c r="B290" s="70">
        <f>MAX(B2:B289)</f>
        <v>1.171181802391589</v>
      </c>
      <c r="P290" s="70">
        <f>MIN(P2:P289)</f>
        <v>-3.458540871808935E-2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0E47-1E3D-443E-9484-F06C2DF9D927}">
  <dimension ref="A1:X37"/>
  <sheetViews>
    <sheetView workbookViewId="0">
      <selection activeCell="Z21" sqref="Z21"/>
    </sheetView>
  </sheetViews>
  <sheetFormatPr defaultRowHeight="15"/>
  <sheetData>
    <row r="1" spans="1:24" ht="51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</row>
    <row r="2" spans="1:24">
      <c r="A2" s="20" t="s">
        <v>460</v>
      </c>
      <c r="B2" s="20">
        <v>180</v>
      </c>
      <c r="C2" s="15">
        <v>180</v>
      </c>
      <c r="D2" s="15">
        <v>400</v>
      </c>
      <c r="E2" s="15">
        <v>13.5</v>
      </c>
      <c r="F2" s="15">
        <v>13.5</v>
      </c>
      <c r="G2" s="15">
        <v>4.28</v>
      </c>
      <c r="H2" s="15">
        <v>0</v>
      </c>
      <c r="I2" s="15">
        <v>0</v>
      </c>
      <c r="J2" s="15">
        <v>6725.4809119039528</v>
      </c>
      <c r="K2" s="15">
        <v>6514.22</v>
      </c>
      <c r="L2" s="15"/>
      <c r="M2" s="15"/>
      <c r="N2" s="15"/>
      <c r="O2" s="15">
        <v>202092025.88291669</v>
      </c>
      <c r="P2" s="15"/>
      <c r="Q2" s="15"/>
      <c r="R2" s="15">
        <v>552.0474164670577</v>
      </c>
      <c r="S2" s="15">
        <v>355</v>
      </c>
      <c r="T2" s="15">
        <v>210000</v>
      </c>
      <c r="U2" s="15">
        <v>4.1890388959695404</v>
      </c>
      <c r="V2" s="15">
        <v>3.7107100000000002</v>
      </c>
      <c r="W2" s="15"/>
      <c r="X2" s="15">
        <v>0.88581416696088411</v>
      </c>
    </row>
    <row r="3" spans="1:24">
      <c r="A3" s="20" t="s">
        <v>86</v>
      </c>
      <c r="B3" s="20">
        <v>300</v>
      </c>
      <c r="C3" s="15">
        <v>300</v>
      </c>
      <c r="D3" s="15">
        <v>300</v>
      </c>
      <c r="E3" s="15">
        <v>33.82</v>
      </c>
      <c r="F3" s="15">
        <v>33.82</v>
      </c>
      <c r="G3" s="15">
        <v>19.580000000000002</v>
      </c>
      <c r="H3" s="15">
        <v>0</v>
      </c>
      <c r="I3" s="15">
        <v>0</v>
      </c>
      <c r="J3" s="15">
        <v>3397.4501544298646</v>
      </c>
      <c r="K3" s="15">
        <v>25503.804399999994</v>
      </c>
      <c r="L3" s="15"/>
      <c r="M3" s="15"/>
      <c r="N3" s="15"/>
      <c r="O3" s="90">
        <v>390203283.12671709</v>
      </c>
      <c r="P3" s="15"/>
      <c r="Q3" s="15"/>
      <c r="R3" s="15">
        <v>4128.418526574088</v>
      </c>
      <c r="S3" s="15">
        <v>690</v>
      </c>
      <c r="T3" s="15">
        <v>210000</v>
      </c>
      <c r="U3" s="15">
        <v>4.2625583919668983</v>
      </c>
      <c r="V3" s="15">
        <v>3.7964500000000001</v>
      </c>
      <c r="W3" s="15"/>
      <c r="X3" s="15">
        <v>0.89065055558058437</v>
      </c>
    </row>
    <row r="4" spans="1:24">
      <c r="A4" s="20" t="s">
        <v>452</v>
      </c>
      <c r="B4" s="20">
        <v>180</v>
      </c>
      <c r="C4" s="15">
        <v>180</v>
      </c>
      <c r="D4" s="15">
        <v>400</v>
      </c>
      <c r="E4" s="15">
        <v>13.5</v>
      </c>
      <c r="F4" s="15">
        <v>13.5</v>
      </c>
      <c r="G4" s="15">
        <v>5.8</v>
      </c>
      <c r="H4" s="15">
        <v>0</v>
      </c>
      <c r="I4" s="15">
        <v>0</v>
      </c>
      <c r="J4" s="15">
        <v>6553.3827670760165</v>
      </c>
      <c r="K4" s="15">
        <v>7101.7000000000007</v>
      </c>
      <c r="L4" s="15"/>
      <c r="M4" s="15"/>
      <c r="N4" s="15"/>
      <c r="O4" s="15">
        <v>209405282.90208334</v>
      </c>
      <c r="P4" s="15"/>
      <c r="Q4" s="15"/>
      <c r="R4" s="15">
        <v>600.52441048236062</v>
      </c>
      <c r="S4" s="15">
        <v>355</v>
      </c>
      <c r="T4" s="15">
        <v>210000</v>
      </c>
      <c r="U4" s="15">
        <v>4.1981698928357778</v>
      </c>
      <c r="V4" s="15">
        <v>3.74518</v>
      </c>
      <c r="W4" s="15"/>
      <c r="X4" s="15">
        <v>0.89209824652194047</v>
      </c>
    </row>
    <row r="5" spans="1:24">
      <c r="A5" s="20" t="s">
        <v>468</v>
      </c>
      <c r="B5" s="20">
        <v>300</v>
      </c>
      <c r="C5" s="15">
        <v>300</v>
      </c>
      <c r="D5" s="15">
        <v>300</v>
      </c>
      <c r="E5" s="15">
        <v>24.32</v>
      </c>
      <c r="F5" s="15">
        <v>24.32</v>
      </c>
      <c r="G5" s="15">
        <v>14.08</v>
      </c>
      <c r="H5" s="15">
        <v>0</v>
      </c>
      <c r="I5" s="15">
        <v>0</v>
      </c>
      <c r="J5" s="15">
        <v>4886.3867337413531</v>
      </c>
      <c r="K5" s="15">
        <v>18473.574399999998</v>
      </c>
      <c r="L5" s="15"/>
      <c r="M5" s="15"/>
      <c r="N5" s="15"/>
      <c r="O5" s="15">
        <v>301829169.47400016</v>
      </c>
      <c r="P5" s="15"/>
      <c r="Q5" s="15"/>
      <c r="R5" s="15">
        <v>1550.2744318261753</v>
      </c>
      <c r="S5" s="15">
        <v>355</v>
      </c>
      <c r="T5" s="15">
        <v>210000</v>
      </c>
      <c r="U5" s="15">
        <v>4.2302954737341176</v>
      </c>
      <c r="V5" s="15">
        <v>3.77596</v>
      </c>
      <c r="W5" s="15"/>
      <c r="X5" s="15">
        <v>0.89259958871547285</v>
      </c>
    </row>
    <row r="6" spans="1:24">
      <c r="A6" s="20" t="s">
        <v>276</v>
      </c>
      <c r="B6" s="20">
        <v>300</v>
      </c>
      <c r="C6" s="15">
        <v>300</v>
      </c>
      <c r="D6" s="15">
        <v>300</v>
      </c>
      <c r="E6" s="15">
        <v>27.74</v>
      </c>
      <c r="F6" s="15">
        <v>27.74</v>
      </c>
      <c r="G6" s="15">
        <v>16.059999999999999</v>
      </c>
      <c r="H6" s="15">
        <v>0</v>
      </c>
      <c r="I6" s="15">
        <v>0</v>
      </c>
      <c r="J6" s="15">
        <v>4244.8955153798543</v>
      </c>
      <c r="K6" s="15">
        <v>21016.495599999995</v>
      </c>
      <c r="L6" s="15"/>
      <c r="M6" s="15"/>
      <c r="N6" s="15"/>
      <c r="O6" s="15">
        <v>335445691.77599716</v>
      </c>
      <c r="P6" s="15"/>
      <c r="Q6" s="15"/>
      <c r="R6" s="15">
        <v>2279.1240257105128</v>
      </c>
      <c r="S6" s="15">
        <v>460</v>
      </c>
      <c r="T6" s="15">
        <v>210000</v>
      </c>
      <c r="U6" s="15">
        <v>4.2417998612366627</v>
      </c>
      <c r="V6" s="15">
        <v>3.8073199999999998</v>
      </c>
      <c r="W6" s="15"/>
      <c r="X6" s="15">
        <v>0.89757181492528182</v>
      </c>
    </row>
    <row r="7" spans="1:24">
      <c r="A7" s="20" t="s">
        <v>444</v>
      </c>
      <c r="B7" s="20">
        <v>180</v>
      </c>
      <c r="C7" s="15">
        <v>180</v>
      </c>
      <c r="D7" s="15">
        <v>400</v>
      </c>
      <c r="E7" s="15">
        <v>13.5</v>
      </c>
      <c r="F7" s="15">
        <v>13.5</v>
      </c>
      <c r="G7" s="15">
        <v>8.3000000000000007</v>
      </c>
      <c r="H7" s="15">
        <v>0</v>
      </c>
      <c r="I7" s="15">
        <v>0</v>
      </c>
      <c r="J7" s="15">
        <v>6316.3725680257776</v>
      </c>
      <c r="K7" s="15">
        <v>8067.9500000000007</v>
      </c>
      <c r="L7" s="15"/>
      <c r="M7" s="15"/>
      <c r="N7" s="15"/>
      <c r="O7" s="15">
        <v>221433666.15729165</v>
      </c>
      <c r="P7" s="15"/>
      <c r="Q7" s="15"/>
      <c r="R7" s="15">
        <v>680.25630853384587</v>
      </c>
      <c r="S7" s="15">
        <v>355</v>
      </c>
      <c r="T7" s="15">
        <v>210000</v>
      </c>
      <c r="U7" s="15">
        <v>4.2103574991800281</v>
      </c>
      <c r="V7" s="15">
        <v>3.7898499999999999</v>
      </c>
      <c r="W7" s="15"/>
      <c r="X7" s="15">
        <v>0.90012546458063891</v>
      </c>
    </row>
    <row r="8" spans="1:24">
      <c r="A8" s="20" t="s">
        <v>94</v>
      </c>
      <c r="B8" s="20">
        <v>300</v>
      </c>
      <c r="C8" s="15">
        <v>300</v>
      </c>
      <c r="D8" s="15">
        <v>300</v>
      </c>
      <c r="E8" s="15">
        <v>23.75</v>
      </c>
      <c r="F8" s="15">
        <v>23.75</v>
      </c>
      <c r="G8" s="15">
        <v>13.75</v>
      </c>
      <c r="H8" s="15">
        <v>0</v>
      </c>
      <c r="I8" s="15">
        <v>0</v>
      </c>
      <c r="J8" s="15">
        <v>3511.4404553749318</v>
      </c>
      <c r="K8" s="15">
        <v>18048.4375</v>
      </c>
      <c r="L8" s="15"/>
      <c r="M8" s="15"/>
      <c r="N8" s="15"/>
      <c r="O8" s="90">
        <v>296025030.72102863</v>
      </c>
      <c r="P8" s="15"/>
      <c r="Q8" s="15"/>
      <c r="R8" s="15">
        <v>2945.1923852705618</v>
      </c>
      <c r="S8" s="15">
        <v>690</v>
      </c>
      <c r="T8" s="15">
        <v>210000</v>
      </c>
      <c r="U8" s="15">
        <v>4.2283899473874129</v>
      </c>
      <c r="V8" s="15">
        <v>3.8093400000000002</v>
      </c>
      <c r="W8" s="15"/>
      <c r="X8" s="15">
        <v>0.90089609695379913</v>
      </c>
    </row>
    <row r="9" spans="1:24">
      <c r="A9" s="20" t="s">
        <v>476</v>
      </c>
      <c r="B9" s="20">
        <v>300</v>
      </c>
      <c r="C9" s="15">
        <v>300</v>
      </c>
      <c r="D9" s="15">
        <v>300</v>
      </c>
      <c r="E9" s="15">
        <v>17.100000000000001</v>
      </c>
      <c r="F9" s="15">
        <v>17.100000000000001</v>
      </c>
      <c r="G9" s="15">
        <v>9.9</v>
      </c>
      <c r="H9" s="15">
        <v>0</v>
      </c>
      <c r="I9" s="15">
        <v>0</v>
      </c>
      <c r="J9" s="15">
        <v>5002.4897499151593</v>
      </c>
      <c r="K9" s="15">
        <v>13060.71</v>
      </c>
      <c r="L9" s="15"/>
      <c r="M9" s="15"/>
      <c r="N9" s="15"/>
      <c r="O9" s="15">
        <v>223962095.90092501</v>
      </c>
      <c r="P9" s="15"/>
      <c r="Q9" s="15"/>
      <c r="R9" s="15">
        <v>1102.2599304867322</v>
      </c>
      <c r="S9" s="15">
        <v>355</v>
      </c>
      <c r="T9" s="15">
        <v>210000</v>
      </c>
      <c r="U9" s="15">
        <v>4.20640533304391</v>
      </c>
      <c r="V9" s="15">
        <v>3.8072900000000001</v>
      </c>
      <c r="W9" s="15"/>
      <c r="X9" s="15">
        <v>0.9051172434789837</v>
      </c>
    </row>
    <row r="10" spans="1:24">
      <c r="A10" s="20" t="s">
        <v>102</v>
      </c>
      <c r="B10" s="20">
        <v>300</v>
      </c>
      <c r="C10" s="15">
        <v>300</v>
      </c>
      <c r="D10" s="15">
        <v>300</v>
      </c>
      <c r="E10" s="15">
        <v>19.95</v>
      </c>
      <c r="F10" s="15">
        <v>19.95</v>
      </c>
      <c r="G10" s="15">
        <v>11.55</v>
      </c>
      <c r="H10" s="15">
        <v>0</v>
      </c>
      <c r="I10" s="15">
        <v>0</v>
      </c>
      <c r="J10" s="15">
        <v>3555.1610147199594</v>
      </c>
      <c r="K10" s="15">
        <v>15204.577499999999</v>
      </c>
      <c r="L10" s="15"/>
      <c r="M10" s="15"/>
      <c r="N10" s="15"/>
      <c r="O10" s="90">
        <v>255835918.50262022</v>
      </c>
      <c r="P10" s="15"/>
      <c r="Q10" s="15"/>
      <c r="R10" s="15">
        <v>2488.5497320041536</v>
      </c>
      <c r="S10" s="15">
        <v>690</v>
      </c>
      <c r="T10" s="15">
        <v>210000</v>
      </c>
      <c r="U10" s="15">
        <v>4.2157720780411907</v>
      </c>
      <c r="V10" s="15">
        <v>3.8251900000000001</v>
      </c>
      <c r="W10" s="15"/>
      <c r="X10" s="15">
        <v>0.90735218346465496</v>
      </c>
    </row>
    <row r="11" spans="1:24">
      <c r="A11" s="20" t="s">
        <v>284</v>
      </c>
      <c r="B11" s="20">
        <v>300</v>
      </c>
      <c r="C11" s="15">
        <v>300</v>
      </c>
      <c r="D11" s="15">
        <v>300</v>
      </c>
      <c r="E11" s="15">
        <v>19</v>
      </c>
      <c r="F11" s="15">
        <v>19</v>
      </c>
      <c r="G11" s="15">
        <v>11</v>
      </c>
      <c r="H11" s="15">
        <v>0</v>
      </c>
      <c r="I11" s="15">
        <v>0</v>
      </c>
      <c r="J11" s="15">
        <v>4367.6227749668496</v>
      </c>
      <c r="K11" s="15">
        <v>14491</v>
      </c>
      <c r="L11" s="15"/>
      <c r="M11" s="15"/>
      <c r="N11" s="15"/>
      <c r="O11" s="15">
        <v>245377887.58333337</v>
      </c>
      <c r="P11" s="15"/>
      <c r="Q11" s="15"/>
      <c r="R11" s="15">
        <v>1582.3471518084914</v>
      </c>
      <c r="S11" s="15">
        <v>460</v>
      </c>
      <c r="T11" s="15">
        <v>210000</v>
      </c>
      <c r="U11" s="15">
        <v>4.2126406916342445</v>
      </c>
      <c r="V11" s="15">
        <v>3.8375499999999998</v>
      </c>
      <c r="W11" s="15"/>
      <c r="X11" s="15">
        <v>0.91096067310484707</v>
      </c>
    </row>
    <row r="12" spans="1:24">
      <c r="A12" s="20" t="s">
        <v>484</v>
      </c>
      <c r="B12" s="20">
        <v>300</v>
      </c>
      <c r="C12" s="15">
        <v>300</v>
      </c>
      <c r="D12" s="15">
        <v>300</v>
      </c>
      <c r="E12" s="15">
        <v>14.25</v>
      </c>
      <c r="F12" s="15">
        <v>14.25</v>
      </c>
      <c r="G12" s="15">
        <v>8.25</v>
      </c>
      <c r="H12" s="15">
        <v>0</v>
      </c>
      <c r="I12" s="15">
        <v>0</v>
      </c>
      <c r="J12" s="15">
        <v>5048.8234039904701</v>
      </c>
      <c r="K12" s="15">
        <v>10907.4375</v>
      </c>
      <c r="L12" s="15"/>
      <c r="M12" s="15"/>
      <c r="N12" s="15"/>
      <c r="O12" s="15">
        <v>190574420.38769531</v>
      </c>
      <c r="P12" s="15"/>
      <c r="Q12" s="15"/>
      <c r="R12" s="15">
        <v>922.57073832522133</v>
      </c>
      <c r="S12" s="15">
        <v>355</v>
      </c>
      <c r="T12" s="15">
        <v>210000</v>
      </c>
      <c r="U12" s="15">
        <v>4.1971202333267659</v>
      </c>
      <c r="V12" s="15">
        <v>3.8275399999999999</v>
      </c>
      <c r="W12" s="15"/>
      <c r="X12" s="15">
        <v>0.91194433021190213</v>
      </c>
    </row>
    <row r="13" spans="1:24">
      <c r="A13" s="20" t="s">
        <v>268</v>
      </c>
      <c r="B13" s="20">
        <v>180</v>
      </c>
      <c r="C13" s="15">
        <v>180</v>
      </c>
      <c r="D13" s="15">
        <v>400</v>
      </c>
      <c r="E13" s="15">
        <v>13.5</v>
      </c>
      <c r="F13" s="15">
        <v>13.5</v>
      </c>
      <c r="G13" s="15">
        <v>4.9000000000000004</v>
      </c>
      <c r="H13" s="15">
        <v>0</v>
      </c>
      <c r="I13" s="15">
        <v>0</v>
      </c>
      <c r="J13" s="15">
        <v>5843.9618954639709</v>
      </c>
      <c r="K13" s="15">
        <v>6753.85</v>
      </c>
      <c r="L13" s="15"/>
      <c r="M13" s="15"/>
      <c r="N13" s="15"/>
      <c r="O13" s="15">
        <v>205075064.93020833</v>
      </c>
      <c r="P13" s="15"/>
      <c r="Q13" s="15"/>
      <c r="R13" s="15">
        <v>740.95106057622513</v>
      </c>
      <c r="S13" s="15">
        <v>460</v>
      </c>
      <c r="T13" s="15">
        <v>210000</v>
      </c>
      <c r="U13" s="15">
        <v>4.192950338155824</v>
      </c>
      <c r="V13" s="15">
        <v>3.8288000000000002</v>
      </c>
      <c r="W13" s="15"/>
      <c r="X13" s="15">
        <v>0.91315176456013381</v>
      </c>
    </row>
    <row r="14" spans="1:24">
      <c r="A14" s="20" t="s">
        <v>110</v>
      </c>
      <c r="B14" s="20">
        <v>300</v>
      </c>
      <c r="C14" s="15">
        <v>300</v>
      </c>
      <c r="D14" s="15">
        <v>300</v>
      </c>
      <c r="E14" s="15">
        <v>15.010000000000002</v>
      </c>
      <c r="F14" s="15">
        <v>15.010000000000002</v>
      </c>
      <c r="G14" s="15">
        <v>8.6900000000000013</v>
      </c>
      <c r="H14" s="15">
        <v>0</v>
      </c>
      <c r="I14" s="15">
        <v>0</v>
      </c>
      <c r="J14" s="15">
        <v>3612.5456909035333</v>
      </c>
      <c r="K14" s="15">
        <v>11482.563099999999</v>
      </c>
      <c r="L14" s="15"/>
      <c r="M14" s="15"/>
      <c r="N14" s="15"/>
      <c r="O14" s="90">
        <v>199627314.31144056</v>
      </c>
      <c r="P14" s="15"/>
      <c r="Q14" s="15"/>
      <c r="R14" s="15">
        <v>1936.7259983970889</v>
      </c>
      <c r="S14" s="15">
        <v>690</v>
      </c>
      <c r="T14" s="15">
        <v>210000</v>
      </c>
      <c r="U14" s="15">
        <v>4.0909083399290154</v>
      </c>
      <c r="V14" s="15">
        <v>3.7533599999999998</v>
      </c>
      <c r="W14" s="15"/>
      <c r="X14" s="15">
        <v>0.91748816842597047</v>
      </c>
    </row>
    <row r="15" spans="1:24">
      <c r="A15" s="20" t="s">
        <v>292</v>
      </c>
      <c r="B15" s="20">
        <v>300</v>
      </c>
      <c r="C15" s="15">
        <v>300</v>
      </c>
      <c r="D15" s="15">
        <v>300</v>
      </c>
      <c r="E15" s="15">
        <v>15.959999999999999</v>
      </c>
      <c r="F15" s="15">
        <v>15.959999999999999</v>
      </c>
      <c r="G15" s="15">
        <v>9.24</v>
      </c>
      <c r="H15" s="15">
        <v>0</v>
      </c>
      <c r="I15" s="15">
        <v>0</v>
      </c>
      <c r="J15" s="15">
        <v>4410.8734746172659</v>
      </c>
      <c r="K15" s="15">
        <v>12200.529599999998</v>
      </c>
      <c r="L15" s="15"/>
      <c r="M15" s="15"/>
      <c r="N15" s="15"/>
      <c r="O15" s="15">
        <v>210790167.2545132</v>
      </c>
      <c r="P15" s="15"/>
      <c r="Q15" s="15"/>
      <c r="R15" s="15">
        <v>1335.3958756266022</v>
      </c>
      <c r="S15" s="15">
        <v>460</v>
      </c>
      <c r="T15" s="15">
        <v>210000</v>
      </c>
      <c r="U15" s="15">
        <v>4.2026815556597326</v>
      </c>
      <c r="V15" s="15">
        <v>3.85737</v>
      </c>
      <c r="W15" s="15"/>
      <c r="X15" s="15">
        <v>0.91783542219735803</v>
      </c>
    </row>
    <row r="16" spans="1:24">
      <c r="A16" s="20" t="s">
        <v>78</v>
      </c>
      <c r="B16" s="20">
        <v>180</v>
      </c>
      <c r="C16" s="15">
        <v>180</v>
      </c>
      <c r="D16" s="15">
        <v>400</v>
      </c>
      <c r="E16" s="15">
        <v>13.5</v>
      </c>
      <c r="F16" s="15">
        <v>13.5</v>
      </c>
      <c r="G16" s="15">
        <v>6.1</v>
      </c>
      <c r="H16" s="15">
        <v>0</v>
      </c>
      <c r="I16" s="15">
        <v>0</v>
      </c>
      <c r="J16" s="15">
        <v>4678.2317246248567</v>
      </c>
      <c r="K16" s="15">
        <v>7217.65</v>
      </c>
      <c r="L16" s="15"/>
      <c r="M16" s="15"/>
      <c r="N16" s="15"/>
      <c r="O16" s="90">
        <v>210848688.89270836</v>
      </c>
      <c r="P16" s="15"/>
      <c r="Q16" s="15"/>
      <c r="R16" s="15">
        <v>1185.8130827929347</v>
      </c>
      <c r="S16" s="15">
        <v>690</v>
      </c>
      <c r="T16" s="15">
        <v>210000</v>
      </c>
      <c r="U16" s="15">
        <v>4.1998006028658672</v>
      </c>
      <c r="V16" s="15">
        <v>3.8613599999999999</v>
      </c>
      <c r="W16" s="15"/>
      <c r="X16" s="15">
        <v>0.9194150782694489</v>
      </c>
    </row>
    <row r="17" spans="1:24">
      <c r="A17" s="20" t="s">
        <v>260</v>
      </c>
      <c r="B17" s="20">
        <v>180</v>
      </c>
      <c r="C17" s="15">
        <v>180</v>
      </c>
      <c r="D17" s="15">
        <v>400</v>
      </c>
      <c r="E17" s="15">
        <v>13.5</v>
      </c>
      <c r="F17" s="15">
        <v>13.5</v>
      </c>
      <c r="G17" s="15">
        <v>6.8</v>
      </c>
      <c r="H17" s="15">
        <v>0</v>
      </c>
      <c r="I17" s="15">
        <v>0</v>
      </c>
      <c r="J17" s="15">
        <v>5668.4138372504003</v>
      </c>
      <c r="K17" s="15">
        <v>7488.2</v>
      </c>
      <c r="L17" s="15"/>
      <c r="M17" s="15"/>
      <c r="N17" s="15"/>
      <c r="O17" s="15">
        <v>214216636.20416668</v>
      </c>
      <c r="P17" s="15"/>
      <c r="Q17" s="15"/>
      <c r="R17" s="15">
        <v>819.47013538974409</v>
      </c>
      <c r="S17" s="15">
        <v>460</v>
      </c>
      <c r="T17" s="15">
        <v>210000</v>
      </c>
      <c r="U17" s="15">
        <v>4.2034137075193652</v>
      </c>
      <c r="V17" s="15">
        <v>3.8734999999999999</v>
      </c>
      <c r="W17" s="15"/>
      <c r="X17" s="15">
        <v>0.92151291058284557</v>
      </c>
    </row>
    <row r="18" spans="1:24">
      <c r="A18" s="20" t="s">
        <v>492</v>
      </c>
      <c r="B18" s="20">
        <v>300</v>
      </c>
      <c r="C18" s="15">
        <v>300</v>
      </c>
      <c r="D18" s="15">
        <v>300</v>
      </c>
      <c r="E18" s="15">
        <v>10.792</v>
      </c>
      <c r="F18" s="15">
        <v>10.792</v>
      </c>
      <c r="G18" s="15">
        <v>6.2479999999999993</v>
      </c>
      <c r="H18" s="15">
        <v>0</v>
      </c>
      <c r="I18" s="15">
        <v>0</v>
      </c>
      <c r="J18" s="15">
        <v>5105.4100489926814</v>
      </c>
      <c r="K18" s="15">
        <v>8282.1715839999997</v>
      </c>
      <c r="L18" s="15"/>
      <c r="M18" s="15"/>
      <c r="N18" s="15"/>
      <c r="O18" s="15">
        <v>147993266.21327963</v>
      </c>
      <c r="P18" s="15"/>
      <c r="Q18" s="15"/>
      <c r="R18" s="15">
        <v>721.46819736506006</v>
      </c>
      <c r="S18" s="15">
        <v>355</v>
      </c>
      <c r="T18" s="15">
        <v>210000</v>
      </c>
      <c r="U18" s="15">
        <v>4.0752605909145636</v>
      </c>
      <c r="V18" s="15">
        <v>3.7594400000000001</v>
      </c>
      <c r="W18" s="15"/>
      <c r="X18" s="15">
        <v>0.92250297033307327</v>
      </c>
    </row>
    <row r="19" spans="1:24">
      <c r="A19" s="20" t="s">
        <v>436</v>
      </c>
      <c r="B19" s="20">
        <v>180</v>
      </c>
      <c r="C19" s="15">
        <v>180</v>
      </c>
      <c r="D19" s="15">
        <v>400</v>
      </c>
      <c r="E19" s="15">
        <v>13.5</v>
      </c>
      <c r="F19" s="15">
        <v>13.5</v>
      </c>
      <c r="G19" s="15">
        <v>12</v>
      </c>
      <c r="H19" s="15">
        <v>0</v>
      </c>
      <c r="I19" s="15">
        <v>0</v>
      </c>
      <c r="J19" s="15">
        <v>6041.5579356900107</v>
      </c>
      <c r="K19" s="15">
        <v>9498</v>
      </c>
      <c r="L19" s="15"/>
      <c r="M19" s="15"/>
      <c r="N19" s="15"/>
      <c r="O19" s="15">
        <v>239235673.37500003</v>
      </c>
      <c r="P19" s="15"/>
      <c r="Q19" s="15"/>
      <c r="R19" s="15">
        <v>798.25951765004379</v>
      </c>
      <c r="S19" s="15">
        <v>355</v>
      </c>
      <c r="T19" s="15">
        <v>210000</v>
      </c>
      <c r="U19" s="15">
        <v>4.2239270881806004</v>
      </c>
      <c r="V19" s="15">
        <v>3.9123000000000001</v>
      </c>
      <c r="W19" s="15"/>
      <c r="X19" s="15">
        <v>0.92622337420250556</v>
      </c>
    </row>
    <row r="20" spans="1:24">
      <c r="A20" s="20" t="s">
        <v>300</v>
      </c>
      <c r="B20" s="20">
        <v>300</v>
      </c>
      <c r="C20" s="15">
        <v>300</v>
      </c>
      <c r="D20" s="15">
        <v>300</v>
      </c>
      <c r="E20" s="15">
        <v>12.16</v>
      </c>
      <c r="F20" s="15">
        <v>12.16</v>
      </c>
      <c r="G20" s="15">
        <v>7.04</v>
      </c>
      <c r="H20" s="15">
        <v>0</v>
      </c>
      <c r="I20" s="15">
        <v>0</v>
      </c>
      <c r="J20" s="15">
        <v>4465.3279585608943</v>
      </c>
      <c r="K20" s="15">
        <v>9322.3935999999994</v>
      </c>
      <c r="L20" s="15"/>
      <c r="M20" s="15"/>
      <c r="N20" s="15"/>
      <c r="O20" s="15">
        <v>165112677.03772506</v>
      </c>
      <c r="P20" s="15"/>
      <c r="Q20" s="15"/>
      <c r="R20" s="15">
        <v>1051.9421443928736</v>
      </c>
      <c r="S20" s="15">
        <v>460</v>
      </c>
      <c r="T20" s="15">
        <v>210000</v>
      </c>
      <c r="U20" s="15">
        <v>4.0765559958385209</v>
      </c>
      <c r="V20" s="15">
        <v>3.7821799999999999</v>
      </c>
      <c r="W20" s="15"/>
      <c r="X20" s="15">
        <v>0.92778806518565438</v>
      </c>
    </row>
    <row r="21" spans="1:24">
      <c r="A21" s="20" t="s">
        <v>118</v>
      </c>
      <c r="B21" s="20">
        <v>300</v>
      </c>
      <c r="C21" s="15">
        <v>300</v>
      </c>
      <c r="D21" s="15">
        <v>300</v>
      </c>
      <c r="E21" s="15">
        <v>10.829999999999998</v>
      </c>
      <c r="F21" s="15">
        <v>10.829999999999998</v>
      </c>
      <c r="G21" s="15">
        <v>6.27</v>
      </c>
      <c r="H21" s="15">
        <v>0</v>
      </c>
      <c r="I21" s="15">
        <v>0</v>
      </c>
      <c r="J21" s="15">
        <v>3661.5686146090875</v>
      </c>
      <c r="K21" s="15">
        <v>8311.0958999999984</v>
      </c>
      <c r="L21" s="15"/>
      <c r="M21" s="15"/>
      <c r="N21" s="15"/>
      <c r="O21" s="90">
        <v>148473683.97350875</v>
      </c>
      <c r="P21" s="15"/>
      <c r="Q21" s="15"/>
      <c r="R21" s="15">
        <v>1452.7567098819666</v>
      </c>
      <c r="S21" s="15">
        <v>690</v>
      </c>
      <c r="T21" s="15">
        <v>210000</v>
      </c>
      <c r="U21" s="15">
        <v>3.9474305174373816</v>
      </c>
      <c r="V21" s="15">
        <v>3.67381</v>
      </c>
      <c r="W21" s="15"/>
      <c r="X21" s="15">
        <v>0.93068389266671314</v>
      </c>
    </row>
    <row r="22" spans="1:24">
      <c r="A22" s="20" t="s">
        <v>70</v>
      </c>
      <c r="B22" s="20">
        <v>180</v>
      </c>
      <c r="C22" s="15">
        <v>180</v>
      </c>
      <c r="D22" s="15">
        <v>400</v>
      </c>
      <c r="E22" s="15">
        <v>13.5</v>
      </c>
      <c r="F22" s="15">
        <v>13.5</v>
      </c>
      <c r="G22" s="15">
        <v>8.5</v>
      </c>
      <c r="H22" s="15">
        <v>0</v>
      </c>
      <c r="I22" s="15">
        <v>0</v>
      </c>
      <c r="J22" s="15">
        <v>4518.483149252148</v>
      </c>
      <c r="K22" s="15">
        <v>8145.2500000000018</v>
      </c>
      <c r="L22" s="15"/>
      <c r="M22" s="15"/>
      <c r="N22" s="15"/>
      <c r="O22" s="90">
        <v>222395936.81770834</v>
      </c>
      <c r="P22" s="15"/>
      <c r="Q22" s="15"/>
      <c r="R22" s="15">
        <v>1334.5860666501285</v>
      </c>
      <c r="S22" s="15">
        <v>690</v>
      </c>
      <c r="T22" s="15">
        <v>210000</v>
      </c>
      <c r="U22" s="15">
        <v>4.2112102324783098</v>
      </c>
      <c r="V22" s="15">
        <v>3.9262899999999998</v>
      </c>
      <c r="W22" s="15"/>
      <c r="X22" s="15">
        <v>0.93234243441923026</v>
      </c>
    </row>
    <row r="23" spans="1:24">
      <c r="A23" s="20" t="s">
        <v>252</v>
      </c>
      <c r="B23" s="20">
        <v>180</v>
      </c>
      <c r="C23" s="15">
        <v>180</v>
      </c>
      <c r="D23" s="15">
        <v>400</v>
      </c>
      <c r="E23" s="15">
        <v>13.5</v>
      </c>
      <c r="F23" s="15">
        <v>13.5</v>
      </c>
      <c r="G23" s="15">
        <v>9.8000000000000007</v>
      </c>
      <c r="H23" s="15">
        <v>0</v>
      </c>
      <c r="I23" s="15">
        <v>0</v>
      </c>
      <c r="J23" s="15">
        <v>5442.8672635050898</v>
      </c>
      <c r="K23" s="15">
        <v>8647.7000000000007</v>
      </c>
      <c r="L23" s="15"/>
      <c r="M23" s="15"/>
      <c r="N23" s="15"/>
      <c r="O23" s="15">
        <v>228650696.11041668</v>
      </c>
      <c r="P23" s="15"/>
      <c r="Q23" s="15"/>
      <c r="R23" s="15">
        <v>943.44762193740553</v>
      </c>
      <c r="S23" s="15">
        <v>460</v>
      </c>
      <c r="T23" s="15">
        <v>210000</v>
      </c>
      <c r="U23" s="15">
        <v>4.2163888142843007</v>
      </c>
      <c r="V23" s="15">
        <v>3.9345500000000002</v>
      </c>
      <c r="W23" s="15"/>
      <c r="X23" s="15">
        <v>0.93315635092060634</v>
      </c>
    </row>
    <row r="24" spans="1:24">
      <c r="A24" s="20" t="s">
        <v>500</v>
      </c>
      <c r="B24" s="20">
        <v>300</v>
      </c>
      <c r="C24" s="15">
        <v>300</v>
      </c>
      <c r="D24" s="15">
        <v>300</v>
      </c>
      <c r="E24" s="15">
        <v>7.7899999999999991</v>
      </c>
      <c r="F24" s="15">
        <v>7.7899999999999991</v>
      </c>
      <c r="G24" s="15">
        <v>4.51</v>
      </c>
      <c r="H24" s="15">
        <v>0</v>
      </c>
      <c r="I24" s="15">
        <v>0</v>
      </c>
      <c r="J24" s="15">
        <v>5154.8539510232404</v>
      </c>
      <c r="K24" s="15">
        <v>5991.8671000000004</v>
      </c>
      <c r="L24" s="15"/>
      <c r="M24" s="15"/>
      <c r="N24" s="15"/>
      <c r="O24" s="15">
        <v>109151698.85030697</v>
      </c>
      <c r="P24" s="15"/>
      <c r="Q24" s="15"/>
      <c r="R24" s="15">
        <v>540.27539326687088</v>
      </c>
      <c r="S24" s="15">
        <v>355</v>
      </c>
      <c r="T24" s="15">
        <v>210000</v>
      </c>
      <c r="U24" s="15">
        <v>3.9370899489573925</v>
      </c>
      <c r="V24" s="15">
        <v>3.67767</v>
      </c>
      <c r="W24" s="15"/>
      <c r="X24" s="15">
        <v>0.93410870660293366</v>
      </c>
    </row>
    <row r="25" spans="1:24">
      <c r="A25" s="20" t="s">
        <v>428</v>
      </c>
      <c r="B25" s="20">
        <v>180</v>
      </c>
      <c r="C25" s="15">
        <v>180</v>
      </c>
      <c r="D25" s="15">
        <v>400</v>
      </c>
      <c r="E25" s="15">
        <v>13.5</v>
      </c>
      <c r="F25" s="15">
        <v>13.5</v>
      </c>
      <c r="G25" s="15">
        <v>16</v>
      </c>
      <c r="H25" s="15">
        <v>0</v>
      </c>
      <c r="I25" s="15">
        <v>0</v>
      </c>
      <c r="J25" s="15">
        <v>5814.0155162283472</v>
      </c>
      <c r="K25" s="15">
        <v>11044</v>
      </c>
      <c r="L25" s="15"/>
      <c r="M25" s="15"/>
      <c r="N25" s="15"/>
      <c r="O25" s="15">
        <v>258481086.58333337</v>
      </c>
      <c r="P25" s="15"/>
      <c r="Q25" s="15"/>
      <c r="R25" s="15">
        <v>925.83055453242025</v>
      </c>
      <c r="S25" s="15">
        <v>355</v>
      </c>
      <c r="T25" s="15">
        <v>210000</v>
      </c>
      <c r="U25" s="15">
        <v>4.2347057793745666</v>
      </c>
      <c r="V25" s="15">
        <v>3.9782199999999999</v>
      </c>
      <c r="W25" s="15"/>
      <c r="X25" s="15">
        <v>0.93943244401445813</v>
      </c>
    </row>
    <row r="26" spans="1:24">
      <c r="A26" s="20" t="s">
        <v>308</v>
      </c>
      <c r="B26" s="20">
        <v>300</v>
      </c>
      <c r="C26" s="15">
        <v>300</v>
      </c>
      <c r="D26" s="15">
        <v>300</v>
      </c>
      <c r="E26" s="15">
        <v>8.74</v>
      </c>
      <c r="F26" s="15">
        <v>8.74</v>
      </c>
      <c r="G26" s="15">
        <v>5.0600000000000005</v>
      </c>
      <c r="H26" s="15">
        <v>0</v>
      </c>
      <c r="I26" s="15">
        <v>0</v>
      </c>
      <c r="J26" s="15">
        <v>4514.6980914054284</v>
      </c>
      <c r="K26" s="15">
        <v>6717.7755999999999</v>
      </c>
      <c r="L26" s="15"/>
      <c r="M26" s="15"/>
      <c r="N26" s="15"/>
      <c r="O26" s="15">
        <v>121633918.72148521</v>
      </c>
      <c r="P26" s="15"/>
      <c r="Q26" s="15"/>
      <c r="R26" s="15">
        <v>785.25653026154237</v>
      </c>
      <c r="S26" s="15">
        <v>460</v>
      </c>
      <c r="T26" s="15">
        <v>210000</v>
      </c>
      <c r="U26" s="15">
        <v>3.9352449255923623</v>
      </c>
      <c r="V26" s="5">
        <v>3.6991200000000002</v>
      </c>
      <c r="W26" s="15"/>
      <c r="X26" s="15">
        <v>0.93999740040149626</v>
      </c>
    </row>
    <row r="27" spans="1:24">
      <c r="A27" s="20" t="s">
        <v>126</v>
      </c>
      <c r="B27" s="20">
        <v>300</v>
      </c>
      <c r="C27" s="15">
        <v>300</v>
      </c>
      <c r="D27" s="15">
        <v>300</v>
      </c>
      <c r="E27" s="15">
        <v>7.9799999999999995</v>
      </c>
      <c r="F27" s="15">
        <v>7.9799999999999995</v>
      </c>
      <c r="G27" s="15">
        <v>4.62</v>
      </c>
      <c r="H27" s="15">
        <v>0</v>
      </c>
      <c r="I27" s="15">
        <v>0</v>
      </c>
      <c r="J27" s="15">
        <v>3695.2305542010859</v>
      </c>
      <c r="K27" s="15">
        <v>6137.1324000000004</v>
      </c>
      <c r="L27" s="15"/>
      <c r="M27" s="15"/>
      <c r="N27" s="15"/>
      <c r="O27" s="90">
        <v>111662338.05210707</v>
      </c>
      <c r="P27" s="15"/>
      <c r="Q27" s="15"/>
      <c r="R27" s="15">
        <v>1105.8117747384067</v>
      </c>
      <c r="S27" s="15">
        <v>690</v>
      </c>
      <c r="T27" s="15">
        <v>210000</v>
      </c>
      <c r="U27" s="15">
        <v>3.82942328227763</v>
      </c>
      <c r="V27" s="15">
        <v>3.60799</v>
      </c>
      <c r="W27" s="15"/>
      <c r="X27" s="15">
        <v>0.94217581448819943</v>
      </c>
    </row>
    <row r="28" spans="1:24">
      <c r="A28" s="20" t="s">
        <v>508</v>
      </c>
      <c r="B28" s="20">
        <v>300</v>
      </c>
      <c r="C28" s="15">
        <v>300</v>
      </c>
      <c r="D28" s="15">
        <v>300</v>
      </c>
      <c r="E28" s="15">
        <v>5.7</v>
      </c>
      <c r="F28" s="15">
        <v>5.7</v>
      </c>
      <c r="G28" s="15">
        <v>3.3</v>
      </c>
      <c r="H28" s="15">
        <v>0</v>
      </c>
      <c r="I28" s="15">
        <v>0</v>
      </c>
      <c r="J28" s="15">
        <v>5189.4480047248417</v>
      </c>
      <c r="K28" s="15">
        <v>4391.1900000000005</v>
      </c>
      <c r="L28" s="15"/>
      <c r="M28" s="15"/>
      <c r="N28" s="15"/>
      <c r="O28" s="15">
        <v>81063444.296924978</v>
      </c>
      <c r="P28" s="15"/>
      <c r="Q28" s="15"/>
      <c r="R28" s="15">
        <v>408.08619710394271</v>
      </c>
      <c r="S28" s="15">
        <v>355</v>
      </c>
      <c r="T28" s="15">
        <v>210000</v>
      </c>
      <c r="U28" s="15">
        <v>3.8199587760204086</v>
      </c>
      <c r="V28" s="15">
        <v>3.6068500000000001</v>
      </c>
      <c r="W28" s="15"/>
      <c r="X28" s="15">
        <v>0.94421176025296727</v>
      </c>
    </row>
    <row r="29" spans="1:24">
      <c r="A29" s="20" t="s">
        <v>316</v>
      </c>
      <c r="B29" s="20">
        <v>300</v>
      </c>
      <c r="C29" s="15">
        <v>300</v>
      </c>
      <c r="D29" s="15">
        <v>300</v>
      </c>
      <c r="E29" s="15">
        <v>6.4600000000000009</v>
      </c>
      <c r="F29" s="15">
        <v>6.4600000000000009</v>
      </c>
      <c r="G29" s="15">
        <v>3.74</v>
      </c>
      <c r="H29" s="15">
        <v>0</v>
      </c>
      <c r="I29" s="15">
        <v>0</v>
      </c>
      <c r="J29" s="15">
        <v>4547.7966190942398</v>
      </c>
      <c r="K29" s="15">
        <v>4973.8396000000002</v>
      </c>
      <c r="L29" s="15"/>
      <c r="M29" s="15"/>
      <c r="N29" s="15"/>
      <c r="O29" s="15">
        <v>91377606.613187566</v>
      </c>
      <c r="P29" s="15"/>
      <c r="Q29" s="15"/>
      <c r="R29" s="15">
        <v>598.75433551249728</v>
      </c>
      <c r="S29" s="15">
        <v>460</v>
      </c>
      <c r="T29" s="15">
        <v>210000</v>
      </c>
      <c r="U29" s="15">
        <v>3.8212102698874664</v>
      </c>
      <c r="V29" s="15">
        <v>3.6306699999999998</v>
      </c>
      <c r="W29" s="15"/>
      <c r="X29" s="15">
        <v>0.95013614629140053</v>
      </c>
    </row>
    <row r="30" spans="1:24">
      <c r="A30" s="20" t="s">
        <v>244</v>
      </c>
      <c r="B30" s="20">
        <v>180</v>
      </c>
      <c r="C30" s="15">
        <v>180</v>
      </c>
      <c r="D30" s="15">
        <v>400</v>
      </c>
      <c r="E30" s="15">
        <v>13.5</v>
      </c>
      <c r="F30" s="15">
        <v>13.5</v>
      </c>
      <c r="G30" s="15">
        <v>14.7</v>
      </c>
      <c r="H30" s="15">
        <v>0</v>
      </c>
      <c r="I30" s="15">
        <v>0</v>
      </c>
      <c r="J30" s="15">
        <v>5166.9773407992679</v>
      </c>
      <c r="K30" s="15">
        <v>10541.55</v>
      </c>
      <c r="L30" s="15"/>
      <c r="M30" s="15"/>
      <c r="N30" s="15"/>
      <c r="O30" s="15">
        <v>252226327.29062501</v>
      </c>
      <c r="P30" s="15"/>
      <c r="Q30" s="15"/>
      <c r="R30" s="15">
        <v>1145.944183298586</v>
      </c>
      <c r="S30" s="15">
        <v>460</v>
      </c>
      <c r="T30" s="15">
        <v>210000</v>
      </c>
      <c r="U30" s="15">
        <v>4.2315437965240932</v>
      </c>
      <c r="V30" s="15">
        <v>4.0304200000000003</v>
      </c>
      <c r="W30" s="15"/>
      <c r="X30" s="15">
        <v>0.95247034978361766</v>
      </c>
    </row>
    <row r="31" spans="1:24">
      <c r="A31" s="20" t="s">
        <v>420</v>
      </c>
      <c r="B31" s="20">
        <v>180</v>
      </c>
      <c r="C31" s="15">
        <v>180</v>
      </c>
      <c r="D31" s="15">
        <v>400</v>
      </c>
      <c r="E31" s="15">
        <v>13.5</v>
      </c>
      <c r="F31" s="15">
        <v>13.5</v>
      </c>
      <c r="G31" s="15">
        <v>24.7</v>
      </c>
      <c r="H31" s="15">
        <v>0</v>
      </c>
      <c r="I31" s="15">
        <v>0</v>
      </c>
      <c r="J31" s="15">
        <v>5469.0397790597162</v>
      </c>
      <c r="K31" s="15">
        <v>14406.55</v>
      </c>
      <c r="L31" s="15"/>
      <c r="M31" s="15"/>
      <c r="N31" s="15"/>
      <c r="O31" s="104">
        <v>300339860.31145835</v>
      </c>
      <c r="P31" s="15"/>
      <c r="Q31" s="15"/>
      <c r="R31" s="15">
        <v>1203.2975597515888</v>
      </c>
      <c r="S31" s="15">
        <v>355</v>
      </c>
      <c r="T31" s="15">
        <v>210000</v>
      </c>
      <c r="U31" s="15">
        <v>4.2502581415155625</v>
      </c>
      <c r="V31" s="15">
        <v>4.0525799999999998</v>
      </c>
      <c r="W31" s="15"/>
      <c r="X31" s="15">
        <v>0.95349032107375142</v>
      </c>
    </row>
    <row r="32" spans="1:24">
      <c r="A32" s="20" t="s">
        <v>62</v>
      </c>
      <c r="B32" s="20">
        <v>180</v>
      </c>
      <c r="C32" s="15">
        <v>180</v>
      </c>
      <c r="D32" s="15">
        <v>400</v>
      </c>
      <c r="E32" s="15">
        <v>13.5</v>
      </c>
      <c r="F32" s="15">
        <v>13.5</v>
      </c>
      <c r="G32" s="15">
        <v>13</v>
      </c>
      <c r="H32" s="15">
        <v>0</v>
      </c>
      <c r="I32" s="15">
        <v>0</v>
      </c>
      <c r="J32" s="15">
        <v>4288.6165819971102</v>
      </c>
      <c r="K32" s="15">
        <v>9884.5</v>
      </c>
      <c r="L32" s="15"/>
      <c r="M32" s="15"/>
      <c r="N32" s="15"/>
      <c r="O32" s="90">
        <v>244047026.67708337</v>
      </c>
      <c r="P32" s="15"/>
      <c r="Q32" s="15"/>
      <c r="R32" s="15">
        <v>1613.5354113823669</v>
      </c>
      <c r="S32" s="15">
        <v>690</v>
      </c>
      <c r="T32" s="15">
        <v>210000</v>
      </c>
      <c r="U32" s="15">
        <v>4.2269323324963963</v>
      </c>
      <c r="V32" s="15">
        <v>4.0345300000000002</v>
      </c>
      <c r="W32" s="15"/>
      <c r="X32" s="15">
        <v>0.95448180444782171</v>
      </c>
    </row>
    <row r="33" spans="1:24">
      <c r="A33" s="20" t="s">
        <v>236</v>
      </c>
      <c r="B33" s="20">
        <v>180</v>
      </c>
      <c r="C33" s="15">
        <v>180</v>
      </c>
      <c r="D33" s="15">
        <v>400</v>
      </c>
      <c r="E33" s="15">
        <v>13.5</v>
      </c>
      <c r="F33" s="15">
        <v>13.5</v>
      </c>
      <c r="G33" s="15">
        <v>18.7</v>
      </c>
      <c r="H33" s="15">
        <v>0</v>
      </c>
      <c r="I33" s="15">
        <v>0</v>
      </c>
      <c r="J33" s="15">
        <v>4997.8388846815769</v>
      </c>
      <c r="K33" s="15">
        <v>12087.55</v>
      </c>
      <c r="L33" s="15"/>
      <c r="M33" s="15"/>
      <c r="N33" s="15"/>
      <c r="O33" s="15">
        <v>271471740.49895835</v>
      </c>
      <c r="P33" s="15"/>
      <c r="Q33" s="15"/>
      <c r="R33" s="15">
        <v>1311.247498695468</v>
      </c>
      <c r="S33" s="15">
        <v>460</v>
      </c>
      <c r="T33" s="15">
        <v>210000</v>
      </c>
      <c r="U33" s="15">
        <v>4.2404450765639563</v>
      </c>
      <c r="V33" s="15">
        <v>4.0760199999999998</v>
      </c>
      <c r="W33" s="15"/>
      <c r="X33" s="15">
        <v>0.96122457110158099</v>
      </c>
    </row>
    <row r="34" spans="1:24">
      <c r="A34" s="20" t="s">
        <v>54</v>
      </c>
      <c r="B34" s="20">
        <v>180</v>
      </c>
      <c r="C34" s="15">
        <v>180</v>
      </c>
      <c r="D34" s="15">
        <v>400</v>
      </c>
      <c r="E34" s="15">
        <v>13.5</v>
      </c>
      <c r="F34" s="15">
        <v>13.5</v>
      </c>
      <c r="G34" s="15">
        <v>19.3</v>
      </c>
      <c r="H34" s="15">
        <v>0</v>
      </c>
      <c r="I34" s="15">
        <v>0</v>
      </c>
      <c r="J34" s="15">
        <v>4062.6098402243256</v>
      </c>
      <c r="K34" s="15">
        <v>12319.45</v>
      </c>
      <c r="L34" s="15"/>
      <c r="M34" s="15"/>
      <c r="N34" s="15"/>
      <c r="O34" s="90">
        <v>274358552.4802084</v>
      </c>
      <c r="P34" s="15"/>
      <c r="Q34" s="15"/>
      <c r="R34" s="15">
        <v>2004.0644940075003</v>
      </c>
      <c r="S34" s="15">
        <v>690</v>
      </c>
      <c r="T34" s="15">
        <v>210000</v>
      </c>
      <c r="U34" s="15">
        <v>4.2415902908403043</v>
      </c>
      <c r="V34" s="15">
        <v>4.1175800000000002</v>
      </c>
      <c r="W34" s="15"/>
      <c r="X34" s="15">
        <v>0.97076325568075172</v>
      </c>
    </row>
    <row r="35" spans="1:24">
      <c r="A35" s="20" t="s">
        <v>228</v>
      </c>
      <c r="B35" s="20">
        <v>180</v>
      </c>
      <c r="C35" s="15">
        <v>180</v>
      </c>
      <c r="D35" s="15">
        <v>400</v>
      </c>
      <c r="E35" s="15">
        <v>13.5</v>
      </c>
      <c r="F35" s="15">
        <v>13.5</v>
      </c>
      <c r="G35" s="15">
        <v>28.35</v>
      </c>
      <c r="H35" s="15">
        <v>0</v>
      </c>
      <c r="I35" s="15">
        <v>0</v>
      </c>
      <c r="J35" s="15">
        <v>4718.6023989014375</v>
      </c>
      <c r="K35" s="15">
        <v>15817.275000000001</v>
      </c>
      <c r="L35" s="15"/>
      <c r="M35" s="15"/>
      <c r="N35" s="15"/>
      <c r="O35" s="15">
        <v>317901299.86406255</v>
      </c>
      <c r="P35" s="15"/>
      <c r="Q35" s="15"/>
      <c r="R35" s="15">
        <v>1709.195197907942</v>
      </c>
      <c r="S35" s="15">
        <v>460</v>
      </c>
      <c r="T35" s="15">
        <v>210000</v>
      </c>
      <c r="U35" s="15">
        <v>4.2569429804774623</v>
      </c>
      <c r="V35" s="15">
        <v>4.1340199999999996</v>
      </c>
      <c r="W35" s="15"/>
      <c r="X35" s="15">
        <v>0.97112411863602754</v>
      </c>
    </row>
    <row r="36" spans="1:24">
      <c r="A36" s="20" t="s">
        <v>46</v>
      </c>
      <c r="B36" s="20">
        <v>180</v>
      </c>
      <c r="C36" s="15">
        <v>180</v>
      </c>
      <c r="D36" s="15">
        <v>400</v>
      </c>
      <c r="E36" s="15">
        <v>13.5</v>
      </c>
      <c r="F36" s="15">
        <v>13.5</v>
      </c>
      <c r="G36" s="15">
        <v>24</v>
      </c>
      <c r="H36" s="15">
        <v>0</v>
      </c>
      <c r="I36" s="15">
        <v>0</v>
      </c>
      <c r="J36" s="15">
        <v>3938.9084760225323</v>
      </c>
      <c r="K36" s="15">
        <v>14136</v>
      </c>
      <c r="L36" s="15"/>
      <c r="M36" s="15"/>
      <c r="N36" s="15"/>
      <c r="O36" s="90">
        <v>296971913</v>
      </c>
      <c r="P36" s="15"/>
      <c r="Q36" s="15"/>
      <c r="R36" s="15">
        <v>2295.4115873945052</v>
      </c>
      <c r="S36" s="15">
        <v>690</v>
      </c>
      <c r="T36" s="15">
        <v>210000</v>
      </c>
      <c r="U36" s="15">
        <v>4.2492771464447774</v>
      </c>
      <c r="V36" s="15">
        <v>4.1471799999999996</v>
      </c>
      <c r="W36" s="15"/>
      <c r="X36" s="15">
        <v>0.97597305543362856</v>
      </c>
    </row>
    <row r="37" spans="1:24">
      <c r="A37" s="20" t="s">
        <v>38</v>
      </c>
      <c r="B37" s="20">
        <v>180</v>
      </c>
      <c r="C37" s="15">
        <v>180</v>
      </c>
      <c r="D37" s="15">
        <v>400</v>
      </c>
      <c r="E37" s="15">
        <v>13.5</v>
      </c>
      <c r="F37" s="15">
        <v>13.5</v>
      </c>
      <c r="G37" s="15">
        <v>35</v>
      </c>
      <c r="H37" s="15">
        <v>0</v>
      </c>
      <c r="I37" s="15">
        <v>0</v>
      </c>
      <c r="J37" s="15">
        <v>3735.7314531088173</v>
      </c>
      <c r="K37" s="15">
        <v>18387.5</v>
      </c>
      <c r="L37" s="15"/>
      <c r="M37" s="15"/>
      <c r="N37" s="15"/>
      <c r="O37" s="90">
        <v>349896799.32291675</v>
      </c>
      <c r="P37" s="15"/>
      <c r="Q37" s="15"/>
      <c r="R37" s="21">
        <v>2977.2877634066431</v>
      </c>
      <c r="S37" s="15">
        <v>690</v>
      </c>
      <c r="T37" s="15">
        <v>210000</v>
      </c>
      <c r="U37" s="15">
        <v>4.2613868756451598</v>
      </c>
      <c r="V37" s="15">
        <v>4.1691599999999998</v>
      </c>
      <c r="W37" s="15"/>
      <c r="X37" s="15">
        <v>0.97835754454206947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8E1B-E1DF-478B-B99D-23B024CA83C3}">
  <dimension ref="A1:AM19"/>
  <sheetViews>
    <sheetView workbookViewId="0">
      <selection activeCell="A2" sqref="A2:XFD2"/>
    </sheetView>
  </sheetViews>
  <sheetFormatPr defaultRowHeight="15"/>
  <sheetData>
    <row r="1" spans="1:39" ht="51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  <c r="Y1" s="29" t="s">
        <v>522</v>
      </c>
      <c r="Z1" s="29" t="s">
        <v>523</v>
      </c>
      <c r="AA1" s="29" t="s">
        <v>524</v>
      </c>
      <c r="AB1" s="29" t="s">
        <v>517</v>
      </c>
      <c r="AC1" s="29" t="s">
        <v>36</v>
      </c>
    </row>
    <row r="2" spans="1:39">
      <c r="A2" s="20" t="s">
        <v>85</v>
      </c>
      <c r="B2" s="20">
        <v>300</v>
      </c>
      <c r="C2" s="15">
        <v>300</v>
      </c>
      <c r="D2" s="15">
        <v>300</v>
      </c>
      <c r="E2" s="15">
        <v>33.82</v>
      </c>
      <c r="F2" s="15">
        <v>33.82</v>
      </c>
      <c r="G2" s="15">
        <v>19.580000000000002</v>
      </c>
      <c r="H2" s="15">
        <v>0</v>
      </c>
      <c r="I2" s="15">
        <v>0</v>
      </c>
      <c r="J2" s="15">
        <v>2038.4700926579187</v>
      </c>
      <c r="K2" s="15">
        <v>25503.804399999997</v>
      </c>
      <c r="L2" s="15"/>
      <c r="M2" s="15"/>
      <c r="N2" s="15"/>
      <c r="O2" s="15">
        <v>390203283.12671709</v>
      </c>
      <c r="P2" s="15"/>
      <c r="Q2" s="15"/>
      <c r="R2" s="15">
        <v>4648.3049045948001</v>
      </c>
      <c r="S2" s="15">
        <v>690</v>
      </c>
      <c r="T2" s="15">
        <v>210000</v>
      </c>
      <c r="U2" s="15">
        <v>3.7858155601206218</v>
      </c>
      <c r="V2" s="15">
        <v>3.8731599999999999</v>
      </c>
      <c r="W2" s="15"/>
      <c r="X2" s="15">
        <v>1.0230714989920415</v>
      </c>
      <c r="Y2" s="15"/>
      <c r="Z2" s="16"/>
      <c r="AA2" s="15">
        <v>0.35022897823777349</v>
      </c>
      <c r="AB2" s="17">
        <v>0.3589847537810984</v>
      </c>
      <c r="AC2" s="15">
        <v>1</v>
      </c>
      <c r="AD2" s="5"/>
      <c r="AE2" s="11"/>
      <c r="AF2" s="6"/>
      <c r="AG2" s="6"/>
      <c r="AH2" s="5"/>
      <c r="AI2" s="6"/>
      <c r="AJ2" s="5"/>
      <c r="AK2" s="5"/>
      <c r="AL2" s="5"/>
      <c r="AM2" s="109"/>
    </row>
    <row r="3" spans="1:39">
      <c r="A3" s="20" t="s">
        <v>93</v>
      </c>
      <c r="B3" s="20">
        <v>300</v>
      </c>
      <c r="C3" s="15">
        <v>300</v>
      </c>
      <c r="D3" s="15">
        <v>300</v>
      </c>
      <c r="E3" s="15">
        <v>23.75</v>
      </c>
      <c r="F3" s="15">
        <v>23.75</v>
      </c>
      <c r="G3" s="15">
        <v>13.75</v>
      </c>
      <c r="H3" s="15">
        <v>0</v>
      </c>
      <c r="I3" s="15">
        <v>0</v>
      </c>
      <c r="J3" s="15">
        <v>2106.8642732249591</v>
      </c>
      <c r="K3" s="15">
        <v>18048.4375</v>
      </c>
      <c r="L3" s="15"/>
      <c r="M3" s="15"/>
      <c r="N3" s="15"/>
      <c r="O3" s="15">
        <v>296025030.72102863</v>
      </c>
      <c r="P3" s="15"/>
      <c r="Q3" s="15"/>
      <c r="R3" s="15">
        <v>3316.0766335357466</v>
      </c>
      <c r="S3" s="15">
        <v>690</v>
      </c>
      <c r="T3" s="15">
        <v>210000</v>
      </c>
      <c r="U3" s="15">
        <v>3.7554686610850774</v>
      </c>
      <c r="V3" s="15">
        <v>3.8583099999999999</v>
      </c>
      <c r="W3" s="15"/>
      <c r="X3" s="15">
        <v>1.0273844220777517</v>
      </c>
      <c r="Y3" s="15"/>
      <c r="Z3" s="16"/>
      <c r="AA3" s="15">
        <v>0.50266891735380559</v>
      </c>
      <c r="AB3" s="17">
        <v>0.35766482802404992</v>
      </c>
      <c r="AC3" s="15">
        <v>1</v>
      </c>
      <c r="AD3" s="5"/>
      <c r="AE3" s="11"/>
      <c r="AF3" s="6"/>
      <c r="AG3" s="6"/>
      <c r="AH3" s="5"/>
      <c r="AI3" s="6"/>
      <c r="AJ3" s="5"/>
      <c r="AK3" s="5"/>
      <c r="AL3" s="5"/>
      <c r="AM3" s="109"/>
    </row>
    <row r="4" spans="1:39">
      <c r="A4" s="20" t="s">
        <v>101</v>
      </c>
      <c r="B4" s="20">
        <v>300</v>
      </c>
      <c r="C4" s="15">
        <v>300</v>
      </c>
      <c r="D4" s="15">
        <v>300</v>
      </c>
      <c r="E4" s="15">
        <v>19.95</v>
      </c>
      <c r="F4" s="15">
        <v>19.95</v>
      </c>
      <c r="G4" s="15">
        <v>11.55</v>
      </c>
      <c r="H4" s="15">
        <v>0</v>
      </c>
      <c r="I4" s="15">
        <v>0</v>
      </c>
      <c r="J4" s="15">
        <v>2133.0966088319756</v>
      </c>
      <c r="K4" s="15">
        <v>15204.577499999999</v>
      </c>
      <c r="L4" s="15"/>
      <c r="M4" s="15"/>
      <c r="N4" s="15"/>
      <c r="O4" s="15">
        <v>255835918.50262022</v>
      </c>
      <c r="P4" s="15"/>
      <c r="Q4" s="15"/>
      <c r="R4" s="15">
        <v>2801.9295645885359</v>
      </c>
      <c r="S4" s="15">
        <v>690</v>
      </c>
      <c r="T4" s="15">
        <v>210000</v>
      </c>
      <c r="U4" s="15">
        <v>3.7442620284213421</v>
      </c>
      <c r="V4" s="15">
        <v>3.86612</v>
      </c>
      <c r="W4" s="15"/>
      <c r="X4" s="15">
        <v>1.0325452574242076</v>
      </c>
      <c r="Y4" s="15"/>
      <c r="Z4" s="16"/>
      <c r="AA4" s="15">
        <v>0.60017711473117275</v>
      </c>
      <c r="AB4" s="17">
        <v>0.35634870610101532</v>
      </c>
      <c r="AC4" s="15">
        <v>1</v>
      </c>
      <c r="AD4" s="5"/>
      <c r="AE4" s="11"/>
      <c r="AF4" s="6"/>
      <c r="AG4" s="6"/>
      <c r="AH4" s="5"/>
      <c r="AI4" s="6"/>
      <c r="AJ4" s="5"/>
      <c r="AK4" s="5"/>
      <c r="AL4" s="5"/>
      <c r="AM4" s="109"/>
    </row>
    <row r="5" spans="1:39">
      <c r="A5" s="20" t="s">
        <v>109</v>
      </c>
      <c r="B5" s="20">
        <v>300</v>
      </c>
      <c r="C5" s="15">
        <v>300</v>
      </c>
      <c r="D5" s="15">
        <v>300</v>
      </c>
      <c r="E5" s="15">
        <v>15.010000000000002</v>
      </c>
      <c r="F5" s="15">
        <v>15.010000000000002</v>
      </c>
      <c r="G5" s="15">
        <v>8.6900000000000013</v>
      </c>
      <c r="H5" s="15">
        <v>0</v>
      </c>
      <c r="I5" s="15">
        <v>0</v>
      </c>
      <c r="J5" s="15">
        <v>2167.5274145421199</v>
      </c>
      <c r="K5" s="15">
        <v>11482.563100000001</v>
      </c>
      <c r="L5" s="15"/>
      <c r="M5" s="15"/>
      <c r="N5" s="15"/>
      <c r="O5" s="15">
        <v>199627314.31144053</v>
      </c>
      <c r="P5" s="15"/>
      <c r="Q5" s="15"/>
      <c r="R5" s="15">
        <v>2151.9038974932832</v>
      </c>
      <c r="S5" s="15">
        <v>690</v>
      </c>
      <c r="T5" s="15">
        <v>210000</v>
      </c>
      <c r="U5" s="15">
        <v>3.6818412514747214</v>
      </c>
      <c r="V5" s="15">
        <v>3.7833899999999998</v>
      </c>
      <c r="W5" s="15"/>
      <c r="X5" s="15">
        <v>1.0275809687570328</v>
      </c>
      <c r="Y5" s="15"/>
      <c r="Z5" s="16"/>
      <c r="AA5" s="15">
        <v>0.80073751797666637</v>
      </c>
      <c r="AB5" s="17">
        <v>0.35134011776002566</v>
      </c>
      <c r="AC5" s="15">
        <v>1</v>
      </c>
      <c r="AD5" s="5"/>
      <c r="AE5" s="11"/>
      <c r="AF5" s="6"/>
      <c r="AG5" s="6"/>
      <c r="AH5" s="5"/>
      <c r="AI5" s="6"/>
      <c r="AJ5" s="5"/>
      <c r="AK5" s="5"/>
      <c r="AL5" s="5"/>
      <c r="AM5" s="109"/>
    </row>
    <row r="6" spans="1:39">
      <c r="A6" s="20" t="s">
        <v>117</v>
      </c>
      <c r="B6" s="20">
        <v>300</v>
      </c>
      <c r="C6" s="15">
        <v>300</v>
      </c>
      <c r="D6" s="15">
        <v>300</v>
      </c>
      <c r="E6" s="15">
        <v>10.829999999999998</v>
      </c>
      <c r="F6" s="15">
        <v>10.829999999999998</v>
      </c>
      <c r="G6" s="15">
        <v>6.27</v>
      </c>
      <c r="H6" s="15">
        <v>0</v>
      </c>
      <c r="I6" s="15">
        <v>0</v>
      </c>
      <c r="J6" s="15">
        <v>2196.9411687654524</v>
      </c>
      <c r="K6" s="15">
        <v>8311.0958999999984</v>
      </c>
      <c r="L6" s="15"/>
      <c r="M6" s="15"/>
      <c r="N6" s="15"/>
      <c r="O6" s="15">
        <v>148473683.97350875</v>
      </c>
      <c r="P6" s="15"/>
      <c r="Q6" s="15"/>
      <c r="R6" s="15">
        <v>1588.8725983936142</v>
      </c>
      <c r="S6" s="15">
        <v>690</v>
      </c>
      <c r="T6" s="15">
        <v>210000</v>
      </c>
      <c r="U6" s="15">
        <v>3.6092611684523135</v>
      </c>
      <c r="V6" s="15">
        <v>3.5486499999999999</v>
      </c>
      <c r="W6" s="15"/>
      <c r="X6" s="15">
        <v>0.98320676569983312</v>
      </c>
      <c r="Y6" s="15"/>
      <c r="Z6" s="16"/>
      <c r="AA6" s="15">
        <v>1.1133395391615006</v>
      </c>
      <c r="AB6" s="17">
        <v>0.3487731652326016</v>
      </c>
      <c r="AC6" s="15">
        <v>1</v>
      </c>
      <c r="AD6" s="5"/>
      <c r="AE6" s="11"/>
      <c r="AF6" s="6"/>
      <c r="AG6" s="6"/>
      <c r="AH6" s="5"/>
      <c r="AI6" s="6"/>
      <c r="AJ6" s="5"/>
      <c r="AK6" s="5"/>
      <c r="AL6" s="5"/>
      <c r="AM6" s="109"/>
    </row>
    <row r="7" spans="1:39">
      <c r="A7" s="20" t="s">
        <v>125</v>
      </c>
      <c r="B7" s="20">
        <v>300</v>
      </c>
      <c r="C7" s="15">
        <v>300</v>
      </c>
      <c r="D7" s="15">
        <v>300</v>
      </c>
      <c r="E7" s="15">
        <v>7.9799999999999995</v>
      </c>
      <c r="F7" s="15">
        <v>7.9799999999999995</v>
      </c>
      <c r="G7" s="15">
        <v>4.62</v>
      </c>
      <c r="H7" s="15">
        <v>0</v>
      </c>
      <c r="I7" s="15">
        <v>0</v>
      </c>
      <c r="J7" s="15">
        <v>2217.1383325206516</v>
      </c>
      <c r="K7" s="15">
        <v>6137.1324000000004</v>
      </c>
      <c r="L7" s="15"/>
      <c r="M7" s="15"/>
      <c r="N7" s="15"/>
      <c r="O7" s="15">
        <v>111662338.05210707</v>
      </c>
      <c r="P7" s="15"/>
      <c r="Q7" s="15"/>
      <c r="R7" s="15">
        <v>1193.6794026052598</v>
      </c>
      <c r="S7" s="15">
        <v>690</v>
      </c>
      <c r="T7" s="15">
        <v>210000</v>
      </c>
      <c r="U7" s="15">
        <v>3.5475365887672572</v>
      </c>
      <c r="V7" s="15">
        <v>3.4047999999999998</v>
      </c>
      <c r="W7" s="15"/>
      <c r="X7" s="15">
        <v>0.95976459010480364</v>
      </c>
      <c r="Y7" s="15"/>
      <c r="Z7" s="16"/>
      <c r="AA7" s="15">
        <v>1.5142327300352278</v>
      </c>
      <c r="AB7" s="17">
        <v>0.3455509695061878</v>
      </c>
      <c r="AC7" s="15">
        <v>1</v>
      </c>
      <c r="AD7" s="5"/>
      <c r="AE7" s="11"/>
      <c r="AF7" s="6"/>
      <c r="AG7" s="6"/>
      <c r="AH7" s="5"/>
      <c r="AI7" s="6"/>
      <c r="AJ7" s="5"/>
      <c r="AK7" s="5"/>
      <c r="AL7" s="5"/>
      <c r="AM7" s="109"/>
    </row>
    <row r="8" spans="1:39">
      <c r="A8" s="20" t="s">
        <v>275</v>
      </c>
      <c r="B8" s="20">
        <v>300</v>
      </c>
      <c r="C8" s="15">
        <v>300</v>
      </c>
      <c r="D8" s="15">
        <v>300</v>
      </c>
      <c r="E8" s="15">
        <v>27.74</v>
      </c>
      <c r="F8" s="15">
        <v>27.74</v>
      </c>
      <c r="G8" s="15">
        <v>16.059999999999999</v>
      </c>
      <c r="H8" s="15">
        <v>0</v>
      </c>
      <c r="I8" s="15">
        <v>0</v>
      </c>
      <c r="J8" s="15">
        <v>2546.9373092279129</v>
      </c>
      <c r="K8" s="15">
        <v>21016.495600000002</v>
      </c>
      <c r="L8" s="15"/>
      <c r="M8" s="15"/>
      <c r="N8" s="15"/>
      <c r="O8" s="15">
        <v>335445691.77599722</v>
      </c>
      <c r="P8" s="15"/>
      <c r="Q8" s="15"/>
      <c r="R8" s="15">
        <v>2566.1311513591522</v>
      </c>
      <c r="S8" s="15">
        <v>460</v>
      </c>
      <c r="T8" s="15">
        <v>210000</v>
      </c>
      <c r="U8" s="15">
        <v>3.7673787525939821</v>
      </c>
      <c r="V8" s="15">
        <v>3.82376</v>
      </c>
      <c r="W8" s="15"/>
      <c r="X8" s="15">
        <v>1.0149656435173122</v>
      </c>
      <c r="Y8" s="15"/>
      <c r="Z8" s="16"/>
      <c r="AA8" s="15">
        <v>0.35499999999999998</v>
      </c>
      <c r="AB8" s="17">
        <v>0.3395667325240378</v>
      </c>
      <c r="AC8" s="15">
        <v>1</v>
      </c>
      <c r="AD8" s="5"/>
      <c r="AE8" s="11"/>
      <c r="AF8" s="6"/>
      <c r="AG8" s="6"/>
      <c r="AH8" s="5"/>
      <c r="AI8" s="6"/>
      <c r="AJ8" s="5"/>
      <c r="AK8" s="5"/>
      <c r="AL8" s="5"/>
      <c r="AM8" s="109"/>
    </row>
    <row r="9" spans="1:39">
      <c r="A9" s="20" t="s">
        <v>283</v>
      </c>
      <c r="B9" s="20">
        <v>300</v>
      </c>
      <c r="C9" s="15">
        <v>300</v>
      </c>
      <c r="D9" s="15">
        <v>300</v>
      </c>
      <c r="E9" s="15">
        <v>19</v>
      </c>
      <c r="F9" s="15">
        <v>19</v>
      </c>
      <c r="G9" s="15">
        <v>11</v>
      </c>
      <c r="H9" s="15">
        <v>0</v>
      </c>
      <c r="I9" s="15">
        <v>0</v>
      </c>
      <c r="J9" s="15">
        <v>2620.5736649801097</v>
      </c>
      <c r="K9" s="15">
        <v>14491</v>
      </c>
      <c r="L9" s="15"/>
      <c r="M9" s="15"/>
      <c r="N9" s="15"/>
      <c r="O9" s="15">
        <v>245377887.58333334</v>
      </c>
      <c r="P9" s="15"/>
      <c r="Q9" s="15"/>
      <c r="R9" s="15">
        <v>1781.6100715512148</v>
      </c>
      <c r="S9" s="15">
        <v>460</v>
      </c>
      <c r="T9" s="15">
        <v>210000</v>
      </c>
      <c r="U9" s="15">
        <v>3.7414808697147515</v>
      </c>
      <c r="V9" s="15">
        <v>3.8435199999999998</v>
      </c>
      <c r="W9" s="15"/>
      <c r="X9" s="15">
        <v>1.027272391290625</v>
      </c>
      <c r="Y9" s="15"/>
      <c r="Z9" s="16"/>
      <c r="AA9" s="15">
        <v>0.50316512905442312</v>
      </c>
      <c r="AB9" s="17">
        <v>0.33715129705387714</v>
      </c>
      <c r="AC9" s="15">
        <v>1</v>
      </c>
      <c r="AD9" s="5"/>
      <c r="AE9" s="11"/>
      <c r="AF9" s="6"/>
      <c r="AG9" s="6"/>
      <c r="AH9" s="5"/>
      <c r="AI9" s="6"/>
      <c r="AJ9" s="5"/>
      <c r="AK9" s="5"/>
      <c r="AL9" s="5"/>
      <c r="AM9" s="109"/>
    </row>
    <row r="10" spans="1:39">
      <c r="A10" s="20" t="s">
        <v>291</v>
      </c>
      <c r="B10" s="20">
        <v>300</v>
      </c>
      <c r="C10" s="15">
        <v>300</v>
      </c>
      <c r="D10" s="15">
        <v>300</v>
      </c>
      <c r="E10" s="15">
        <v>15.959999999999999</v>
      </c>
      <c r="F10" s="15">
        <v>15.959999999999999</v>
      </c>
      <c r="G10" s="15">
        <v>9.24</v>
      </c>
      <c r="H10" s="15">
        <v>0</v>
      </c>
      <c r="I10" s="15">
        <v>0</v>
      </c>
      <c r="J10" s="15">
        <v>2646.5240847703594</v>
      </c>
      <c r="K10" s="15">
        <v>12200.529600000002</v>
      </c>
      <c r="L10" s="15"/>
      <c r="M10" s="15"/>
      <c r="N10" s="15"/>
      <c r="O10" s="15">
        <v>210790167.2545132</v>
      </c>
      <c r="P10" s="15"/>
      <c r="Q10" s="15"/>
      <c r="R10" s="15">
        <v>1503.560542201584</v>
      </c>
      <c r="S10" s="15">
        <v>460</v>
      </c>
      <c r="T10" s="15">
        <v>210000</v>
      </c>
      <c r="U10" s="15">
        <v>3.7326356062671673</v>
      </c>
      <c r="V10" s="15">
        <v>3.8491900000000001</v>
      </c>
      <c r="W10" s="15"/>
      <c r="X10" s="15">
        <v>1.031225762712314</v>
      </c>
      <c r="Y10" s="15"/>
      <c r="Z10" s="16"/>
      <c r="AA10" s="15">
        <v>0.60092698120307431</v>
      </c>
      <c r="AB10" s="17">
        <v>0.33581520859531083</v>
      </c>
      <c r="AC10" s="15">
        <v>1</v>
      </c>
      <c r="AD10" s="5"/>
      <c r="AE10" s="11"/>
      <c r="AF10" s="6"/>
      <c r="AG10" s="6"/>
      <c r="AH10" s="5"/>
      <c r="AI10" s="6"/>
      <c r="AJ10" s="5"/>
      <c r="AK10" s="5"/>
      <c r="AL10" s="5"/>
      <c r="AM10" s="109"/>
    </row>
    <row r="11" spans="1:39">
      <c r="A11" s="20" t="s">
        <v>299</v>
      </c>
      <c r="B11" s="20">
        <v>300</v>
      </c>
      <c r="C11" s="15">
        <v>300</v>
      </c>
      <c r="D11" s="15">
        <v>300</v>
      </c>
      <c r="E11" s="15">
        <v>12.16</v>
      </c>
      <c r="F11" s="15">
        <v>12.16</v>
      </c>
      <c r="G11" s="15">
        <v>7.04</v>
      </c>
      <c r="H11" s="15">
        <v>0</v>
      </c>
      <c r="I11" s="15">
        <v>0</v>
      </c>
      <c r="J11" s="15">
        <v>2679.1967751365369</v>
      </c>
      <c r="K11" s="15">
        <v>9322.3936000000012</v>
      </c>
      <c r="L11" s="15"/>
      <c r="M11" s="15"/>
      <c r="N11" s="15"/>
      <c r="O11" s="15">
        <v>165112677.03772509</v>
      </c>
      <c r="P11" s="15"/>
      <c r="Q11" s="15"/>
      <c r="R11" s="15">
        <v>1168.0537439020568</v>
      </c>
      <c r="S11" s="15">
        <v>460</v>
      </c>
      <c r="T11" s="15">
        <v>210000</v>
      </c>
      <c r="U11" s="15">
        <v>3.6713216993545994</v>
      </c>
      <c r="V11" s="15">
        <v>3.7526999999999999</v>
      </c>
      <c r="W11" s="15"/>
      <c r="X11" s="15">
        <v>1.02216594112679</v>
      </c>
      <c r="Y11" s="15"/>
      <c r="Z11" s="16"/>
      <c r="AA11" s="15">
        <v>0.80062012685654171</v>
      </c>
      <c r="AB11" s="17">
        <v>0.33206892252726983</v>
      </c>
      <c r="AC11" s="15">
        <v>1</v>
      </c>
      <c r="AD11" s="5"/>
      <c r="AE11" s="11"/>
      <c r="AF11" s="6"/>
      <c r="AG11" s="6"/>
      <c r="AH11" s="5"/>
      <c r="AI11" s="6"/>
      <c r="AJ11" s="5"/>
      <c r="AK11" s="5"/>
      <c r="AL11" s="5"/>
      <c r="AM11" s="109"/>
    </row>
    <row r="12" spans="1:39">
      <c r="A12" s="20" t="s">
        <v>307</v>
      </c>
      <c r="B12" s="20">
        <v>300</v>
      </c>
      <c r="C12" s="15">
        <v>300</v>
      </c>
      <c r="D12" s="15">
        <v>300</v>
      </c>
      <c r="E12" s="15">
        <v>8.74</v>
      </c>
      <c r="F12" s="15">
        <v>8.74</v>
      </c>
      <c r="G12" s="15">
        <v>5.0600000000000005</v>
      </c>
      <c r="H12" s="15">
        <v>0</v>
      </c>
      <c r="I12" s="15">
        <v>0</v>
      </c>
      <c r="J12" s="15">
        <v>2708.8188548432568</v>
      </c>
      <c r="K12" s="15">
        <v>6717.775599999999</v>
      </c>
      <c r="L12" s="15"/>
      <c r="M12" s="15"/>
      <c r="N12" s="15"/>
      <c r="O12" s="15">
        <v>121633918.72148521</v>
      </c>
      <c r="P12" s="15"/>
      <c r="Q12" s="15"/>
      <c r="R12" s="15">
        <v>858.22294564395941</v>
      </c>
      <c r="S12" s="15">
        <v>460</v>
      </c>
      <c r="T12" s="15">
        <v>210000</v>
      </c>
      <c r="U12" s="15">
        <v>3.6006690239228161</v>
      </c>
      <c r="V12" s="15">
        <v>3.5350899999999998</v>
      </c>
      <c r="W12" s="15"/>
      <c r="X12" s="15">
        <v>0.98178698917142626</v>
      </c>
      <c r="Y12" s="15"/>
      <c r="Z12" s="16"/>
      <c r="AA12" s="15">
        <v>1.1026699208821982</v>
      </c>
      <c r="AB12" s="17">
        <v>0.32788463071914514</v>
      </c>
      <c r="AC12" s="15">
        <v>1</v>
      </c>
      <c r="AD12" s="5"/>
      <c r="AE12" s="11"/>
      <c r="AF12" s="6"/>
      <c r="AG12" s="6"/>
      <c r="AH12" s="5"/>
      <c r="AI12" s="6"/>
      <c r="AJ12" s="5"/>
      <c r="AK12" s="5"/>
      <c r="AL12" s="5"/>
      <c r="AM12" s="109"/>
    </row>
    <row r="13" spans="1:39">
      <c r="A13" s="20" t="s">
        <v>315</v>
      </c>
      <c r="B13" s="20">
        <v>300</v>
      </c>
      <c r="C13" s="15">
        <v>300</v>
      </c>
      <c r="D13" s="15">
        <v>300</v>
      </c>
      <c r="E13" s="15">
        <v>6.4600000000000009</v>
      </c>
      <c r="F13" s="15">
        <v>6.4600000000000009</v>
      </c>
      <c r="G13" s="15">
        <v>3.74</v>
      </c>
      <c r="H13" s="15">
        <v>0</v>
      </c>
      <c r="I13" s="15">
        <v>0</v>
      </c>
      <c r="J13" s="15">
        <v>2728.6779714565437</v>
      </c>
      <c r="K13" s="15">
        <v>4973.8395999999993</v>
      </c>
      <c r="L13" s="15"/>
      <c r="M13" s="15"/>
      <c r="N13" s="15"/>
      <c r="O13" s="15">
        <v>91377606.613187596</v>
      </c>
      <c r="P13" s="15"/>
      <c r="Q13" s="15"/>
      <c r="R13" s="15">
        <v>646.04012362800654</v>
      </c>
      <c r="S13" s="15">
        <v>460</v>
      </c>
      <c r="T13" s="15">
        <v>210000</v>
      </c>
      <c r="U13" s="15">
        <v>3.5415234012886527</v>
      </c>
      <c r="V13" s="15">
        <v>3.4534400000000001</v>
      </c>
      <c r="W13" s="15"/>
      <c r="X13" s="15">
        <v>0.97512838648571354</v>
      </c>
      <c r="Y13" s="15"/>
      <c r="Z13" s="16"/>
      <c r="AA13" s="15">
        <v>1.5093980321271014</v>
      </c>
      <c r="AB13" s="17">
        <v>0.32470580731886944</v>
      </c>
      <c r="AC13" s="15">
        <v>1</v>
      </c>
      <c r="AD13" s="5"/>
      <c r="AE13" s="11"/>
      <c r="AF13" s="6"/>
      <c r="AG13" s="6"/>
      <c r="AH13" s="5"/>
      <c r="AI13" s="6"/>
      <c r="AJ13" s="5"/>
      <c r="AK13" s="5"/>
      <c r="AL13" s="5"/>
      <c r="AM13" s="109"/>
    </row>
    <row r="14" spans="1:39">
      <c r="A14" s="20" t="s">
        <v>467</v>
      </c>
      <c r="B14" s="20">
        <v>300</v>
      </c>
      <c r="C14" s="15">
        <v>300</v>
      </c>
      <c r="D14" s="15">
        <v>300</v>
      </c>
      <c r="E14" s="15">
        <v>24.32</v>
      </c>
      <c r="F14" s="15">
        <v>24.32</v>
      </c>
      <c r="G14" s="15">
        <v>14.08</v>
      </c>
      <c r="H14" s="15">
        <v>0</v>
      </c>
      <c r="I14" s="15">
        <v>0</v>
      </c>
      <c r="J14" s="15">
        <v>2931.8320402448121</v>
      </c>
      <c r="K14" s="15">
        <v>18131.148799999999</v>
      </c>
      <c r="L14" s="15"/>
      <c r="M14" s="15"/>
      <c r="N14" s="15"/>
      <c r="O14" s="15">
        <v>296599421.04640174</v>
      </c>
      <c r="P14" s="15"/>
      <c r="Q14" s="15"/>
      <c r="R14" s="15">
        <v>1745.4984756367351</v>
      </c>
      <c r="S14" s="15">
        <v>355</v>
      </c>
      <c r="T14" s="15">
        <v>210000</v>
      </c>
      <c r="U14" s="15">
        <v>3.6875184446391609</v>
      </c>
      <c r="V14" s="15">
        <v>3.80348</v>
      </c>
      <c r="W14" s="15"/>
      <c r="X14" s="15">
        <v>1.0314470441576833</v>
      </c>
      <c r="Y14" s="15"/>
      <c r="Z14" s="16"/>
      <c r="AA14" s="15">
        <v>0.35499999999999998</v>
      </c>
      <c r="AB14" s="17">
        <v>0.32683263605276575</v>
      </c>
      <c r="AC14" s="15">
        <v>1</v>
      </c>
      <c r="AD14" s="5"/>
      <c r="AE14" s="11"/>
      <c r="AF14" s="6"/>
      <c r="AG14" s="6"/>
      <c r="AH14" s="5"/>
      <c r="AI14" s="6"/>
      <c r="AJ14" s="5"/>
      <c r="AK14" s="5"/>
      <c r="AL14" s="5"/>
      <c r="AM14" s="109"/>
    </row>
    <row r="15" spans="1:39">
      <c r="A15" s="20" t="s">
        <v>475</v>
      </c>
      <c r="B15" s="20">
        <v>300</v>
      </c>
      <c r="C15" s="15">
        <v>300</v>
      </c>
      <c r="D15" s="15">
        <v>300</v>
      </c>
      <c r="E15" s="15">
        <v>17.100000000000001</v>
      </c>
      <c r="F15" s="15">
        <v>17.100000000000001</v>
      </c>
      <c r="G15" s="15">
        <v>9.9</v>
      </c>
      <c r="H15" s="15">
        <v>0</v>
      </c>
      <c r="I15" s="15">
        <v>0</v>
      </c>
      <c r="J15" s="15">
        <v>3001.4938499490954</v>
      </c>
      <c r="K15" s="15">
        <v>12891.42</v>
      </c>
      <c r="L15" s="15"/>
      <c r="M15" s="15"/>
      <c r="N15" s="15"/>
      <c r="O15" s="15">
        <v>221025548.50739998</v>
      </c>
      <c r="P15" s="15"/>
      <c r="Q15" s="15"/>
      <c r="R15" s="15">
        <v>1241.0660905718739</v>
      </c>
      <c r="S15" s="15">
        <v>355</v>
      </c>
      <c r="T15" s="15">
        <v>210000</v>
      </c>
      <c r="U15" s="15">
        <v>3.6875184446391605</v>
      </c>
      <c r="V15" s="15">
        <v>3.8330500000000001</v>
      </c>
      <c r="W15" s="15"/>
      <c r="X15" s="15">
        <v>1.0394659870982912</v>
      </c>
      <c r="Y15" s="15"/>
      <c r="Z15" s="16"/>
      <c r="AA15" s="15">
        <v>0.50316512905442312</v>
      </c>
      <c r="AB15" s="17">
        <v>0.3252862526877478</v>
      </c>
      <c r="AC15" s="15">
        <v>1</v>
      </c>
      <c r="AD15" s="5"/>
      <c r="AE15" s="11"/>
      <c r="AF15" s="6"/>
      <c r="AG15" s="6"/>
      <c r="AH15" s="5"/>
      <c r="AI15" s="6"/>
      <c r="AJ15" s="5"/>
      <c r="AK15" s="5"/>
      <c r="AL15" s="5"/>
      <c r="AM15" s="109"/>
    </row>
    <row r="16" spans="1:39">
      <c r="A16" s="20" t="s">
        <v>483</v>
      </c>
      <c r="B16" s="20">
        <v>300</v>
      </c>
      <c r="C16" s="15">
        <v>300</v>
      </c>
      <c r="D16" s="15">
        <v>300</v>
      </c>
      <c r="E16" s="15">
        <v>14.25</v>
      </c>
      <c r="F16" s="15">
        <v>14.25</v>
      </c>
      <c r="G16" s="15">
        <v>8.25</v>
      </c>
      <c r="H16" s="15">
        <v>0</v>
      </c>
      <c r="I16" s="15">
        <v>0</v>
      </c>
      <c r="J16" s="15">
        <v>3029.2940423942819</v>
      </c>
      <c r="K16" s="15">
        <v>10789.875</v>
      </c>
      <c r="L16" s="15"/>
      <c r="M16" s="15"/>
      <c r="N16" s="15"/>
      <c r="O16" s="15">
        <v>188436955.2890625</v>
      </c>
      <c r="P16" s="15"/>
      <c r="Q16" s="15"/>
      <c r="R16" s="15">
        <v>1038.7488720411868</v>
      </c>
      <c r="S16" s="15">
        <v>355</v>
      </c>
      <c r="T16" s="15">
        <v>210000</v>
      </c>
      <c r="U16" s="15">
        <v>3.6875184446391609</v>
      </c>
      <c r="V16" s="15">
        <v>3.8373300000000001</v>
      </c>
      <c r="W16" s="15"/>
      <c r="X16" s="15">
        <v>1.0406266592587847</v>
      </c>
      <c r="Y16" s="15"/>
      <c r="Z16" s="16"/>
      <c r="AA16" s="15">
        <v>0.60092698120307431</v>
      </c>
      <c r="AB16" s="17">
        <v>0.32424586906729669</v>
      </c>
      <c r="AC16" s="15">
        <v>1</v>
      </c>
      <c r="AD16" s="5"/>
      <c r="AE16" s="11"/>
      <c r="AF16" s="6"/>
      <c r="AG16" s="6"/>
      <c r="AH16" s="5"/>
      <c r="AI16" s="6"/>
      <c r="AJ16" s="5"/>
      <c r="AK16" s="5"/>
      <c r="AL16" s="5"/>
      <c r="AM16" s="109"/>
    </row>
    <row r="17" spans="1:39">
      <c r="A17" s="20" t="s">
        <v>491</v>
      </c>
      <c r="B17" s="20">
        <v>300</v>
      </c>
      <c r="C17" s="15">
        <v>300</v>
      </c>
      <c r="D17" s="15">
        <v>300</v>
      </c>
      <c r="E17" s="15">
        <v>10.792</v>
      </c>
      <c r="F17" s="15">
        <v>10.792</v>
      </c>
      <c r="G17" s="15">
        <v>6.2479999999999993</v>
      </c>
      <c r="H17" s="15">
        <v>0</v>
      </c>
      <c r="I17" s="15">
        <v>0</v>
      </c>
      <c r="J17" s="15">
        <v>3063.2460293956092</v>
      </c>
      <c r="K17" s="15">
        <v>8214.7431679999991</v>
      </c>
      <c r="L17" s="15"/>
      <c r="M17" s="15"/>
      <c r="N17" s="15"/>
      <c r="O17" s="15">
        <v>146698121.23350763</v>
      </c>
      <c r="P17" s="15"/>
      <c r="Q17" s="15"/>
      <c r="R17" s="15">
        <v>795.50015087284919</v>
      </c>
      <c r="S17" s="15">
        <v>355</v>
      </c>
      <c r="T17" s="15">
        <v>210000</v>
      </c>
      <c r="U17" s="15">
        <v>3.6659123463901437</v>
      </c>
      <c r="V17" s="15">
        <v>3.7696200000000002</v>
      </c>
      <c r="W17" s="15"/>
      <c r="X17" s="15">
        <v>1.0282897253972747</v>
      </c>
      <c r="Y17" s="15"/>
      <c r="Z17" s="16"/>
      <c r="AA17" s="15">
        <v>0.80062012685654171</v>
      </c>
      <c r="AB17" s="17">
        <v>0.32211201707645493</v>
      </c>
      <c r="AC17" s="15">
        <v>1</v>
      </c>
      <c r="AD17" s="5"/>
      <c r="AE17" s="11"/>
      <c r="AF17" s="6"/>
      <c r="AG17" s="6"/>
      <c r="AH17" s="5"/>
      <c r="AI17" s="6"/>
      <c r="AJ17" s="5"/>
      <c r="AK17" s="5"/>
      <c r="AL17" s="5"/>
      <c r="AM17" s="109"/>
    </row>
    <row r="18" spans="1:39">
      <c r="A18" s="20" t="s">
        <v>499</v>
      </c>
      <c r="B18" s="20">
        <v>300</v>
      </c>
      <c r="C18" s="15">
        <v>300</v>
      </c>
      <c r="D18" s="15">
        <v>300</v>
      </c>
      <c r="E18" s="15">
        <v>7.7899999999999991</v>
      </c>
      <c r="F18" s="15">
        <v>7.7899999999999991</v>
      </c>
      <c r="G18" s="15">
        <v>4.51</v>
      </c>
      <c r="H18" s="15">
        <v>0</v>
      </c>
      <c r="I18" s="15">
        <v>0</v>
      </c>
      <c r="J18" s="15">
        <v>3092.9123706139439</v>
      </c>
      <c r="K18" s="15">
        <v>5956.734199999999</v>
      </c>
      <c r="L18" s="15"/>
      <c r="M18" s="15"/>
      <c r="N18" s="15"/>
      <c r="O18" s="15">
        <v>108445180.57615538</v>
      </c>
      <c r="P18" s="15"/>
      <c r="Q18" s="15"/>
      <c r="R18" s="15">
        <v>586.30068357848552</v>
      </c>
      <c r="S18" s="15">
        <v>355</v>
      </c>
      <c r="T18" s="15">
        <v>210000</v>
      </c>
      <c r="U18" s="15">
        <v>3.6067511095045859</v>
      </c>
      <c r="V18" s="15">
        <v>3.5682800000000001</v>
      </c>
      <c r="W18" s="15"/>
      <c r="X18" s="15">
        <v>0.98933358351143053</v>
      </c>
      <c r="Y18" s="15"/>
      <c r="Z18" s="16"/>
      <c r="AA18" s="15">
        <v>1.1026699208821982</v>
      </c>
      <c r="AB18" s="17">
        <v>0.3187049920129979</v>
      </c>
      <c r="AC18" s="15">
        <v>1</v>
      </c>
      <c r="AD18" s="5"/>
      <c r="AE18" s="11"/>
      <c r="AF18" s="6"/>
      <c r="AG18" s="6"/>
      <c r="AH18" s="5"/>
      <c r="AI18" s="6"/>
      <c r="AJ18" s="5"/>
      <c r="AK18" s="5"/>
      <c r="AL18" s="5"/>
      <c r="AM18" s="109"/>
    </row>
    <row r="19" spans="1:39">
      <c r="A19" s="20" t="s">
        <v>507</v>
      </c>
      <c r="B19" s="20">
        <v>300</v>
      </c>
      <c r="C19" s="15">
        <v>300</v>
      </c>
      <c r="D19" s="15">
        <v>300</v>
      </c>
      <c r="E19" s="15">
        <v>5.7</v>
      </c>
      <c r="F19" s="15">
        <v>5.7</v>
      </c>
      <c r="G19" s="15">
        <v>3.3</v>
      </c>
      <c r="H19" s="15">
        <v>0</v>
      </c>
      <c r="I19" s="15">
        <v>0</v>
      </c>
      <c r="J19" s="15">
        <v>3113.6688028349054</v>
      </c>
      <c r="K19" s="15">
        <v>4372.38</v>
      </c>
      <c r="L19" s="15"/>
      <c r="M19" s="15"/>
      <c r="N19" s="15"/>
      <c r="O19" s="15">
        <v>80673246.275399998</v>
      </c>
      <c r="P19" s="15"/>
      <c r="Q19" s="15"/>
      <c r="R19" s="15">
        <v>437.17473139050924</v>
      </c>
      <c r="S19" s="15">
        <v>355</v>
      </c>
      <c r="T19" s="15">
        <v>210000</v>
      </c>
      <c r="U19" s="15">
        <v>3.5505137615410161</v>
      </c>
      <c r="V19" s="15">
        <v>3.5106000000000002</v>
      </c>
      <c r="W19" s="15"/>
      <c r="X19" s="15">
        <v>0.98875831380422752</v>
      </c>
      <c r="Y19" s="15"/>
      <c r="Z19" s="16"/>
      <c r="AA19" s="15">
        <v>1.5093980321271014</v>
      </c>
      <c r="AB19" s="17">
        <v>0.3146416690816925</v>
      </c>
      <c r="AC19" s="15">
        <v>1</v>
      </c>
      <c r="AD19" s="5"/>
      <c r="AE19" s="11"/>
      <c r="AF19" s="6"/>
      <c r="AG19" s="6"/>
      <c r="AH19" s="5"/>
      <c r="AI19" s="6"/>
      <c r="AJ19" s="5"/>
      <c r="AK19" s="5"/>
      <c r="AL19" s="5"/>
      <c r="AM19" s="10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7BBE-DE54-4179-B58F-FC889F0BBF24}">
  <dimension ref="L1:AF250"/>
  <sheetViews>
    <sheetView topLeftCell="D1" workbookViewId="0">
      <selection activeCell="P16" sqref="P16"/>
    </sheetView>
  </sheetViews>
  <sheetFormatPr defaultRowHeight="15"/>
  <sheetData>
    <row r="1" spans="12:32">
      <c r="Q1" t="s">
        <v>965</v>
      </c>
      <c r="U1" t="s">
        <v>966</v>
      </c>
    </row>
    <row r="2" spans="12:32">
      <c r="M2" s="108" t="s">
        <v>960</v>
      </c>
      <c r="N2" s="108" t="s">
        <v>926</v>
      </c>
      <c r="O2" s="108" t="s">
        <v>925</v>
      </c>
      <c r="Q2" s="108" t="s">
        <v>960</v>
      </c>
      <c r="R2" s="108" t="s">
        <v>926</v>
      </c>
      <c r="S2" s="108" t="s">
        <v>925</v>
      </c>
      <c r="T2" s="108"/>
      <c r="U2" s="108" t="s">
        <v>960</v>
      </c>
      <c r="V2" s="108" t="s">
        <v>926</v>
      </c>
      <c r="W2" s="108" t="s">
        <v>925</v>
      </c>
      <c r="Y2" s="108"/>
      <c r="Z2" s="108"/>
      <c r="AA2" s="108"/>
    </row>
    <row r="3" spans="12:32">
      <c r="L3" s="15"/>
      <c r="M3" s="20" t="s">
        <v>125</v>
      </c>
      <c r="N3" s="17">
        <v>0.3455509695061878</v>
      </c>
      <c r="O3" s="15">
        <v>0.95976459010480364</v>
      </c>
      <c r="Q3" s="20" t="s">
        <v>37</v>
      </c>
      <c r="R3" s="17">
        <v>0.30861111961725918</v>
      </c>
      <c r="S3" s="15">
        <v>1.0160048953097645</v>
      </c>
      <c r="T3" s="5"/>
      <c r="U3" s="20" t="s">
        <v>125</v>
      </c>
      <c r="V3" s="17">
        <v>0.3455509695061878</v>
      </c>
      <c r="W3" s="15">
        <v>0.95976459010480364</v>
      </c>
      <c r="Y3" s="1"/>
      <c r="Z3" s="6"/>
      <c r="AA3" s="5"/>
      <c r="AD3" s="1"/>
      <c r="AE3" s="6"/>
      <c r="AF3" s="5"/>
    </row>
    <row r="4" spans="12:32">
      <c r="L4" s="15"/>
      <c r="M4" s="20" t="s">
        <v>126</v>
      </c>
      <c r="N4" s="17">
        <v>0.51247541017870513</v>
      </c>
      <c r="O4" s="15">
        <v>0.93639426505686274</v>
      </c>
      <c r="Q4" s="20" t="s">
        <v>38</v>
      </c>
      <c r="R4" s="17">
        <v>0.49835882160780365</v>
      </c>
      <c r="S4" s="15">
        <v>0.99264162664404598</v>
      </c>
      <c r="T4" s="5"/>
      <c r="U4" s="20" t="s">
        <v>126</v>
      </c>
      <c r="V4" s="17">
        <v>0.51247541017870513</v>
      </c>
      <c r="W4" s="15">
        <v>0.93639426505686274</v>
      </c>
      <c r="Y4" s="1"/>
      <c r="Z4" s="6"/>
      <c r="AA4" s="5"/>
      <c r="AD4" s="1"/>
      <c r="AE4" s="6"/>
      <c r="AF4" s="5"/>
    </row>
    <row r="5" spans="12:32">
      <c r="L5" s="15"/>
      <c r="M5" s="20" t="s">
        <v>127</v>
      </c>
      <c r="N5" s="17">
        <v>0.73302896645309223</v>
      </c>
      <c r="O5" s="15">
        <v>0.87924827273496475</v>
      </c>
      <c r="Q5" s="20" t="s">
        <v>39</v>
      </c>
      <c r="R5" s="17">
        <v>0.73980122029498252</v>
      </c>
      <c r="S5" s="15">
        <v>0.93883769947758589</v>
      </c>
      <c r="T5" s="5"/>
      <c r="U5" s="20" t="s">
        <v>127</v>
      </c>
      <c r="V5" s="17">
        <v>0.73302896645309223</v>
      </c>
      <c r="W5" s="15">
        <v>0.87924827273496475</v>
      </c>
      <c r="Y5" s="1"/>
      <c r="Z5" s="6"/>
      <c r="AA5" s="5"/>
      <c r="AD5" s="1"/>
      <c r="AE5" s="6"/>
      <c r="AF5" s="5"/>
    </row>
    <row r="6" spans="12:32">
      <c r="L6" s="15"/>
      <c r="M6" s="20" t="s">
        <v>128</v>
      </c>
      <c r="N6" s="17">
        <v>0.95702274938871124</v>
      </c>
      <c r="O6" s="15">
        <v>0.72302559151702561</v>
      </c>
      <c r="Q6" s="20" t="s">
        <v>40</v>
      </c>
      <c r="R6" s="17">
        <v>0.98501124998676537</v>
      </c>
      <c r="S6" s="15">
        <v>0.79025682666388497</v>
      </c>
      <c r="T6" s="5"/>
      <c r="U6" s="20" t="s">
        <v>128</v>
      </c>
      <c r="V6" s="17">
        <v>0.95702274938871124</v>
      </c>
      <c r="W6" s="15">
        <v>0.72302559151702561</v>
      </c>
      <c r="Y6" s="1"/>
      <c r="Z6" s="6"/>
      <c r="AA6" s="5"/>
      <c r="AD6" s="1"/>
      <c r="AE6" s="6"/>
      <c r="AF6" s="5"/>
    </row>
    <row r="7" spans="12:32">
      <c r="L7" s="15"/>
      <c r="M7" s="20" t="s">
        <v>129</v>
      </c>
      <c r="N7" s="17">
        <v>1.2459423528652782</v>
      </c>
      <c r="O7" s="15">
        <v>0.51613966542283451</v>
      </c>
      <c r="Q7" s="20" t="s">
        <v>41</v>
      </c>
      <c r="R7" s="17">
        <v>1.3073551444850693</v>
      </c>
      <c r="S7" s="15">
        <v>0.52513257664931434</v>
      </c>
      <c r="T7" s="5"/>
      <c r="U7" s="20" t="s">
        <v>129</v>
      </c>
      <c r="V7" s="17">
        <v>1.2459423528652782</v>
      </c>
      <c r="W7" s="15">
        <v>0.51613966542283451</v>
      </c>
      <c r="Y7" s="1"/>
      <c r="Z7" s="6"/>
      <c r="AA7" s="5"/>
      <c r="AD7" s="1"/>
      <c r="AE7" s="6"/>
      <c r="AF7" s="5"/>
    </row>
    <row r="8" spans="12:32">
      <c r="L8" s="15"/>
      <c r="M8" s="20" t="s">
        <v>130</v>
      </c>
      <c r="N8" s="17">
        <v>1.5426598486582452</v>
      </c>
      <c r="O8" s="15">
        <v>0.35165753410660089</v>
      </c>
      <c r="Q8" s="20" t="s">
        <v>42</v>
      </c>
      <c r="R8" s="17">
        <v>1.6399500056513394</v>
      </c>
      <c r="S8" s="15">
        <v>0.34809636050673115</v>
      </c>
      <c r="T8" s="5"/>
      <c r="U8" s="20" t="s">
        <v>130</v>
      </c>
      <c r="V8" s="17">
        <v>1.5426598486582452</v>
      </c>
      <c r="W8" s="15">
        <v>0.35165753410660089</v>
      </c>
      <c r="Y8" s="1"/>
      <c r="Z8" s="6"/>
      <c r="AA8" s="5"/>
      <c r="AD8" s="1"/>
      <c r="AE8" s="6"/>
      <c r="AF8" s="5"/>
    </row>
    <row r="9" spans="12:32">
      <c r="L9" s="15"/>
      <c r="M9" s="32" t="s">
        <v>131</v>
      </c>
      <c r="N9" s="34">
        <v>1.8327195795178743</v>
      </c>
      <c r="O9" s="31">
        <v>0.25227748683460799</v>
      </c>
      <c r="Q9" s="20" t="s">
        <v>43</v>
      </c>
      <c r="R9" s="17">
        <v>1.962945456918459</v>
      </c>
      <c r="S9" s="15">
        <v>0.24720983321422108</v>
      </c>
      <c r="T9" s="5"/>
      <c r="U9" s="20" t="s">
        <v>131</v>
      </c>
      <c r="V9" s="17">
        <v>1.8327195795178743</v>
      </c>
      <c r="W9" s="15">
        <v>0.25227748683460799</v>
      </c>
      <c r="Y9" s="1"/>
      <c r="Z9" s="6"/>
      <c r="AA9" s="5"/>
      <c r="AD9" s="1"/>
      <c r="AE9" s="6"/>
      <c r="AF9" s="5"/>
    </row>
    <row r="10" spans="12:32" ht="15.75" thickBot="1">
      <c r="L10" s="15"/>
      <c r="M10" s="45" t="s">
        <v>132</v>
      </c>
      <c r="N10" s="43">
        <v>2.2757383315896225</v>
      </c>
      <c r="O10" s="42">
        <v>0.16493008800987183</v>
      </c>
      <c r="Q10" s="20" t="s">
        <v>44</v>
      </c>
      <c r="R10" s="17">
        <v>2.4526328013183858</v>
      </c>
      <c r="S10" s="15">
        <v>0.1600256012390697</v>
      </c>
      <c r="T10" s="5"/>
      <c r="U10" s="20" t="s">
        <v>132</v>
      </c>
      <c r="V10" s="17">
        <v>2.2757383315896225</v>
      </c>
      <c r="W10" s="15">
        <v>0.16493008800987183</v>
      </c>
      <c r="Y10" s="1"/>
      <c r="Z10" s="6"/>
      <c r="AA10" s="5"/>
      <c r="AD10" s="1"/>
      <c r="AE10" s="6"/>
      <c r="AF10" s="5"/>
    </row>
    <row r="11" spans="12:32">
      <c r="L11" s="15"/>
      <c r="M11" s="20" t="s">
        <v>307</v>
      </c>
      <c r="N11" s="17">
        <v>0.32788463071914514</v>
      </c>
      <c r="O11" s="15">
        <v>0.98178698917142626</v>
      </c>
      <c r="Q11" s="20" t="s">
        <v>45</v>
      </c>
      <c r="R11" s="17">
        <v>0.31033126688378215</v>
      </c>
      <c r="S11" s="15">
        <v>1.0243216146321557</v>
      </c>
      <c r="T11" s="5"/>
      <c r="U11" s="20" t="s">
        <v>307</v>
      </c>
      <c r="V11" s="17">
        <v>0.32788463071914514</v>
      </c>
      <c r="W11" s="15">
        <v>0.98178698917142626</v>
      </c>
      <c r="Y11" s="1"/>
      <c r="Z11" s="6"/>
      <c r="AA11" s="5"/>
      <c r="AD11" s="1"/>
      <c r="AE11" s="6"/>
      <c r="AF11" s="5"/>
    </row>
    <row r="12" spans="12:32">
      <c r="L12" s="15"/>
      <c r="M12" s="20" t="s">
        <v>308</v>
      </c>
      <c r="N12" s="17">
        <v>0.50231861259630806</v>
      </c>
      <c r="O12" s="15">
        <v>0.95638519867565142</v>
      </c>
      <c r="Q12" s="20" t="s">
        <v>46</v>
      </c>
      <c r="R12" s="17">
        <v>0.49896055222025942</v>
      </c>
      <c r="S12" s="15">
        <v>0.9994288095689855</v>
      </c>
      <c r="T12" s="5"/>
      <c r="U12" s="20" t="s">
        <v>308</v>
      </c>
      <c r="V12" s="17">
        <v>0.50231861259630806</v>
      </c>
      <c r="W12" s="15">
        <v>0.95638519867565142</v>
      </c>
      <c r="Y12" s="1"/>
      <c r="Z12" s="6"/>
      <c r="AA12" s="5"/>
      <c r="AD12" s="1"/>
      <c r="AE12" s="6"/>
      <c r="AF12" s="5"/>
    </row>
    <row r="13" spans="12:32">
      <c r="L13" s="15"/>
      <c r="M13" s="20" t="s">
        <v>309</v>
      </c>
      <c r="N13" s="17">
        <v>0.77032101008562426</v>
      </c>
      <c r="O13" s="15">
        <v>0.8868155443100082</v>
      </c>
      <c r="Q13" s="20" t="s">
        <v>47</v>
      </c>
      <c r="R13" s="17">
        <v>0.7395781301303983</v>
      </c>
      <c r="S13" s="15">
        <v>0.9438055897410258</v>
      </c>
      <c r="T13" s="5"/>
      <c r="U13" s="20" t="s">
        <v>309</v>
      </c>
      <c r="V13" s="17">
        <v>0.77032101008562426</v>
      </c>
      <c r="W13" s="15">
        <v>0.8868155443100082</v>
      </c>
      <c r="Y13" s="1"/>
      <c r="Z13" s="6"/>
      <c r="AA13" s="5"/>
      <c r="AD13" s="1"/>
      <c r="AE13" s="6"/>
      <c r="AF13" s="5"/>
    </row>
    <row r="14" spans="12:32">
      <c r="L14" s="15"/>
      <c r="M14" s="20" t="s">
        <v>310</v>
      </c>
      <c r="N14" s="17">
        <v>0.95259392380105634</v>
      </c>
      <c r="O14" s="15">
        <v>0.72950387460474841</v>
      </c>
      <c r="Q14" s="20" t="s">
        <v>48</v>
      </c>
      <c r="R14" s="17">
        <v>0.98422088011865361</v>
      </c>
      <c r="S14" s="15">
        <v>0.79363941969981966</v>
      </c>
      <c r="T14" s="5"/>
      <c r="U14" s="20" t="s">
        <v>310</v>
      </c>
      <c r="V14" s="17">
        <v>0.95259392380105634</v>
      </c>
      <c r="W14" s="15">
        <v>0.72950387460474841</v>
      </c>
      <c r="Y14" s="1"/>
      <c r="Z14" s="6"/>
      <c r="AA14" s="5"/>
      <c r="AD14" s="1"/>
      <c r="AE14" s="6"/>
      <c r="AF14" s="5"/>
    </row>
    <row r="15" spans="12:32">
      <c r="L15" s="15"/>
      <c r="M15" s="20" t="s">
        <v>311</v>
      </c>
      <c r="N15" s="17">
        <v>1.2444952250635957</v>
      </c>
      <c r="O15" s="15">
        <v>0.51024618021332335</v>
      </c>
      <c r="Q15" s="20" t="s">
        <v>49</v>
      </c>
      <c r="R15" s="17">
        <v>1.3059172746928576</v>
      </c>
      <c r="S15" s="15">
        <v>0.5273572930197189</v>
      </c>
      <c r="T15" s="5"/>
      <c r="U15" s="20" t="s">
        <v>311</v>
      </c>
      <c r="V15" s="17">
        <v>1.2444952250635957</v>
      </c>
      <c r="W15" s="15">
        <v>0.51024618021332335</v>
      </c>
      <c r="Y15" s="1"/>
      <c r="Z15" s="6"/>
      <c r="AA15" s="5"/>
      <c r="AD15" s="1"/>
      <c r="AE15" s="6"/>
      <c r="AF15" s="5"/>
    </row>
    <row r="16" spans="12:32">
      <c r="L16" s="15"/>
      <c r="M16" s="20" t="s">
        <v>312</v>
      </c>
      <c r="N16" s="17">
        <v>1.5461959230296958</v>
      </c>
      <c r="O16" s="15">
        <v>0.34646651048445443</v>
      </c>
      <c r="Q16" s="20" t="s">
        <v>50</v>
      </c>
      <c r="R16" s="17">
        <v>1.6378622010387569</v>
      </c>
      <c r="S16" s="15">
        <v>0.34952238588909884</v>
      </c>
      <c r="T16" s="5"/>
      <c r="U16" s="20" t="s">
        <v>312</v>
      </c>
      <c r="V16" s="17">
        <v>1.5461959230296958</v>
      </c>
      <c r="W16" s="15">
        <v>0.34646651048445443</v>
      </c>
      <c r="Y16" s="1"/>
      <c r="Z16" s="6"/>
      <c r="AA16" s="5"/>
      <c r="AD16" s="1"/>
      <c r="AE16" s="6"/>
      <c r="AF16" s="5"/>
    </row>
    <row r="17" spans="12:32">
      <c r="L17" s="15"/>
      <c r="M17" s="20" t="s">
        <v>313</v>
      </c>
      <c r="N17" s="17">
        <v>1.841185982766681</v>
      </c>
      <c r="O17" s="15">
        <v>0.24851693279341192</v>
      </c>
      <c r="Q17" s="20" t="s">
        <v>51</v>
      </c>
      <c r="R17" s="17">
        <v>1.9603606570081762</v>
      </c>
      <c r="S17" s="15">
        <v>0.24812683868248916</v>
      </c>
      <c r="T17" s="5"/>
      <c r="U17" s="20" t="s">
        <v>313</v>
      </c>
      <c r="V17" s="17">
        <v>1.841185982766681</v>
      </c>
      <c r="W17" s="15">
        <v>0.24851693279341192</v>
      </c>
      <c r="Y17" s="1"/>
      <c r="Z17" s="6"/>
      <c r="AA17" s="5"/>
      <c r="AD17" s="1"/>
      <c r="AE17" s="6"/>
      <c r="AF17" s="5"/>
    </row>
    <row r="18" spans="12:32">
      <c r="L18" s="15"/>
      <c r="M18" s="20" t="s">
        <v>314</v>
      </c>
      <c r="N18" s="17">
        <v>2.290852712212704</v>
      </c>
      <c r="O18" s="15">
        <v>0.16250747404940785</v>
      </c>
      <c r="Q18" s="20" t="s">
        <v>52</v>
      </c>
      <c r="R18" s="17">
        <v>2.4491997849323077</v>
      </c>
      <c r="S18" s="15">
        <v>0.16035628501970867</v>
      </c>
      <c r="T18" s="5"/>
      <c r="U18" s="20" t="s">
        <v>314</v>
      </c>
      <c r="V18" s="17">
        <v>2.290852712212704</v>
      </c>
      <c r="W18" s="15">
        <v>0.16250747404940785</v>
      </c>
      <c r="Y18" s="1"/>
      <c r="Z18" s="6"/>
      <c r="AA18" s="5"/>
      <c r="AD18" s="1"/>
      <c r="AE18" s="6"/>
      <c r="AF18" s="5"/>
    </row>
    <row r="19" spans="12:32">
      <c r="L19" s="15"/>
      <c r="M19" s="20" t="s">
        <v>315</v>
      </c>
      <c r="N19" s="17">
        <v>0.32470580731886944</v>
      </c>
      <c r="O19" s="15">
        <v>0.97512838648571354</v>
      </c>
      <c r="Q19" s="20" t="s">
        <v>53</v>
      </c>
      <c r="R19" s="17">
        <v>0.31150854247134918</v>
      </c>
      <c r="S19" s="15">
        <v>1.0318930807693065</v>
      </c>
      <c r="T19" s="5"/>
      <c r="U19" s="20" t="s">
        <v>315</v>
      </c>
      <c r="V19" s="17">
        <v>0.32470580731886944</v>
      </c>
      <c r="W19" s="15">
        <v>0.97512838648571354</v>
      </c>
      <c r="Y19" s="1"/>
      <c r="Z19" s="6"/>
      <c r="AA19" s="5"/>
      <c r="AD19" s="1"/>
      <c r="AE19" s="6"/>
      <c r="AF19" s="5"/>
    </row>
    <row r="20" spans="12:32">
      <c r="L20" s="15"/>
      <c r="M20" s="20" t="s">
        <v>316</v>
      </c>
      <c r="N20" s="17">
        <v>0.496581646680892</v>
      </c>
      <c r="O20" s="15">
        <v>0.94537325738590861</v>
      </c>
      <c r="Q20" s="20" t="s">
        <v>54</v>
      </c>
      <c r="R20" s="17">
        <v>0.49906490897766942</v>
      </c>
      <c r="S20" s="15">
        <v>1.005219671783836</v>
      </c>
      <c r="T20" s="5"/>
      <c r="U20" s="20" t="s">
        <v>316</v>
      </c>
      <c r="V20" s="17">
        <v>0.496581646680892</v>
      </c>
      <c r="W20" s="15">
        <v>0.94537325738590861</v>
      </c>
      <c r="Y20" s="1"/>
      <c r="Z20" s="6"/>
      <c r="AA20" s="5"/>
      <c r="AD20" s="1"/>
      <c r="AE20" s="6"/>
      <c r="AF20" s="5"/>
    </row>
    <row r="21" spans="12:32">
      <c r="L21" s="15"/>
      <c r="M21" s="20" t="s">
        <v>317</v>
      </c>
      <c r="N21" s="17">
        <v>0.71920525632672483</v>
      </c>
      <c r="O21" s="15">
        <v>0.88009344363289033</v>
      </c>
      <c r="Q21" s="20" t="s">
        <v>55</v>
      </c>
      <c r="R21" s="17">
        <v>0.740569477059981</v>
      </c>
      <c r="S21" s="15">
        <v>0.94390224217467777</v>
      </c>
      <c r="T21" s="5"/>
      <c r="U21" s="20" t="s">
        <v>317</v>
      </c>
      <c r="V21" s="17">
        <v>0.71920525632672483</v>
      </c>
      <c r="W21" s="15">
        <v>0.88009344363289033</v>
      </c>
      <c r="Y21" s="1"/>
      <c r="Z21" s="6"/>
      <c r="AA21" s="5"/>
      <c r="AD21" s="1"/>
      <c r="AE21" s="6"/>
      <c r="AF21" s="5"/>
    </row>
    <row r="22" spans="12:32">
      <c r="L22" s="15"/>
      <c r="M22" s="20" t="s">
        <v>318</v>
      </c>
      <c r="N22" s="17">
        <v>0.94356754957820743</v>
      </c>
      <c r="O22" s="15">
        <v>0.71585720150473264</v>
      </c>
      <c r="Q22" s="20" t="s">
        <v>56</v>
      </c>
      <c r="R22" s="17">
        <v>0.98280661423858462</v>
      </c>
      <c r="S22" s="15">
        <v>0.7976266735331119</v>
      </c>
      <c r="T22" s="5"/>
      <c r="U22" s="20" t="s">
        <v>318</v>
      </c>
      <c r="V22" s="17">
        <v>0.94356754957820743</v>
      </c>
      <c r="W22" s="15">
        <v>0.71585720150473264</v>
      </c>
      <c r="Y22" s="1"/>
      <c r="Z22" s="6"/>
      <c r="AA22" s="5"/>
      <c r="AD22" s="1"/>
      <c r="AE22" s="6"/>
      <c r="AF22" s="5"/>
    </row>
    <row r="23" spans="12:32">
      <c r="L23" s="15"/>
      <c r="M23" s="20" t="s">
        <v>319</v>
      </c>
      <c r="N23" s="17">
        <v>1.2319373364480277</v>
      </c>
      <c r="O23" s="15">
        <v>0.51157013131761742</v>
      </c>
      <c r="Q23" s="20" t="s">
        <v>57</v>
      </c>
      <c r="R23" s="17">
        <v>1.3037196792080101</v>
      </c>
      <c r="S23" s="15">
        <v>0.53045096057739205</v>
      </c>
      <c r="T23" s="5"/>
      <c r="U23" s="20" t="s">
        <v>319</v>
      </c>
      <c r="V23" s="17">
        <v>1.2319373364480277</v>
      </c>
      <c r="W23" s="15">
        <v>0.51157013131761742</v>
      </c>
      <c r="Y23" s="1"/>
      <c r="Z23" s="6"/>
      <c r="AA23" s="5"/>
      <c r="AD23" s="1"/>
      <c r="AE23" s="6"/>
      <c r="AF23" s="5"/>
    </row>
    <row r="24" spans="12:32">
      <c r="L24" s="15"/>
      <c r="M24" s="20" t="s">
        <v>320</v>
      </c>
      <c r="N24" s="17">
        <v>1.5273677101855256</v>
      </c>
      <c r="O24" s="15">
        <v>0.35083123096121704</v>
      </c>
      <c r="Q24" s="20" t="s">
        <v>58</v>
      </c>
      <c r="R24" s="17">
        <v>1.6349352449732737</v>
      </c>
      <c r="S24" s="15">
        <v>0.35143719599877365</v>
      </c>
      <c r="T24" s="5"/>
      <c r="U24" s="20" t="s">
        <v>320</v>
      </c>
      <c r="V24" s="17">
        <v>1.5273677101855256</v>
      </c>
      <c r="W24" s="15">
        <v>0.35083123096121704</v>
      </c>
      <c r="Y24" s="1"/>
      <c r="Z24" s="6"/>
      <c r="AA24" s="5"/>
      <c r="AD24" s="1"/>
      <c r="AE24" s="6"/>
      <c r="AF24" s="5"/>
    </row>
    <row r="25" spans="12:32">
      <c r="L25" s="15"/>
      <c r="M25" s="20" t="s">
        <v>321</v>
      </c>
      <c r="N25" s="17">
        <v>1.8157535588519822</v>
      </c>
      <c r="O25" s="15">
        <v>0.25251041970820814</v>
      </c>
      <c r="Q25" s="20" t="s">
        <v>59</v>
      </c>
      <c r="R25" s="17">
        <v>1.9567343248987497</v>
      </c>
      <c r="S25" s="15">
        <v>0.24944615017806385</v>
      </c>
      <c r="T25" s="5"/>
      <c r="U25" s="20" t="s">
        <v>321</v>
      </c>
      <c r="V25" s="17">
        <v>1.8157535588519822</v>
      </c>
      <c r="W25" s="15">
        <v>0.25251041970820814</v>
      </c>
      <c r="Y25" s="1"/>
      <c r="Z25" s="6"/>
      <c r="AA25" s="5"/>
      <c r="AD25" s="1"/>
      <c r="AE25" s="6"/>
      <c r="AF25" s="5"/>
    </row>
    <row r="26" spans="12:32" ht="15.75" thickBot="1">
      <c r="L26" s="15"/>
      <c r="M26" s="45" t="s">
        <v>322</v>
      </c>
      <c r="N26" s="43">
        <v>2.2559497416260119</v>
      </c>
      <c r="O26" s="42">
        <v>0.16548491946294719</v>
      </c>
      <c r="Q26" s="20" t="s">
        <v>60</v>
      </c>
      <c r="R26" s="17">
        <v>2.4445174573936965</v>
      </c>
      <c r="S26" s="15">
        <v>0.16102514267651674</v>
      </c>
      <c r="T26" s="5"/>
      <c r="U26" s="20" t="s">
        <v>322</v>
      </c>
      <c r="V26" s="17">
        <v>2.2559497416260119</v>
      </c>
      <c r="W26" s="15">
        <v>0.16548491946294719</v>
      </c>
      <c r="Y26" s="1"/>
      <c r="Z26" s="6"/>
      <c r="AA26" s="5"/>
      <c r="AD26" s="1"/>
      <c r="AE26" s="6"/>
      <c r="AF26" s="5"/>
    </row>
    <row r="27" spans="12:32">
      <c r="L27" s="15"/>
      <c r="M27" s="20" t="s">
        <v>499</v>
      </c>
      <c r="N27" s="17">
        <v>0.3187049920129979</v>
      </c>
      <c r="O27" s="15">
        <v>0.98933358351143053</v>
      </c>
      <c r="Q27" s="20" t="s">
        <v>61</v>
      </c>
      <c r="R27" s="17">
        <v>0.31472130206125104</v>
      </c>
      <c r="S27" s="15">
        <v>1.0442083730564327</v>
      </c>
      <c r="T27" s="5"/>
      <c r="U27" s="20" t="s">
        <v>499</v>
      </c>
      <c r="V27" s="17">
        <v>0.3187049920129979</v>
      </c>
      <c r="W27" s="15">
        <v>0.98933358351143053</v>
      </c>
      <c r="Y27" s="1"/>
      <c r="Z27" s="6"/>
      <c r="AA27" s="5"/>
      <c r="AD27" s="1"/>
      <c r="AE27" s="6"/>
      <c r="AF27" s="5"/>
    </row>
    <row r="28" spans="12:32">
      <c r="L28" s="15"/>
      <c r="M28" s="20" t="s">
        <v>500</v>
      </c>
      <c r="N28" s="17">
        <v>0.49704457220338499</v>
      </c>
      <c r="O28" s="15">
        <v>0.96099993291719843</v>
      </c>
      <c r="Q28" s="20" t="s">
        <v>62</v>
      </c>
      <c r="R28" s="17">
        <v>0.57632397726598161</v>
      </c>
      <c r="S28" s="15">
        <v>1.0152965939403666</v>
      </c>
      <c r="T28" s="5"/>
      <c r="U28" s="20" t="s">
        <v>500</v>
      </c>
      <c r="V28" s="17">
        <v>0.49704457220338499</v>
      </c>
      <c r="W28" s="15">
        <v>0.96099993291719843</v>
      </c>
      <c r="Y28" s="1"/>
      <c r="Z28" s="6"/>
      <c r="AA28" s="5"/>
      <c r="AD28" s="1"/>
      <c r="AE28" s="6"/>
      <c r="AF28" s="5"/>
    </row>
    <row r="29" spans="12:32">
      <c r="L29" s="15"/>
      <c r="M29" s="20" t="s">
        <v>501</v>
      </c>
      <c r="N29" s="17">
        <v>0.77984658012705432</v>
      </c>
      <c r="O29" s="15">
        <v>0.85856459880550862</v>
      </c>
      <c r="Q29" s="20" t="s">
        <v>63</v>
      </c>
      <c r="R29" s="17">
        <v>0.73951298703925683</v>
      </c>
      <c r="S29" s="15">
        <v>0.95150803645549842</v>
      </c>
      <c r="T29" s="5"/>
      <c r="U29" s="20" t="s">
        <v>501</v>
      </c>
      <c r="V29" s="17">
        <v>0.77984658012705432</v>
      </c>
      <c r="W29" s="15">
        <v>0.85856459880550862</v>
      </c>
      <c r="Y29" s="1"/>
      <c r="Z29" s="6"/>
      <c r="AA29" s="5"/>
      <c r="AD29" s="1"/>
      <c r="AE29" s="6"/>
      <c r="AF29" s="5"/>
    </row>
    <row r="30" spans="12:32">
      <c r="L30" s="15"/>
      <c r="M30" s="20" t="s">
        <v>502</v>
      </c>
      <c r="N30" s="17">
        <v>0.96634175264675404</v>
      </c>
      <c r="O30" s="15">
        <v>0.72105158270995873</v>
      </c>
      <c r="Q30" s="20" t="s">
        <v>64</v>
      </c>
      <c r="R30" s="17">
        <v>0.98032085311386341</v>
      </c>
      <c r="S30" s="15">
        <v>0.80560070631185832</v>
      </c>
      <c r="T30" s="5"/>
      <c r="U30" s="20" t="s">
        <v>502</v>
      </c>
      <c r="V30" s="17">
        <v>0.96634175264675404</v>
      </c>
      <c r="W30" s="15">
        <v>0.72105158270995873</v>
      </c>
      <c r="Y30" s="1"/>
      <c r="Z30" s="6"/>
      <c r="AA30" s="5"/>
      <c r="AD30" s="1"/>
      <c r="AE30" s="6"/>
      <c r="AF30" s="5"/>
    </row>
    <row r="31" spans="12:32">
      <c r="L31" s="15"/>
      <c r="M31" s="20" t="s">
        <v>503</v>
      </c>
      <c r="N31" s="17">
        <v>1.2792797991144627</v>
      </c>
      <c r="O31" s="15">
        <v>0.50591087831069259</v>
      </c>
      <c r="Q31" s="20" t="s">
        <v>65</v>
      </c>
      <c r="R31" s="17">
        <v>1.2996177739261641</v>
      </c>
      <c r="S31" s="15">
        <v>0.53609316457086109</v>
      </c>
      <c r="T31" s="5"/>
      <c r="U31" s="20" t="s">
        <v>503</v>
      </c>
      <c r="V31" s="17">
        <v>1.2792797991144627</v>
      </c>
      <c r="W31" s="15">
        <v>0.50591087831069259</v>
      </c>
      <c r="Y31" s="1"/>
      <c r="Z31" s="6"/>
      <c r="AA31" s="5"/>
      <c r="AD31" s="1"/>
      <c r="AE31" s="6"/>
      <c r="AF31" s="5"/>
    </row>
    <row r="32" spans="12:32">
      <c r="L32" s="15"/>
      <c r="M32" s="20" t="s">
        <v>504</v>
      </c>
      <c r="N32" s="17">
        <v>1.602757819315731</v>
      </c>
      <c r="O32" s="15">
        <v>0.34554845519956856</v>
      </c>
      <c r="Q32" s="20" t="s">
        <v>66</v>
      </c>
      <c r="R32" s="17">
        <v>1.6293150343936131</v>
      </c>
      <c r="S32" s="15">
        <v>0.35496844972751773</v>
      </c>
      <c r="T32" s="5"/>
      <c r="U32" s="20" t="s">
        <v>504</v>
      </c>
      <c r="V32" s="17">
        <v>1.602757819315731</v>
      </c>
      <c r="W32" s="15">
        <v>0.34554845519956856</v>
      </c>
      <c r="Y32" s="1"/>
      <c r="Z32" s="6"/>
      <c r="AA32" s="5"/>
      <c r="AD32" s="1"/>
      <c r="AE32" s="6"/>
      <c r="AF32" s="5"/>
    </row>
    <row r="33" spans="12:32">
      <c r="L33" s="15"/>
      <c r="M33" s="20" t="s">
        <v>505</v>
      </c>
      <c r="N33" s="17">
        <v>1.9172351061425164</v>
      </c>
      <c r="O33" s="15">
        <v>0.24859858458706732</v>
      </c>
      <c r="Q33" s="20" t="s">
        <v>67</v>
      </c>
      <c r="R33" s="17">
        <v>1.9496676740104293</v>
      </c>
      <c r="S33" s="15">
        <v>0.25189736717071498</v>
      </c>
      <c r="T33" s="5"/>
      <c r="U33" s="20" t="s">
        <v>505</v>
      </c>
      <c r="V33" s="17">
        <v>1.9172351061425164</v>
      </c>
      <c r="W33" s="15">
        <v>0.24859858458706732</v>
      </c>
      <c r="Y33" s="1"/>
      <c r="Z33" s="6"/>
      <c r="AA33" s="5"/>
      <c r="AD33" s="1"/>
      <c r="AE33" s="6"/>
      <c r="AF33" s="5"/>
    </row>
    <row r="34" spans="12:32">
      <c r="L34" s="15"/>
      <c r="M34" s="20" t="s">
        <v>506</v>
      </c>
      <c r="N34" s="17">
        <v>2.3941556514036755</v>
      </c>
      <c r="O34" s="15">
        <v>0.1629610946202758</v>
      </c>
      <c r="Q34" s="20" t="s">
        <v>68</v>
      </c>
      <c r="R34" s="17">
        <v>2.4353886362840274</v>
      </c>
      <c r="S34" s="15">
        <v>0.16219433246330131</v>
      </c>
      <c r="T34" s="5"/>
      <c r="U34" s="20" t="s">
        <v>506</v>
      </c>
      <c r="V34" s="17">
        <v>2.3941556514036755</v>
      </c>
      <c r="W34" s="15">
        <v>0.1629610946202758</v>
      </c>
      <c r="Y34" s="1"/>
      <c r="Z34" s="6"/>
      <c r="AA34" s="5"/>
      <c r="AD34" s="1"/>
      <c r="AE34" s="6"/>
      <c r="AF34" s="5"/>
    </row>
    <row r="35" spans="12:32">
      <c r="L35" s="15"/>
      <c r="M35" s="20" t="s">
        <v>507</v>
      </c>
      <c r="N35" s="17">
        <v>0.3146416690816925</v>
      </c>
      <c r="O35" s="15">
        <v>0.98875831380422752</v>
      </c>
      <c r="Q35" s="20" t="s">
        <v>69</v>
      </c>
      <c r="R35" s="17">
        <v>0.32048511214353903</v>
      </c>
      <c r="S35" s="15">
        <v>1.0587639670729314</v>
      </c>
      <c r="T35" s="5"/>
      <c r="U35" s="20" t="s">
        <v>507</v>
      </c>
      <c r="V35" s="17">
        <v>0.3146416690816925</v>
      </c>
      <c r="W35" s="15">
        <v>0.98875831380422752</v>
      </c>
      <c r="Y35" s="1"/>
      <c r="Z35" s="6"/>
      <c r="AA35" s="5"/>
      <c r="AD35" s="1"/>
      <c r="AE35" s="6"/>
      <c r="AF35" s="5"/>
    </row>
    <row r="36" spans="12:32">
      <c r="L36" s="15"/>
      <c r="M36" s="20" t="s">
        <v>508</v>
      </c>
      <c r="N36" s="17">
        <v>0.49068976879452325</v>
      </c>
      <c r="O36" s="15">
        <v>0.95506134766032957</v>
      </c>
      <c r="Q36" s="20" t="s">
        <v>70</v>
      </c>
      <c r="R36" s="17">
        <v>0.50240432665032264</v>
      </c>
      <c r="S36" s="15">
        <v>1.0289607406871055</v>
      </c>
      <c r="T36" s="5"/>
      <c r="U36" s="20" t="s">
        <v>508</v>
      </c>
      <c r="V36" s="17">
        <v>0.49068976879452325</v>
      </c>
      <c r="W36" s="15">
        <v>0.95506134766032957</v>
      </c>
      <c r="Y36" s="1"/>
      <c r="Z36" s="6"/>
      <c r="AA36" s="5"/>
      <c r="AD36" s="1"/>
      <c r="AE36" s="6"/>
      <c r="AF36" s="5"/>
    </row>
    <row r="37" spans="12:32">
      <c r="L37" s="15"/>
      <c r="M37" s="20" t="s">
        <v>509</v>
      </c>
      <c r="N37" s="17">
        <v>0.79874317974417386</v>
      </c>
      <c r="O37" s="15">
        <v>0.83941122058653828</v>
      </c>
      <c r="Q37" s="20" t="s">
        <v>71</v>
      </c>
      <c r="R37" s="17">
        <v>0.73969698809491036</v>
      </c>
      <c r="S37" s="15">
        <v>0.95970022747576411</v>
      </c>
      <c r="T37" s="5"/>
      <c r="U37" s="20" t="s">
        <v>509</v>
      </c>
      <c r="V37" s="17">
        <v>0.79874317974417386</v>
      </c>
      <c r="W37" s="15">
        <v>0.83941122058653828</v>
      </c>
      <c r="Y37" s="1"/>
      <c r="Z37" s="6"/>
      <c r="AA37" s="5"/>
      <c r="AD37" s="1"/>
      <c r="AE37" s="6"/>
      <c r="AF37" s="5"/>
    </row>
    <row r="38" spans="12:32">
      <c r="L38" s="15"/>
      <c r="M38" s="20" t="s">
        <v>510</v>
      </c>
      <c r="N38" s="17">
        <v>0.95361994189099708</v>
      </c>
      <c r="O38" s="15">
        <v>0.71266361352528473</v>
      </c>
      <c r="Q38" s="20" t="s">
        <v>72</v>
      </c>
      <c r="R38" s="17">
        <v>0.97883816140357971</v>
      </c>
      <c r="S38" s="15">
        <v>0.81283048610386421</v>
      </c>
      <c r="T38" s="5"/>
      <c r="U38" s="20" t="s">
        <v>510</v>
      </c>
      <c r="V38" s="17">
        <v>0.95361994189099708</v>
      </c>
      <c r="W38" s="15">
        <v>0.71266361352528473</v>
      </c>
      <c r="Y38" s="1"/>
      <c r="Z38" s="6"/>
      <c r="AA38" s="5"/>
      <c r="AD38" s="1"/>
      <c r="AE38" s="6"/>
      <c r="AF38" s="5"/>
    </row>
    <row r="39" spans="12:32">
      <c r="L39" s="15"/>
      <c r="M39" s="20" t="s">
        <v>511</v>
      </c>
      <c r="N39" s="17">
        <v>1.2622947869678312</v>
      </c>
      <c r="O39" s="15">
        <v>0.50936394002960805</v>
      </c>
      <c r="Q39" s="20" t="s">
        <v>73</v>
      </c>
      <c r="R39" s="17">
        <v>1.2963199909310856</v>
      </c>
      <c r="S39" s="15">
        <v>0.5411110440906638</v>
      </c>
      <c r="T39" s="5"/>
      <c r="U39" s="20" t="s">
        <v>511</v>
      </c>
      <c r="V39" s="17">
        <v>1.2622947869678312</v>
      </c>
      <c r="W39" s="15">
        <v>0.50936394002960805</v>
      </c>
      <c r="Y39" s="1"/>
      <c r="Z39" s="6"/>
      <c r="AA39" s="5"/>
      <c r="AD39" s="1"/>
      <c r="AE39" s="6"/>
      <c r="AF39" s="5"/>
    </row>
    <row r="40" spans="12:32">
      <c r="L40" s="15"/>
      <c r="M40" s="20" t="s">
        <v>512</v>
      </c>
      <c r="N40" s="17">
        <v>1.5814027492701221</v>
      </c>
      <c r="O40" s="15">
        <v>0.3509139961015062</v>
      </c>
      <c r="Q40" s="20" t="s">
        <v>74</v>
      </c>
      <c r="R40" s="17">
        <v>1.624420948882018</v>
      </c>
      <c r="S40" s="15">
        <v>0.35815078762632652</v>
      </c>
      <c r="T40" s="5"/>
      <c r="U40" s="20" t="s">
        <v>512</v>
      </c>
      <c r="V40" s="17">
        <v>1.5814027492701221</v>
      </c>
      <c r="W40" s="15">
        <v>0.3509139961015062</v>
      </c>
      <c r="Y40" s="1"/>
      <c r="Z40" s="6"/>
      <c r="AA40" s="5"/>
      <c r="AD40" s="1"/>
      <c r="AE40" s="6"/>
      <c r="AF40" s="5"/>
    </row>
    <row r="41" spans="12:32">
      <c r="L41" s="15"/>
      <c r="M41" s="20" t="s">
        <v>513</v>
      </c>
      <c r="N41" s="17">
        <v>1.8916030855438681</v>
      </c>
      <c r="O41" s="15">
        <v>0.25326608837995918</v>
      </c>
      <c r="Q41" s="20" t="s">
        <v>75</v>
      </c>
      <c r="R41" s="17">
        <v>1.9433153835172563</v>
      </c>
      <c r="S41" s="15">
        <v>0.25411326423962249</v>
      </c>
      <c r="T41" s="5"/>
      <c r="U41" s="20" t="s">
        <v>513</v>
      </c>
      <c r="V41" s="17">
        <v>1.8916030855438681</v>
      </c>
      <c r="W41" s="15">
        <v>0.25326608837995918</v>
      </c>
      <c r="Y41" s="1"/>
      <c r="Z41" s="6"/>
      <c r="AA41" s="5"/>
      <c r="AD41" s="1"/>
      <c r="AE41" s="6"/>
      <c r="AF41" s="5"/>
    </row>
    <row r="42" spans="12:32">
      <c r="L42" s="15"/>
      <c r="M42" s="20" t="s">
        <v>514</v>
      </c>
      <c r="N42" s="17">
        <v>2.3621658009209789</v>
      </c>
      <c r="O42" s="15">
        <v>0.16630624311044162</v>
      </c>
      <c r="Q42" s="20" t="s">
        <v>76</v>
      </c>
      <c r="R42" s="17">
        <v>2.4269785934761732</v>
      </c>
      <c r="S42" s="15">
        <v>0.16327040140970669</v>
      </c>
      <c r="T42" s="5"/>
      <c r="U42" s="20" t="s">
        <v>514</v>
      </c>
      <c r="V42" s="17">
        <v>2.3621658009209789</v>
      </c>
      <c r="W42" s="15">
        <v>0.16630624311044162</v>
      </c>
      <c r="Y42" s="1"/>
      <c r="Z42" s="6"/>
      <c r="AA42" s="5"/>
      <c r="AD42" s="1"/>
      <c r="AE42" s="6"/>
      <c r="AF42" s="5"/>
    </row>
    <row r="43" spans="12:32">
      <c r="L43" s="15"/>
      <c r="Q43" s="20" t="s">
        <v>77</v>
      </c>
      <c r="R43" s="17">
        <v>0.32738350177190201</v>
      </c>
      <c r="S43" s="15">
        <v>1.0700932279405009</v>
      </c>
      <c r="T43" s="5"/>
      <c r="U43" s="5"/>
      <c r="V43" s="5"/>
      <c r="W43" s="5"/>
      <c r="Y43" s="1"/>
      <c r="Z43" s="6"/>
      <c r="AA43" s="5"/>
      <c r="AD43" s="1"/>
      <c r="AE43" s="6"/>
      <c r="AF43" s="5"/>
    </row>
    <row r="44" spans="12:32">
      <c r="L44" s="15"/>
      <c r="Q44" s="20" t="s">
        <v>78</v>
      </c>
      <c r="R44" s="17">
        <v>0.50615684726493293</v>
      </c>
      <c r="S44" s="15">
        <v>1.0403089130037779</v>
      </c>
      <c r="T44" s="5"/>
      <c r="U44" s="5"/>
      <c r="V44" s="5"/>
      <c r="W44" s="5"/>
      <c r="Y44" s="1"/>
      <c r="Z44" s="6"/>
      <c r="AA44" s="5"/>
      <c r="AD44" s="1"/>
      <c r="AE44" s="6"/>
      <c r="AF44" s="5"/>
    </row>
    <row r="45" spans="12:32">
      <c r="L45" s="15"/>
      <c r="Q45" s="20" t="s">
        <v>79</v>
      </c>
      <c r="R45" s="17">
        <v>0.74123404546550953</v>
      </c>
      <c r="S45" s="15">
        <v>0.96864261080773306</v>
      </c>
      <c r="T45" s="5"/>
      <c r="U45" s="5"/>
      <c r="V45" s="5"/>
      <c r="W45" s="5"/>
      <c r="Y45" s="1"/>
      <c r="Z45" s="6"/>
      <c r="AA45" s="5"/>
      <c r="AD45" s="1"/>
      <c r="AE45" s="6"/>
      <c r="AF45" s="5"/>
    </row>
    <row r="46" spans="12:32">
      <c r="L46" s="15"/>
      <c r="Q46" s="20" t="s">
        <v>80</v>
      </c>
      <c r="R46" s="17">
        <v>0.97899609847518254</v>
      </c>
      <c r="S46" s="15">
        <v>0.81828255740812639</v>
      </c>
      <c r="T46" s="5"/>
      <c r="U46" s="5"/>
      <c r="V46" s="5"/>
      <c r="W46" s="5"/>
      <c r="Y46" s="1"/>
      <c r="Z46" s="6"/>
      <c r="AA46" s="5"/>
      <c r="AD46" s="1"/>
      <c r="AE46" s="6"/>
      <c r="AF46" s="5"/>
    </row>
    <row r="47" spans="12:32">
      <c r="L47" s="15"/>
      <c r="Q47" s="20" t="s">
        <v>81</v>
      </c>
      <c r="R47" s="17">
        <v>1.2950473527413546</v>
      </c>
      <c r="S47" s="15">
        <v>0.54398336378206313</v>
      </c>
      <c r="T47" s="5"/>
      <c r="U47" s="5"/>
      <c r="V47" s="5"/>
      <c r="W47" s="5"/>
      <c r="Y47" s="1"/>
      <c r="Z47" s="6"/>
      <c r="AA47" s="5"/>
      <c r="AD47" s="1"/>
      <c r="AE47" s="6"/>
      <c r="AF47" s="5"/>
    </row>
    <row r="48" spans="12:32">
      <c r="L48" s="15"/>
      <c r="Q48" s="20" t="s">
        <v>82</v>
      </c>
      <c r="R48" s="17">
        <v>1.6219150756156082</v>
      </c>
      <c r="S48" s="15">
        <v>0.35997204814387285</v>
      </c>
      <c r="T48" s="5"/>
      <c r="U48" s="5"/>
      <c r="V48" s="5"/>
      <c r="W48" s="5"/>
      <c r="Y48" s="1"/>
      <c r="Z48" s="6"/>
      <c r="AA48" s="5"/>
      <c r="AD48" s="1"/>
      <c r="AE48" s="6"/>
      <c r="AF48" s="5"/>
    </row>
    <row r="49" spans="12:32">
      <c r="L49" s="15"/>
      <c r="Q49" s="20" t="s">
        <v>83</v>
      </c>
      <c r="R49" s="17">
        <v>1.9397501704848779</v>
      </c>
      <c r="S49" s="15">
        <v>0.25542645697741562</v>
      </c>
      <c r="T49" s="5"/>
      <c r="U49" s="5"/>
      <c r="V49" s="5"/>
      <c r="W49" s="5"/>
      <c r="Y49" s="1"/>
      <c r="Z49" s="6"/>
      <c r="AA49" s="5"/>
      <c r="AD49" s="1"/>
      <c r="AE49" s="6"/>
      <c r="AF49" s="5"/>
    </row>
    <row r="50" spans="12:32">
      <c r="L50" s="15"/>
      <c r="Q50" s="20" t="s">
        <v>84</v>
      </c>
      <c r="R50" s="17">
        <v>2.4219591705803958</v>
      </c>
      <c r="S50" s="15">
        <v>0.16392348733279205</v>
      </c>
      <c r="T50" s="5"/>
      <c r="U50" s="5"/>
      <c r="V50" s="5"/>
      <c r="W50" s="5"/>
      <c r="Y50" s="1"/>
      <c r="Z50" s="6"/>
      <c r="AA50" s="5"/>
      <c r="AD50" s="1"/>
      <c r="AE50" s="6"/>
      <c r="AF50" s="5"/>
    </row>
    <row r="51" spans="12:32">
      <c r="L51" s="15"/>
      <c r="Q51" s="20" t="s">
        <v>85</v>
      </c>
      <c r="R51" s="17">
        <v>0.3589847537810984</v>
      </c>
      <c r="S51" s="15">
        <v>1.0230714989920415</v>
      </c>
      <c r="T51" s="5"/>
      <c r="U51" s="5"/>
      <c r="V51" s="5"/>
      <c r="W51" s="5"/>
      <c r="Y51" s="1"/>
      <c r="Z51" s="6"/>
      <c r="AA51" s="5"/>
      <c r="AD51" s="1"/>
      <c r="AE51" s="6"/>
      <c r="AF51" s="5"/>
    </row>
    <row r="52" spans="12:32">
      <c r="L52" s="15"/>
      <c r="Q52" s="20" t="s">
        <v>86</v>
      </c>
      <c r="R52" s="17">
        <v>0.53445002434045841</v>
      </c>
      <c r="S52" s="15">
        <v>0.99355354474001245</v>
      </c>
      <c r="T52" s="5"/>
      <c r="U52" s="5"/>
      <c r="V52" s="5"/>
      <c r="W52" s="5"/>
      <c r="Y52" s="1"/>
      <c r="Z52" s="6"/>
      <c r="AA52" s="5"/>
      <c r="AD52" s="1"/>
      <c r="AE52" s="6"/>
      <c r="AF52" s="5"/>
    </row>
    <row r="53" spans="12:32">
      <c r="L53" s="15"/>
      <c r="Q53" s="20" t="s">
        <v>87</v>
      </c>
      <c r="R53" s="17">
        <v>0.76918262182410913</v>
      </c>
      <c r="S53" s="15">
        <v>0.92300583724617569</v>
      </c>
      <c r="T53" s="5"/>
      <c r="U53" s="5"/>
      <c r="V53" s="5"/>
      <c r="W53" s="5"/>
      <c r="Y53" s="1"/>
      <c r="Z53" s="6"/>
      <c r="AA53" s="5"/>
      <c r="AD53" s="1"/>
      <c r="AE53" s="6"/>
      <c r="AF53" s="5"/>
    </row>
    <row r="54" spans="12:32">
      <c r="L54" s="15"/>
      <c r="Q54" s="20" t="s">
        <v>88</v>
      </c>
      <c r="R54" s="17">
        <v>1.0098203029052222</v>
      </c>
      <c r="S54" s="15">
        <v>0.76820945649787209</v>
      </c>
      <c r="T54" s="5"/>
      <c r="U54" s="5"/>
      <c r="V54" s="5"/>
      <c r="W54" s="5"/>
      <c r="Y54" s="1"/>
      <c r="Z54" s="6"/>
      <c r="AA54" s="5"/>
      <c r="AD54" s="1"/>
      <c r="AE54" s="6"/>
      <c r="AF54" s="5"/>
    </row>
    <row r="55" spans="12:32">
      <c r="L55" s="15"/>
      <c r="Q55" s="20" t="s">
        <v>89</v>
      </c>
      <c r="R55" s="17">
        <v>1.3338180579183614</v>
      </c>
      <c r="S55" s="15">
        <v>0.51018727862452229</v>
      </c>
      <c r="T55" s="5"/>
      <c r="U55" s="5"/>
      <c r="V55" s="5"/>
      <c r="W55" s="5"/>
      <c r="Y55" s="1"/>
      <c r="Z55" s="6"/>
      <c r="AA55" s="5"/>
      <c r="AD55" s="1"/>
      <c r="AE55" s="6"/>
      <c r="AF55" s="5"/>
    </row>
    <row r="56" spans="12:32">
      <c r="L56" s="15"/>
      <c r="Q56" s="20" t="s">
        <v>90</v>
      </c>
      <c r="R56" s="17">
        <v>1.6675768748922157</v>
      </c>
      <c r="S56" s="15">
        <v>0.33924197627782354</v>
      </c>
      <c r="T56" s="5"/>
      <c r="U56" s="5"/>
      <c r="V56" s="5"/>
      <c r="W56" s="5"/>
      <c r="Y56" s="1"/>
      <c r="Z56" s="6"/>
      <c r="AA56" s="5"/>
      <c r="AD56" s="1"/>
      <c r="AE56" s="6"/>
      <c r="AF56" s="5"/>
    </row>
    <row r="57" spans="12:32">
      <c r="L57" s="15"/>
      <c r="Q57" s="20" t="s">
        <v>91</v>
      </c>
      <c r="R57" s="17">
        <v>1.9925509135168218</v>
      </c>
      <c r="S57" s="15">
        <v>0.24129945640609848</v>
      </c>
      <c r="T57" s="5"/>
      <c r="U57" s="5"/>
      <c r="V57" s="5"/>
      <c r="W57" s="5"/>
      <c r="Y57" s="1"/>
      <c r="Z57" s="6"/>
      <c r="AA57" s="5"/>
      <c r="AD57" s="1"/>
      <c r="AE57" s="6"/>
      <c r="AF57" s="5"/>
    </row>
    <row r="58" spans="12:32">
      <c r="L58" s="15"/>
      <c r="Q58" s="20" t="s">
        <v>92</v>
      </c>
      <c r="R58" s="17">
        <v>2.4859433551021453</v>
      </c>
      <c r="S58" s="15">
        <v>0.15576501930602563</v>
      </c>
      <c r="T58" s="5"/>
      <c r="U58" s="5"/>
      <c r="V58" s="5"/>
      <c r="W58" s="5"/>
      <c r="Y58" s="1"/>
      <c r="Z58" s="6"/>
      <c r="AA58" s="5"/>
      <c r="AD58" s="1"/>
      <c r="AE58" s="6"/>
      <c r="AF58" s="5"/>
    </row>
    <row r="59" spans="12:32">
      <c r="L59" s="15"/>
      <c r="Q59" s="20" t="s">
        <v>93</v>
      </c>
      <c r="R59" s="17">
        <v>0.35766482802404992</v>
      </c>
      <c r="S59" s="15">
        <v>1.0273844220777517</v>
      </c>
      <c r="T59" s="5"/>
      <c r="U59" s="5"/>
      <c r="V59" s="5"/>
      <c r="W59" s="5"/>
      <c r="Y59" s="1"/>
      <c r="Z59" s="6"/>
      <c r="AA59" s="5"/>
      <c r="AD59" s="1"/>
      <c r="AE59" s="6"/>
      <c r="AF59" s="5"/>
    </row>
    <row r="60" spans="12:32">
      <c r="L60" s="15"/>
      <c r="Q60" s="20" t="s">
        <v>94</v>
      </c>
      <c r="R60" s="17">
        <v>0.53226798626743166</v>
      </c>
      <c r="S60" s="15">
        <v>0.99693738100115048</v>
      </c>
      <c r="T60" s="5"/>
      <c r="U60" s="5"/>
      <c r="V60" s="5"/>
      <c r="W60" s="5"/>
      <c r="Y60" s="1"/>
      <c r="Z60" s="6"/>
      <c r="AA60" s="5"/>
      <c r="AD60" s="1"/>
      <c r="AE60" s="6"/>
      <c r="AF60" s="5"/>
    </row>
    <row r="61" spans="12:32">
      <c r="L61" s="15"/>
      <c r="Q61" s="20" t="s">
        <v>95</v>
      </c>
      <c r="R61" s="17">
        <v>0.76636051338123523</v>
      </c>
      <c r="S61" s="15">
        <v>0.92560797710195564</v>
      </c>
      <c r="T61" s="5"/>
      <c r="U61" s="5"/>
      <c r="V61" s="5"/>
      <c r="W61" s="5"/>
      <c r="Y61" s="1"/>
      <c r="Z61" s="6"/>
      <c r="AA61" s="5"/>
      <c r="AD61" s="1"/>
      <c r="AE61" s="6"/>
      <c r="AF61" s="5"/>
    </row>
    <row r="62" spans="12:32">
      <c r="L62" s="15"/>
      <c r="Q62" s="20" t="s">
        <v>96</v>
      </c>
      <c r="R62" s="17">
        <v>1.0063509631840839</v>
      </c>
      <c r="S62" s="15">
        <v>0.77084531573628068</v>
      </c>
      <c r="T62" s="5"/>
      <c r="U62" s="5"/>
      <c r="V62" s="5"/>
      <c r="W62" s="5"/>
      <c r="Y62" s="1"/>
      <c r="Z62" s="6"/>
      <c r="AA62" s="5"/>
      <c r="AD62" s="1"/>
      <c r="AE62" s="6"/>
      <c r="AF62" s="5"/>
    </row>
    <row r="63" spans="12:32">
      <c r="L63" s="15"/>
      <c r="Q63" s="20" t="s">
        <v>97</v>
      </c>
      <c r="R63" s="17">
        <v>1.3297630233746178</v>
      </c>
      <c r="S63" s="15">
        <v>0.51234483731512137</v>
      </c>
      <c r="T63" s="5"/>
      <c r="U63" s="5"/>
      <c r="V63" s="5"/>
      <c r="W63" s="5"/>
      <c r="Y63" s="1"/>
      <c r="Z63" s="6"/>
      <c r="AA63" s="5"/>
      <c r="AD63" s="1"/>
      <c r="AE63" s="6"/>
      <c r="AF63" s="5"/>
    </row>
    <row r="64" spans="12:32">
      <c r="L64" s="15"/>
      <c r="Q64" s="20" t="s">
        <v>98</v>
      </c>
      <c r="R64" s="17">
        <v>1.6626729780891145</v>
      </c>
      <c r="S64" s="15">
        <v>0.34084155839562752</v>
      </c>
      <c r="T64" s="5"/>
      <c r="U64" s="5"/>
      <c r="V64" s="5"/>
      <c r="W64" s="5"/>
      <c r="Y64" s="1"/>
      <c r="Z64" s="6"/>
      <c r="AA64" s="5"/>
      <c r="AD64" s="1"/>
      <c r="AE64" s="6"/>
      <c r="AF64" s="5"/>
    </row>
    <row r="65" spans="12:32">
      <c r="L65" s="15"/>
      <c r="Q65" s="20" t="s">
        <v>99</v>
      </c>
      <c r="R65" s="17">
        <v>1.986789477726862</v>
      </c>
      <c r="S65" s="15">
        <v>0.24246888764519281</v>
      </c>
      <c r="T65" s="5"/>
      <c r="U65" s="5"/>
      <c r="V65" s="5"/>
      <c r="W65" s="5"/>
      <c r="Y65" s="1"/>
      <c r="Z65" s="6"/>
      <c r="AA65" s="5"/>
      <c r="AD65" s="1"/>
      <c r="AE65" s="6"/>
      <c r="AF65" s="5"/>
    </row>
    <row r="66" spans="12:32">
      <c r="L66" s="15"/>
      <c r="Q66" s="20" t="s">
        <v>100</v>
      </c>
      <c r="R66" s="17">
        <v>2.4788981351460602</v>
      </c>
      <c r="S66" s="15">
        <v>0.15653465153726254</v>
      </c>
      <c r="T66" s="5"/>
      <c r="U66" s="5"/>
      <c r="V66" s="5"/>
      <c r="W66" s="5"/>
      <c r="Y66" s="1"/>
      <c r="Z66" s="6"/>
      <c r="AA66" s="5"/>
      <c r="AD66" s="1"/>
      <c r="AE66" s="6"/>
      <c r="AF66" s="5"/>
    </row>
    <row r="67" spans="12:32">
      <c r="L67" s="15"/>
      <c r="Q67" s="20" t="s">
        <v>101</v>
      </c>
      <c r="R67" s="17">
        <v>0.35634870610101532</v>
      </c>
      <c r="S67" s="15">
        <v>1.0325452574242076</v>
      </c>
      <c r="T67" s="5"/>
      <c r="U67" s="5"/>
      <c r="V67" s="5"/>
      <c r="W67" s="5"/>
      <c r="Y67" s="1"/>
      <c r="Z67" s="6"/>
      <c r="AA67" s="5"/>
      <c r="AD67" s="1"/>
      <c r="AE67" s="6"/>
      <c r="AF67" s="5"/>
    </row>
    <row r="68" spans="12:32">
      <c r="L68" s="15"/>
      <c r="Q68" s="20" t="s">
        <v>102</v>
      </c>
      <c r="R68" s="17">
        <v>0.53012520818543973</v>
      </c>
      <c r="S68" s="15">
        <v>1.0020015128433437</v>
      </c>
      <c r="T68" s="5"/>
      <c r="U68" s="5"/>
      <c r="V68" s="5"/>
      <c r="W68" s="5"/>
      <c r="Y68" s="1"/>
      <c r="Z68" s="6"/>
      <c r="AA68" s="5"/>
      <c r="AD68" s="1"/>
      <c r="AE68" s="6"/>
      <c r="AF68" s="5"/>
    </row>
    <row r="69" spans="12:32">
      <c r="L69" s="15"/>
      <c r="Q69" s="20" t="s">
        <v>103</v>
      </c>
      <c r="R69" s="17">
        <v>0.76328235401341749</v>
      </c>
      <c r="S69" s="15">
        <v>0.93000979147722673</v>
      </c>
      <c r="T69" s="5"/>
      <c r="U69" s="5"/>
      <c r="V69" s="5"/>
      <c r="W69" s="5"/>
      <c r="Y69" s="1"/>
      <c r="Z69" s="6"/>
      <c r="AA69" s="5"/>
      <c r="AD69" s="1"/>
      <c r="AE69" s="6"/>
      <c r="AF69" s="5"/>
    </row>
    <row r="70" spans="12:32">
      <c r="L70" s="15"/>
      <c r="Q70" s="20" t="s">
        <v>104</v>
      </c>
      <c r="R70" s="17">
        <v>1.0023756504211228</v>
      </c>
      <c r="S70" s="15">
        <v>0.77448185826330851</v>
      </c>
      <c r="T70" s="5"/>
      <c r="U70" s="5"/>
      <c r="V70" s="5"/>
      <c r="W70" s="5"/>
      <c r="Y70" s="1"/>
      <c r="Z70" s="6"/>
      <c r="AA70" s="5"/>
      <c r="AD70" s="1"/>
      <c r="AE70" s="6"/>
      <c r="AF70" s="5"/>
    </row>
    <row r="71" spans="12:32">
      <c r="L71" s="15"/>
      <c r="Q71" s="20" t="s">
        <v>105</v>
      </c>
      <c r="R71" s="17">
        <v>1.3246769370182978</v>
      </c>
      <c r="S71" s="15">
        <v>0.5152847918675284</v>
      </c>
      <c r="T71" s="5"/>
      <c r="U71" s="5"/>
      <c r="V71" s="5"/>
      <c r="W71" s="5"/>
      <c r="Y71" s="1"/>
      <c r="Z71" s="6"/>
      <c r="AA71" s="5"/>
      <c r="AD71" s="1"/>
      <c r="AE71" s="6"/>
      <c r="AF71" s="5"/>
    </row>
    <row r="72" spans="12:32">
      <c r="L72" s="15"/>
      <c r="Q72" s="20" t="s">
        <v>106</v>
      </c>
      <c r="R72" s="17">
        <v>1.656360684887072</v>
      </c>
      <c r="S72" s="15">
        <v>0.3430046180628622</v>
      </c>
      <c r="T72" s="5"/>
      <c r="U72" s="5"/>
      <c r="V72" s="5"/>
      <c r="W72" s="5"/>
      <c r="Y72" s="1"/>
      <c r="Z72" s="6"/>
      <c r="AA72" s="5"/>
      <c r="AD72" s="1"/>
      <c r="AE72" s="6"/>
      <c r="AF72" s="5"/>
    </row>
    <row r="73" spans="12:32">
      <c r="L73" s="15"/>
      <c r="Q73" s="20" t="s">
        <v>107</v>
      </c>
      <c r="R73" s="17">
        <v>1.979270073104004</v>
      </c>
      <c r="S73" s="15">
        <v>0.24406791211140194</v>
      </c>
      <c r="T73" s="5"/>
      <c r="U73" s="5"/>
      <c r="V73" s="5"/>
      <c r="W73" s="5"/>
      <c r="Y73" s="1"/>
      <c r="Z73" s="6"/>
      <c r="AA73" s="5"/>
      <c r="AD73" s="1"/>
      <c r="AE73" s="6"/>
      <c r="AF73" s="5"/>
    </row>
    <row r="74" spans="12:32">
      <c r="L74" s="15"/>
      <c r="Q74" s="20" t="s">
        <v>108</v>
      </c>
      <c r="R74" s="17">
        <v>2.469479411559441</v>
      </c>
      <c r="S74" s="15">
        <v>0.15758761789074266</v>
      </c>
      <c r="T74" s="5"/>
      <c r="U74" s="5"/>
      <c r="V74" s="5"/>
      <c r="W74" s="5"/>
      <c r="Y74" s="1"/>
      <c r="Z74" s="6"/>
      <c r="AA74" s="5"/>
      <c r="AD74" s="1"/>
      <c r="AE74" s="6"/>
      <c r="AF74" s="5"/>
    </row>
    <row r="75" spans="12:32">
      <c r="L75" s="15"/>
      <c r="Q75" s="20" t="s">
        <v>109</v>
      </c>
      <c r="R75" s="17">
        <v>0.35134011776002566</v>
      </c>
      <c r="S75" s="15">
        <v>1.0275809687570328</v>
      </c>
      <c r="T75" s="5"/>
      <c r="U75" s="5"/>
      <c r="V75" s="5"/>
      <c r="W75" s="5"/>
      <c r="Y75" s="1"/>
      <c r="Z75" s="6"/>
      <c r="AA75" s="5"/>
      <c r="AD75" s="1"/>
      <c r="AE75" s="6"/>
      <c r="AF75" s="5"/>
    </row>
    <row r="76" spans="12:32">
      <c r="L76" s="15"/>
      <c r="Q76" s="20" t="s">
        <v>110</v>
      </c>
      <c r="R76" s="17">
        <v>0.52242451071852858</v>
      </c>
      <c r="S76" s="15">
        <v>0.99912773896833929</v>
      </c>
      <c r="T76" s="5"/>
      <c r="U76" s="5"/>
      <c r="V76" s="5"/>
      <c r="W76" s="5"/>
      <c r="Y76" s="1"/>
      <c r="Z76" s="6"/>
      <c r="AA76" s="5"/>
      <c r="AD76" s="1"/>
      <c r="AE76" s="6"/>
      <c r="AF76" s="5"/>
    </row>
    <row r="77" spans="12:32">
      <c r="L77" s="15"/>
      <c r="Q77" s="20" t="s">
        <v>111</v>
      </c>
      <c r="R77" s="17">
        <v>0.74649485953153294</v>
      </c>
      <c r="S77" s="15">
        <v>0.92744891628203785</v>
      </c>
      <c r="T77" s="5"/>
      <c r="U77" s="5"/>
      <c r="V77" s="5"/>
      <c r="W77" s="5"/>
      <c r="Y77" s="1"/>
      <c r="Z77" s="6"/>
      <c r="AA77" s="5"/>
      <c r="AD77" s="1"/>
      <c r="AE77" s="6"/>
      <c r="AF77" s="5"/>
    </row>
    <row r="78" spans="12:32">
      <c r="L78" s="15"/>
      <c r="Q78" s="20" t="s">
        <v>112</v>
      </c>
      <c r="R78" s="17">
        <v>0.97362586892912928</v>
      </c>
      <c r="S78" s="15">
        <v>0.76855113828792376</v>
      </c>
      <c r="T78" s="5"/>
      <c r="U78" s="5"/>
      <c r="V78" s="5"/>
      <c r="W78" s="5"/>
      <c r="Y78" s="1"/>
      <c r="Z78" s="6"/>
      <c r="AA78" s="5"/>
      <c r="AD78" s="1"/>
      <c r="AE78" s="6"/>
      <c r="AF78" s="5"/>
    </row>
    <row r="79" spans="12:32">
      <c r="L79" s="15"/>
      <c r="Q79" s="20" t="s">
        <v>113</v>
      </c>
      <c r="R79" s="17">
        <v>1.2715765340402094</v>
      </c>
      <c r="S79" s="15">
        <v>0.51876618852124656</v>
      </c>
      <c r="T79" s="5"/>
      <c r="U79" s="5"/>
      <c r="V79" s="5"/>
      <c r="W79" s="5"/>
      <c r="Y79" s="1"/>
      <c r="Z79" s="6"/>
      <c r="AA79" s="5"/>
      <c r="AD79" s="1"/>
      <c r="AE79" s="6"/>
      <c r="AF79" s="5"/>
    </row>
    <row r="80" spans="12:32">
      <c r="L80" s="15"/>
      <c r="Q80" s="20" t="s">
        <v>114</v>
      </c>
      <c r="R80" s="17">
        <v>1.5816673415442632</v>
      </c>
      <c r="S80" s="15">
        <v>0.34628867921741879</v>
      </c>
      <c r="T80" s="5"/>
      <c r="U80" s="5"/>
      <c r="V80" s="5"/>
      <c r="W80" s="5"/>
      <c r="Y80" s="1"/>
      <c r="Z80" s="6"/>
      <c r="AA80" s="5"/>
      <c r="AD80" s="1"/>
      <c r="AE80" s="6"/>
      <c r="AF80" s="5"/>
    </row>
    <row r="81" spans="12:32">
      <c r="L81" s="15"/>
      <c r="Q81" s="20" t="s">
        <v>115</v>
      </c>
      <c r="R81" s="17">
        <v>1.8849446328605304</v>
      </c>
      <c r="S81" s="15">
        <v>0.24664724965714072</v>
      </c>
      <c r="T81" s="5"/>
      <c r="U81" s="5"/>
      <c r="V81" s="5"/>
      <c r="W81" s="5"/>
      <c r="Y81" s="1"/>
      <c r="Z81" s="6"/>
      <c r="AA81" s="5"/>
      <c r="AD81" s="1"/>
      <c r="AE81" s="6"/>
      <c r="AF81" s="5"/>
    </row>
    <row r="82" spans="12:32">
      <c r="L82" s="15"/>
      <c r="Q82" s="20" t="s">
        <v>116</v>
      </c>
      <c r="R82" s="17">
        <v>2.3467527240941943</v>
      </c>
      <c r="S82" s="15">
        <v>0.16025929834698169</v>
      </c>
      <c r="T82" s="5"/>
      <c r="U82" s="5"/>
      <c r="V82" s="5"/>
      <c r="W82" s="5"/>
      <c r="Y82" s="1"/>
      <c r="Z82" s="6"/>
      <c r="AA82" s="5"/>
      <c r="AD82" s="1"/>
      <c r="AE82" s="6"/>
      <c r="AF82" s="5"/>
    </row>
    <row r="83" spans="12:32">
      <c r="L83" s="36"/>
      <c r="Q83" s="20" t="s">
        <v>117</v>
      </c>
      <c r="R83" s="17">
        <v>0.3487731652326016</v>
      </c>
      <c r="S83" s="15">
        <v>1.0386197687122369</v>
      </c>
      <c r="T83" s="5"/>
      <c r="U83" s="5"/>
      <c r="V83" s="5"/>
      <c r="W83" s="5"/>
      <c r="Y83" s="1"/>
      <c r="Z83" s="6"/>
      <c r="AA83" s="5"/>
      <c r="AD83" s="1"/>
      <c r="AE83" s="6"/>
      <c r="AF83" s="5"/>
    </row>
    <row r="84" spans="12:32">
      <c r="L84" s="15"/>
      <c r="Q84" s="20" t="s">
        <v>118</v>
      </c>
      <c r="R84" s="17">
        <v>0.51755046771115665</v>
      </c>
      <c r="S84" s="15">
        <v>1.0094161207900749</v>
      </c>
      <c r="T84" s="5"/>
      <c r="U84" s="5"/>
      <c r="V84" s="5"/>
      <c r="W84" s="5"/>
      <c r="Y84" s="1"/>
      <c r="Z84" s="6"/>
      <c r="AA84" s="5"/>
      <c r="AD84" s="1"/>
      <c r="AE84" s="6"/>
      <c r="AF84" s="5"/>
    </row>
    <row r="85" spans="12:32">
      <c r="L85" s="15"/>
      <c r="Q85" s="20" t="s">
        <v>119</v>
      </c>
      <c r="R85" s="17">
        <v>0.79083712811610085</v>
      </c>
      <c r="S85" s="15">
        <v>0.90083610986853491</v>
      </c>
      <c r="T85" s="5"/>
      <c r="U85" s="5"/>
      <c r="V85" s="5"/>
      <c r="W85" s="5"/>
      <c r="Y85" s="1"/>
      <c r="Z85" s="6"/>
      <c r="AA85" s="5"/>
      <c r="AD85" s="1"/>
      <c r="AE85" s="6"/>
      <c r="AF85" s="5"/>
    </row>
    <row r="86" spans="12:32">
      <c r="L86" s="15"/>
      <c r="Q86" s="20" t="s">
        <v>120</v>
      </c>
      <c r="R86" s="17">
        <v>0.96464132576179429</v>
      </c>
      <c r="S86" s="15">
        <v>0.74860698102836654</v>
      </c>
      <c r="T86" s="5"/>
      <c r="U86" s="5"/>
      <c r="V86" s="5"/>
      <c r="W86" s="5"/>
      <c r="Y86" s="1"/>
      <c r="Z86" s="6"/>
      <c r="AA86" s="5"/>
      <c r="AD86" s="1"/>
      <c r="AE86" s="6"/>
      <c r="AF86" s="5"/>
    </row>
    <row r="87" spans="12:32">
      <c r="L87" s="15"/>
      <c r="Q87" s="20" t="s">
        <v>121</v>
      </c>
      <c r="R87" s="17">
        <v>1.2567470057217178</v>
      </c>
      <c r="S87" s="15">
        <v>0.51860791404433015</v>
      </c>
      <c r="T87" s="5"/>
      <c r="U87" s="5"/>
      <c r="V87" s="5"/>
      <c r="W87" s="5"/>
      <c r="Y87" s="1"/>
      <c r="Z87" s="6"/>
      <c r="AA87" s="5"/>
      <c r="AD87" s="1"/>
      <c r="AE87" s="6"/>
      <c r="AF87" s="5"/>
    </row>
    <row r="88" spans="12:32">
      <c r="L88" s="15"/>
      <c r="Q88" s="20" t="s">
        <v>122</v>
      </c>
      <c r="R88" s="17">
        <v>1.5593834760455361</v>
      </c>
      <c r="S88" s="15">
        <v>0.34908845479779027</v>
      </c>
      <c r="T88" s="5"/>
      <c r="U88" s="5"/>
      <c r="V88" s="5"/>
      <c r="W88" s="5"/>
      <c r="Y88" s="1"/>
      <c r="Z88" s="6"/>
      <c r="AA88" s="5"/>
      <c r="AD88" s="1"/>
      <c r="AE88" s="6"/>
      <c r="AF88" s="5"/>
    </row>
    <row r="89" spans="12:32">
      <c r="L89" s="15"/>
      <c r="Q89" s="20" t="s">
        <v>123</v>
      </c>
      <c r="R89" s="17">
        <v>1.8556678908215087</v>
      </c>
      <c r="S89" s="15">
        <v>0.24937055995264887</v>
      </c>
      <c r="T89" s="5"/>
      <c r="U89" s="5"/>
      <c r="V89" s="5"/>
      <c r="W89" s="5"/>
      <c r="Y89" s="1"/>
      <c r="Z89" s="6"/>
      <c r="AA89" s="5"/>
      <c r="AD89" s="1"/>
      <c r="AE89" s="6"/>
      <c r="AF89" s="5"/>
    </row>
    <row r="90" spans="12:32">
      <c r="L90" s="15"/>
      <c r="Q90" s="20" t="s">
        <v>124</v>
      </c>
      <c r="R90" s="17">
        <v>2.3076286627236531</v>
      </c>
      <c r="S90" s="15">
        <v>0.16256304959713422</v>
      </c>
      <c r="T90" s="5"/>
      <c r="U90" s="5"/>
      <c r="V90" s="5"/>
      <c r="W90" s="5"/>
      <c r="Y90" s="1"/>
      <c r="Z90" s="6"/>
      <c r="AA90" s="5"/>
      <c r="AD90" s="1"/>
      <c r="AE90" s="6"/>
      <c r="AF90" s="5"/>
    </row>
    <row r="91" spans="12:32">
      <c r="L91" s="15"/>
      <c r="Q91" s="20" t="s">
        <v>227</v>
      </c>
      <c r="R91" s="17">
        <v>0.30551473618776387</v>
      </c>
      <c r="S91" s="15">
        <v>1.0100251079178624</v>
      </c>
      <c r="T91" s="5"/>
      <c r="U91" s="5"/>
      <c r="V91" s="5"/>
      <c r="W91" s="5"/>
      <c r="Y91" s="1"/>
      <c r="Z91" s="6"/>
      <c r="AA91" s="5"/>
      <c r="AD91" s="1"/>
      <c r="AE91" s="6"/>
      <c r="AF91" s="5"/>
    </row>
    <row r="92" spans="12:32">
      <c r="L92" s="15"/>
      <c r="Q92" s="20" t="s">
        <v>228</v>
      </c>
      <c r="R92" s="17">
        <v>0.49757718104038273</v>
      </c>
      <c r="S92" s="15">
        <v>0.98243505237904927</v>
      </c>
      <c r="T92" s="5"/>
      <c r="U92" s="5"/>
      <c r="V92" s="5"/>
      <c r="W92" s="5"/>
      <c r="Y92" s="1"/>
      <c r="Z92" s="6"/>
      <c r="AA92" s="5"/>
      <c r="AD92" s="1"/>
      <c r="AE92" s="6"/>
      <c r="AF92" s="5"/>
    </row>
    <row r="93" spans="12:32">
      <c r="L93" s="15"/>
      <c r="Q93" s="20" t="s">
        <v>229</v>
      </c>
      <c r="R93" s="17">
        <v>0.74241598925152097</v>
      </c>
      <c r="S93" s="15">
        <v>0.91623245631132122</v>
      </c>
      <c r="T93" s="5"/>
      <c r="U93" s="5"/>
      <c r="V93" s="5"/>
      <c r="W93" s="5"/>
      <c r="Y93" s="1"/>
      <c r="Z93" s="6"/>
      <c r="AA93" s="5"/>
      <c r="AD93" s="1"/>
      <c r="AE93" s="6"/>
      <c r="AF93" s="5"/>
    </row>
    <row r="94" spans="12:32">
      <c r="L94" s="15"/>
      <c r="Q94" s="20" t="s">
        <v>230</v>
      </c>
      <c r="R94" s="17">
        <v>0.98726334948244843</v>
      </c>
      <c r="S94" s="15">
        <v>0.76432869805004233</v>
      </c>
      <c r="T94" s="5"/>
      <c r="U94" s="5"/>
      <c r="V94" s="5"/>
      <c r="W94" s="5"/>
      <c r="Y94" s="1"/>
      <c r="Z94" s="6"/>
      <c r="AA94" s="5"/>
      <c r="AD94" s="1"/>
      <c r="AE94" s="6"/>
      <c r="AF94" s="5"/>
    </row>
    <row r="95" spans="12:32">
      <c r="L95" s="15"/>
      <c r="Q95" s="20" t="s">
        <v>231</v>
      </c>
      <c r="R95" s="17">
        <v>1.3111232656347667</v>
      </c>
      <c r="S95" s="15">
        <v>0.51044071734656737</v>
      </c>
      <c r="T95" s="5"/>
      <c r="U95" s="5"/>
      <c r="V95" s="5"/>
      <c r="W95" s="5"/>
      <c r="Y95" s="1"/>
      <c r="Z95" s="6"/>
      <c r="AA95" s="5"/>
      <c r="AD95" s="1"/>
      <c r="AE95" s="6"/>
      <c r="AF95" s="5"/>
    </row>
    <row r="96" spans="12:32">
      <c r="L96" s="15"/>
      <c r="Q96" s="20" t="s">
        <v>232</v>
      </c>
      <c r="R96" s="17">
        <v>1.6451400443812794</v>
      </c>
      <c r="S96" s="15">
        <v>0.34050136151229998</v>
      </c>
      <c r="T96" s="5"/>
      <c r="U96" s="5"/>
      <c r="V96" s="5"/>
      <c r="W96" s="5"/>
      <c r="Y96" s="1"/>
      <c r="Z96" s="6"/>
      <c r="AA96" s="5"/>
      <c r="AD96" s="1"/>
      <c r="AE96" s="6"/>
      <c r="AF96" s="5"/>
    </row>
    <row r="97" spans="12:32">
      <c r="L97" s="15"/>
      <c r="Q97" s="20" t="s">
        <v>233</v>
      </c>
      <c r="R97" s="17">
        <v>1.9694918669804902</v>
      </c>
      <c r="S97" s="15">
        <v>0.24260090837623841</v>
      </c>
      <c r="T97" s="5"/>
      <c r="U97" s="5"/>
      <c r="V97" s="5"/>
      <c r="W97" s="5"/>
      <c r="Y97" s="1"/>
      <c r="Z97" s="6"/>
      <c r="AA97" s="5"/>
      <c r="AD97" s="1"/>
      <c r="AE97" s="6"/>
      <c r="AF97" s="5"/>
    </row>
    <row r="98" spans="12:32">
      <c r="L98" s="15"/>
      <c r="Q98" s="20" t="s">
        <v>234</v>
      </c>
      <c r="R98" s="17">
        <v>2.4611107055762824</v>
      </c>
      <c r="S98" s="15">
        <v>0.15775194215146335</v>
      </c>
      <c r="T98" s="5"/>
      <c r="U98" s="5"/>
      <c r="V98" s="5"/>
      <c r="W98" s="5"/>
      <c r="Y98" s="1"/>
      <c r="Z98" s="6"/>
      <c r="AA98" s="5"/>
      <c r="AD98" s="1"/>
      <c r="AE98" s="6"/>
      <c r="AF98" s="5"/>
    </row>
    <row r="99" spans="12:32">
      <c r="L99" s="15"/>
      <c r="Q99" s="20" t="s">
        <v>235</v>
      </c>
      <c r="R99" s="17">
        <v>0.305659916803041</v>
      </c>
      <c r="S99" s="15">
        <v>1.023898118214327</v>
      </c>
      <c r="T99" s="5"/>
      <c r="U99" s="5"/>
      <c r="V99" s="5"/>
      <c r="W99" s="5"/>
      <c r="Y99" s="1"/>
      <c r="Z99" s="6"/>
      <c r="AA99" s="5"/>
      <c r="AD99" s="1"/>
      <c r="AE99" s="6"/>
      <c r="AF99" s="5"/>
    </row>
    <row r="100" spans="12:32">
      <c r="L100" s="15"/>
      <c r="Q100" s="20" t="s">
        <v>236</v>
      </c>
      <c r="R100" s="17">
        <v>0.49551813386985083</v>
      </c>
      <c r="S100" s="15">
        <v>0.99463615819724693</v>
      </c>
      <c r="T100" s="5"/>
      <c r="U100" s="5"/>
      <c r="V100" s="5"/>
      <c r="W100" s="5"/>
      <c r="Y100" s="1"/>
      <c r="Z100" s="6"/>
      <c r="AA100" s="5"/>
      <c r="AD100" s="1"/>
      <c r="AE100" s="6"/>
      <c r="AF100" s="5"/>
    </row>
    <row r="101" spans="12:32">
      <c r="L101" s="15"/>
      <c r="Q101" s="20" t="s">
        <v>237</v>
      </c>
      <c r="R101" s="17">
        <v>0.73821912029899539</v>
      </c>
      <c r="S101" s="15">
        <v>0.92519222141154178</v>
      </c>
      <c r="T101" s="5"/>
      <c r="U101" s="5"/>
      <c r="V101" s="5"/>
      <c r="W101" s="5"/>
      <c r="Y101" s="1"/>
      <c r="Z101" s="6"/>
      <c r="AA101" s="5"/>
      <c r="AD101" s="1"/>
      <c r="AE101" s="6"/>
      <c r="AF101" s="5"/>
    </row>
    <row r="102" spans="12:32">
      <c r="L102" s="15"/>
      <c r="Q102" s="20" t="s">
        <v>238</v>
      </c>
      <c r="R102" s="17">
        <v>0.98115100588929149</v>
      </c>
      <c r="S102" s="15">
        <v>0.7733861685398471</v>
      </c>
      <c r="T102" s="5"/>
      <c r="U102" s="5"/>
      <c r="V102" s="5"/>
      <c r="W102" s="5"/>
      <c r="Y102" s="1"/>
      <c r="Z102" s="6"/>
      <c r="AA102" s="5"/>
      <c r="AD102" s="1"/>
      <c r="AE102" s="6"/>
      <c r="AF102" s="5"/>
    </row>
    <row r="103" spans="12:32">
      <c r="L103" s="15"/>
      <c r="Q103" s="20" t="s">
        <v>239</v>
      </c>
      <c r="R103" s="17">
        <v>1.302588476971297</v>
      </c>
      <c r="S103" s="15">
        <v>0.51828209738362985</v>
      </c>
      <c r="T103" s="5"/>
      <c r="U103" s="5"/>
      <c r="V103" s="5"/>
      <c r="W103" s="5"/>
      <c r="Y103" s="1"/>
      <c r="Z103" s="6"/>
      <c r="AA103" s="5"/>
      <c r="AD103" s="1"/>
      <c r="AE103" s="6"/>
      <c r="AF103" s="5"/>
    </row>
    <row r="104" spans="12:32">
      <c r="L104" s="15"/>
      <c r="Q104" s="20" t="s">
        <v>240</v>
      </c>
      <c r="R104" s="17">
        <v>1.6341960226644645</v>
      </c>
      <c r="S104" s="15">
        <v>0.34582183519497373</v>
      </c>
      <c r="T104" s="5"/>
      <c r="U104" s="5"/>
      <c r="V104" s="5"/>
      <c r="W104" s="5"/>
      <c r="Y104" s="1"/>
      <c r="Z104" s="6"/>
      <c r="AA104" s="5"/>
      <c r="AD104" s="1"/>
      <c r="AE104" s="6"/>
      <c r="AF104" s="5"/>
    </row>
    <row r="105" spans="12:32">
      <c r="L105" s="15"/>
      <c r="Q105" s="20" t="s">
        <v>241</v>
      </c>
      <c r="R105" s="17">
        <v>1.9562441373563448</v>
      </c>
      <c r="S105" s="15">
        <v>0.24634793571481062</v>
      </c>
      <c r="T105" s="5"/>
      <c r="U105" s="5"/>
      <c r="V105" s="5"/>
      <c r="W105" s="5"/>
      <c r="Y105" s="1"/>
      <c r="Z105" s="6"/>
      <c r="AA105" s="5"/>
      <c r="AD105" s="1"/>
      <c r="AE105" s="6"/>
      <c r="AF105" s="5"/>
    </row>
    <row r="106" spans="12:32">
      <c r="L106" s="15"/>
      <c r="Q106" s="20" t="s">
        <v>242</v>
      </c>
      <c r="R106" s="17">
        <v>2.4444038970022257</v>
      </c>
      <c r="S106" s="15">
        <v>0.15986168129481765</v>
      </c>
      <c r="T106" s="5"/>
      <c r="U106" s="5"/>
      <c r="V106" s="5"/>
      <c r="W106" s="5"/>
      <c r="Y106" s="1"/>
      <c r="Z106" s="6"/>
      <c r="AA106" s="5"/>
      <c r="AD106" s="1"/>
      <c r="AE106" s="6"/>
      <c r="AF106" s="5"/>
    </row>
    <row r="107" spans="12:32">
      <c r="L107" s="15"/>
      <c r="Q107" s="20" t="s">
        <v>243</v>
      </c>
      <c r="R107" s="17">
        <v>0.30668085811195017</v>
      </c>
      <c r="S107" s="15">
        <v>1.0319030397332474</v>
      </c>
      <c r="T107" s="5"/>
      <c r="U107" s="5"/>
      <c r="V107" s="5"/>
      <c r="W107" s="5"/>
      <c r="Y107" s="1"/>
      <c r="Z107" s="6"/>
      <c r="AA107" s="5"/>
      <c r="AD107" s="1"/>
      <c r="AE107" s="6"/>
      <c r="AF107" s="5"/>
    </row>
    <row r="108" spans="12:32">
      <c r="L108" s="15"/>
      <c r="Q108" s="20" t="s">
        <v>244</v>
      </c>
      <c r="R108" s="17">
        <v>0.49545701510680595</v>
      </c>
      <c r="S108" s="15">
        <v>1.0008333137137337</v>
      </c>
      <c r="T108" s="5"/>
      <c r="U108" s="5"/>
      <c r="V108" s="5"/>
      <c r="W108" s="5"/>
      <c r="Y108" s="1"/>
      <c r="Z108" s="6"/>
      <c r="AA108" s="5"/>
      <c r="AD108" s="1"/>
      <c r="AE108" s="6"/>
      <c r="AF108" s="5"/>
    </row>
    <row r="109" spans="12:32">
      <c r="L109" s="15"/>
      <c r="Q109" s="20" t="s">
        <v>245</v>
      </c>
      <c r="R109" s="17">
        <v>0.73721788874059624</v>
      </c>
      <c r="S109" s="15">
        <v>0.92861213823057043</v>
      </c>
      <c r="T109" s="5"/>
      <c r="U109" s="5"/>
      <c r="V109" s="5"/>
      <c r="W109" s="5"/>
      <c r="Y109" s="1"/>
      <c r="Z109" s="6"/>
      <c r="AA109" s="5"/>
      <c r="AD109" s="1"/>
      <c r="AE109" s="6"/>
      <c r="AF109" s="5"/>
    </row>
    <row r="110" spans="12:32">
      <c r="L110" s="15"/>
      <c r="Q110" s="20" t="s">
        <v>246</v>
      </c>
      <c r="R110" s="17">
        <v>0.97940887865708792</v>
      </c>
      <c r="S110" s="15">
        <v>0.77780872315874516</v>
      </c>
      <c r="T110" s="5"/>
      <c r="U110" s="5"/>
      <c r="V110" s="5"/>
      <c r="W110" s="5"/>
      <c r="Y110" s="1"/>
      <c r="Z110" s="6"/>
      <c r="AA110" s="5"/>
      <c r="AD110" s="1"/>
      <c r="AE110" s="6"/>
      <c r="AF110" s="5"/>
    </row>
    <row r="111" spans="12:32">
      <c r="L111" s="15"/>
      <c r="Q111" s="20" t="s">
        <v>247</v>
      </c>
      <c r="R111" s="17">
        <v>1.2999554722828048</v>
      </c>
      <c r="S111" s="15">
        <v>0.52180026172195282</v>
      </c>
      <c r="T111" s="5"/>
      <c r="U111" s="5"/>
      <c r="V111" s="5"/>
      <c r="W111" s="5"/>
      <c r="Y111" s="1"/>
      <c r="Z111" s="6"/>
      <c r="AA111" s="5"/>
      <c r="AD111" s="1"/>
      <c r="AE111" s="6"/>
      <c r="AF111" s="5"/>
    </row>
    <row r="112" spans="12:32">
      <c r="L112" s="15"/>
      <c r="Q112" s="20" t="s">
        <v>248</v>
      </c>
      <c r="R112" s="17">
        <v>1.6306870947905261</v>
      </c>
      <c r="S112" s="15">
        <v>0.34804642544606673</v>
      </c>
      <c r="T112" s="5"/>
      <c r="U112" s="5"/>
      <c r="V112" s="5"/>
      <c r="W112" s="5"/>
      <c r="Y112" s="1"/>
      <c r="Z112" s="6"/>
      <c r="AA112" s="5"/>
      <c r="AD112" s="1"/>
      <c r="AE112" s="6"/>
      <c r="AF112" s="5"/>
    </row>
    <row r="113" spans="12:32">
      <c r="L113" s="15"/>
      <c r="Q113" s="20" t="s">
        <v>249</v>
      </c>
      <c r="R113" s="17">
        <v>1.9519363733053023</v>
      </c>
      <c r="S113" s="15">
        <v>0.24788744072515922</v>
      </c>
      <c r="T113" s="5"/>
      <c r="U113" s="5"/>
      <c r="V113" s="5"/>
      <c r="W113" s="5"/>
      <c r="Y113" s="1"/>
      <c r="Z113" s="6"/>
      <c r="AA113" s="5"/>
      <c r="AD113" s="1"/>
      <c r="AE113" s="6"/>
      <c r="AF113" s="5"/>
    </row>
    <row r="114" spans="12:32">
      <c r="L114" s="15"/>
      <c r="Q114" s="20" t="s">
        <v>250</v>
      </c>
      <c r="R114" s="17">
        <v>2.4388956391247483</v>
      </c>
      <c r="S114" s="15">
        <v>0.16057562228921851</v>
      </c>
      <c r="T114" s="5"/>
      <c r="U114" s="5"/>
      <c r="V114" s="5"/>
      <c r="W114" s="5"/>
      <c r="Y114" s="1"/>
      <c r="Z114" s="6"/>
      <c r="AA114" s="5"/>
      <c r="AD114" s="1"/>
      <c r="AE114" s="6"/>
      <c r="AF114" s="5"/>
    </row>
    <row r="115" spans="12:32">
      <c r="L115" s="15"/>
      <c r="Q115" s="20" t="s">
        <v>251</v>
      </c>
      <c r="R115" s="17">
        <v>0.3095548437441123</v>
      </c>
      <c r="S115" s="15">
        <v>1.0447766971719854</v>
      </c>
      <c r="T115" s="5"/>
      <c r="U115" s="5"/>
      <c r="V115" s="5"/>
      <c r="W115" s="5"/>
      <c r="Y115" s="1"/>
      <c r="Z115" s="6"/>
      <c r="AA115" s="5"/>
      <c r="AD115" s="1"/>
      <c r="AE115" s="6"/>
      <c r="AF115" s="5"/>
    </row>
    <row r="116" spans="12:32">
      <c r="L116" s="15"/>
      <c r="Q116" s="20" t="s">
        <v>252</v>
      </c>
      <c r="R116" s="17">
        <v>0.49608217085551726</v>
      </c>
      <c r="S116" s="15">
        <v>1.0120058153897491</v>
      </c>
      <c r="T116" s="5"/>
      <c r="U116" s="5"/>
      <c r="V116" s="5"/>
      <c r="W116" s="5"/>
      <c r="Y116" s="1"/>
      <c r="Z116" s="6"/>
      <c r="AA116" s="5"/>
      <c r="AD116" s="1"/>
      <c r="AE116" s="6"/>
      <c r="AF116" s="5"/>
    </row>
    <row r="117" spans="12:32">
      <c r="L117" s="15"/>
      <c r="Q117" s="20" t="s">
        <v>253</v>
      </c>
      <c r="R117" s="17">
        <v>0.73609103397077036</v>
      </c>
      <c r="S117" s="15">
        <v>0.93680838180415538</v>
      </c>
      <c r="T117" s="5"/>
      <c r="U117" s="5"/>
      <c r="V117" s="5"/>
      <c r="W117" s="5"/>
      <c r="Y117" s="1"/>
      <c r="Z117" s="6"/>
      <c r="AA117" s="5"/>
      <c r="AD117" s="1"/>
      <c r="AE117" s="6"/>
      <c r="AF117" s="5"/>
    </row>
    <row r="118" spans="12:32">
      <c r="L118" s="15"/>
      <c r="Q118" s="20" t="s">
        <v>254</v>
      </c>
      <c r="R118" s="17">
        <v>0.97693740191314471</v>
      </c>
      <c r="S118" s="15">
        <v>0.7848593516526251</v>
      </c>
      <c r="T118" s="5"/>
      <c r="U118" s="5"/>
      <c r="V118" s="5"/>
      <c r="W118" s="5"/>
      <c r="Y118" s="1"/>
      <c r="Z118" s="6"/>
      <c r="AA118" s="5"/>
      <c r="AD118" s="1"/>
      <c r="AE118" s="6"/>
      <c r="AF118" s="5"/>
    </row>
    <row r="119" spans="12:32">
      <c r="L119" s="15"/>
      <c r="Q119" s="20" t="s">
        <v>255</v>
      </c>
      <c r="R119" s="17">
        <v>1.2959282265274354</v>
      </c>
      <c r="S119" s="15">
        <v>0.52728045515394173</v>
      </c>
      <c r="T119" s="5"/>
      <c r="U119" s="5"/>
      <c r="V119" s="5"/>
      <c r="W119" s="5"/>
      <c r="Y119" s="1"/>
      <c r="Z119" s="6"/>
      <c r="AA119" s="5"/>
      <c r="AD119" s="1"/>
      <c r="AE119" s="6"/>
      <c r="AF119" s="5"/>
    </row>
    <row r="120" spans="12:32">
      <c r="L120" s="15"/>
      <c r="Q120" s="20" t="s">
        <v>256</v>
      </c>
      <c r="R120" s="17">
        <v>1.6251951019682549</v>
      </c>
      <c r="S120" s="15">
        <v>0.35156350059888614</v>
      </c>
      <c r="T120" s="5"/>
      <c r="U120" s="5"/>
      <c r="V120" s="5"/>
      <c r="W120" s="5"/>
      <c r="Y120" s="1"/>
      <c r="Z120" s="6"/>
      <c r="AA120" s="5"/>
      <c r="AD120" s="1"/>
      <c r="AE120" s="6"/>
      <c r="AF120" s="5"/>
    </row>
    <row r="121" spans="12:32">
      <c r="L121" s="15"/>
      <c r="Q121" s="20" t="s">
        <v>257</v>
      </c>
      <c r="R121" s="17">
        <v>1.9450782690118777</v>
      </c>
      <c r="S121" s="15">
        <v>0.25031560211305304</v>
      </c>
      <c r="T121" s="5"/>
      <c r="U121" s="5"/>
      <c r="V121" s="5"/>
      <c r="W121" s="5"/>
      <c r="Y121" s="1"/>
      <c r="Z121" s="6"/>
      <c r="AA121" s="5"/>
      <c r="AD121" s="1"/>
      <c r="AE121" s="6"/>
      <c r="AF121" s="5"/>
    </row>
    <row r="122" spans="12:32">
      <c r="L122" s="15"/>
      <c r="Q122" s="20" t="s">
        <v>258</v>
      </c>
      <c r="R122" s="17">
        <v>2.4300464841166693</v>
      </c>
      <c r="S122" s="15">
        <v>0.16169093719192285</v>
      </c>
      <c r="T122" s="5"/>
      <c r="U122" s="5"/>
      <c r="V122" s="5"/>
      <c r="W122" s="5"/>
      <c r="Y122" s="1"/>
      <c r="Z122" s="6"/>
      <c r="AA122" s="5"/>
      <c r="AD122" s="1"/>
      <c r="AE122" s="6"/>
      <c r="AF122" s="5"/>
    </row>
    <row r="123" spans="12:32">
      <c r="L123" s="15"/>
      <c r="Q123" s="20" t="s">
        <v>259</v>
      </c>
      <c r="R123" s="47">
        <v>0.31386108924592532</v>
      </c>
      <c r="S123" s="15">
        <v>1.0568893291895165</v>
      </c>
      <c r="T123" s="5"/>
      <c r="U123" s="5"/>
      <c r="V123" s="5"/>
      <c r="W123" s="5"/>
      <c r="Y123" s="1"/>
      <c r="Z123" s="110"/>
      <c r="AA123" s="5"/>
      <c r="AD123" s="1"/>
      <c r="AE123" s="6"/>
      <c r="AF123" s="5"/>
    </row>
    <row r="124" spans="12:32">
      <c r="L124" s="15"/>
      <c r="Q124" s="20" t="s">
        <v>260</v>
      </c>
      <c r="R124" s="17">
        <v>0.49792619997391679</v>
      </c>
      <c r="S124" s="15">
        <v>1.0235942258796042</v>
      </c>
      <c r="T124" s="5"/>
      <c r="U124" s="5"/>
      <c r="V124" s="5"/>
      <c r="W124" s="5"/>
      <c r="Y124" s="1"/>
      <c r="Z124" s="6"/>
      <c r="AA124" s="5"/>
      <c r="AD124" s="1"/>
      <c r="AE124" s="6"/>
      <c r="AF124" s="5"/>
    </row>
    <row r="125" spans="12:32">
      <c r="L125" s="15"/>
      <c r="Q125" s="20" t="s">
        <v>261</v>
      </c>
      <c r="R125" s="17">
        <v>0.73614149488652836</v>
      </c>
      <c r="S125" s="15">
        <v>0.94529195773325059</v>
      </c>
      <c r="T125" s="5"/>
      <c r="U125" s="5"/>
      <c r="V125" s="5"/>
      <c r="W125" s="5"/>
      <c r="Y125" s="1"/>
      <c r="Z125" s="6"/>
      <c r="AA125" s="5"/>
      <c r="AD125" s="1"/>
      <c r="AE125" s="6"/>
      <c r="AF125" s="5"/>
    </row>
    <row r="126" spans="12:32">
      <c r="L126" s="15"/>
      <c r="Q126" s="20" t="s">
        <v>262</v>
      </c>
      <c r="R126" s="17">
        <v>0.97572311854789662</v>
      </c>
      <c r="S126" s="15">
        <v>0.79110062671786185</v>
      </c>
      <c r="T126" s="5"/>
      <c r="U126" s="5"/>
      <c r="V126" s="5"/>
      <c r="W126" s="5"/>
      <c r="Y126" s="1"/>
      <c r="Z126" s="6"/>
      <c r="AA126" s="5"/>
      <c r="AD126" s="1"/>
      <c r="AE126" s="6"/>
      <c r="AF126" s="5"/>
    </row>
    <row r="127" spans="12:32">
      <c r="L127" s="15"/>
      <c r="Q127" s="20" t="s">
        <v>263</v>
      </c>
      <c r="R127" s="17">
        <v>1.2933692862573256</v>
      </c>
      <c r="S127" s="15">
        <v>0.53134905721832582</v>
      </c>
      <c r="T127" s="5"/>
      <c r="U127" s="5"/>
      <c r="V127" s="5"/>
      <c r="W127" s="5"/>
      <c r="Y127" s="1"/>
      <c r="Z127" s="6"/>
      <c r="AA127" s="5"/>
      <c r="AD127" s="1"/>
      <c r="AE127" s="6"/>
      <c r="AF127" s="5"/>
    </row>
    <row r="128" spans="12:32">
      <c r="L128" s="15"/>
      <c r="Q128" s="20" t="s">
        <v>264</v>
      </c>
      <c r="R128" s="17">
        <v>1.6214144527447774</v>
      </c>
      <c r="S128" s="15">
        <v>0.35414013921532284</v>
      </c>
      <c r="T128" s="5"/>
      <c r="U128" s="5"/>
      <c r="V128" s="5"/>
      <c r="W128" s="5"/>
      <c r="Y128" s="1"/>
      <c r="Z128" s="6"/>
      <c r="AA128" s="5"/>
      <c r="AD128" s="1"/>
      <c r="AE128" s="6"/>
      <c r="AF128" s="5"/>
    </row>
    <row r="129" spans="12:32">
      <c r="L129" s="15"/>
      <c r="Q129" s="20" t="s">
        <v>265</v>
      </c>
      <c r="R129" s="17">
        <v>1.9401596786772886</v>
      </c>
      <c r="S129" s="15">
        <v>0.25209315705454344</v>
      </c>
      <c r="T129" s="5"/>
      <c r="U129" s="5"/>
      <c r="V129" s="5"/>
      <c r="W129" s="5"/>
      <c r="Y129" s="1"/>
      <c r="Z129" s="6"/>
      <c r="AA129" s="5"/>
      <c r="AD129" s="1"/>
      <c r="AE129" s="6"/>
      <c r="AF129" s="5"/>
    </row>
    <row r="130" spans="12:32">
      <c r="L130" s="15"/>
      <c r="Q130" s="20" t="s">
        <v>266</v>
      </c>
      <c r="R130" s="17">
        <v>2.4235327234651791</v>
      </c>
      <c r="S130" s="15">
        <v>0.16252612328788313</v>
      </c>
      <c r="T130" s="5"/>
      <c r="U130" s="5"/>
      <c r="V130" s="5"/>
      <c r="W130" s="5"/>
      <c r="Y130" s="1"/>
      <c r="Z130" s="6"/>
      <c r="AA130" s="5"/>
      <c r="AD130" s="1"/>
      <c r="AE130" s="6"/>
      <c r="AF130" s="5"/>
    </row>
    <row r="131" spans="12:32">
      <c r="L131" s="15"/>
      <c r="Q131" s="20" t="s">
        <v>267</v>
      </c>
      <c r="R131" s="17">
        <v>0.31964035602220037</v>
      </c>
      <c r="S131" s="15">
        <v>1.066060071887865</v>
      </c>
      <c r="T131" s="5"/>
      <c r="U131" s="5"/>
      <c r="V131" s="5"/>
      <c r="W131" s="5"/>
      <c r="Y131" s="1"/>
      <c r="Z131" s="6"/>
      <c r="AA131" s="5"/>
      <c r="AD131" s="1"/>
      <c r="AE131" s="6"/>
      <c r="AF131" s="5"/>
    </row>
    <row r="132" spans="12:32">
      <c r="L132" s="15"/>
      <c r="Q132" s="20" t="s">
        <v>268</v>
      </c>
      <c r="R132" s="17">
        <v>0.50098372868370866</v>
      </c>
      <c r="S132" s="15">
        <v>1.0329743141925654</v>
      </c>
      <c r="T132" s="5"/>
      <c r="U132" s="5"/>
      <c r="V132" s="5"/>
      <c r="W132" s="5"/>
      <c r="Y132" s="1"/>
      <c r="Z132" s="6"/>
      <c r="AA132" s="5"/>
      <c r="AD132" s="1"/>
      <c r="AE132" s="6"/>
      <c r="AF132" s="5"/>
    </row>
    <row r="133" spans="12:32">
      <c r="L133" s="15"/>
      <c r="Q133" s="20" t="s">
        <v>269</v>
      </c>
      <c r="R133" s="17">
        <v>0.73735106500317271</v>
      </c>
      <c r="S133" s="15">
        <v>0.95126317274956518</v>
      </c>
      <c r="T133" s="5"/>
      <c r="U133" s="5"/>
      <c r="V133" s="5"/>
      <c r="W133" s="5"/>
      <c r="Y133" s="1"/>
      <c r="Z133" s="6"/>
      <c r="AA133" s="5"/>
      <c r="AD133" s="1"/>
      <c r="AE133" s="6"/>
      <c r="AF133" s="5"/>
    </row>
    <row r="134" spans="12:32">
      <c r="L134" s="15"/>
      <c r="Q134" s="20" t="s">
        <v>270</v>
      </c>
      <c r="R134" s="17">
        <v>0.97571182474161045</v>
      </c>
      <c r="S134" s="15">
        <v>0.79507438565378508</v>
      </c>
      <c r="T134" s="5"/>
      <c r="U134" s="5"/>
      <c r="V134" s="5"/>
      <c r="W134" s="5"/>
      <c r="Y134" s="1"/>
      <c r="Z134" s="6"/>
      <c r="AA134" s="5"/>
      <c r="AD134" s="1"/>
      <c r="AE134" s="6"/>
      <c r="AF134" s="5"/>
    </row>
    <row r="135" spans="12:32">
      <c r="L135" s="15"/>
      <c r="Q135" s="20" t="s">
        <v>271</v>
      </c>
      <c r="R135" s="17">
        <v>1.2921718755186706</v>
      </c>
      <c r="S135" s="15">
        <v>0.53366748487752214</v>
      </c>
      <c r="T135" s="5"/>
      <c r="U135" s="5"/>
      <c r="V135" s="5"/>
      <c r="W135" s="5"/>
      <c r="Y135" s="1"/>
      <c r="Z135" s="6"/>
      <c r="AA135" s="5"/>
      <c r="AD135" s="1"/>
      <c r="AE135" s="6"/>
      <c r="AF135" s="5"/>
    </row>
    <row r="136" spans="12:32">
      <c r="L136" s="15"/>
      <c r="Q136" s="20" t="s">
        <v>272</v>
      </c>
      <c r="R136" s="17">
        <v>1.6191879881456501</v>
      </c>
      <c r="S136" s="15">
        <v>0.35561458996151302</v>
      </c>
      <c r="T136" s="5"/>
      <c r="U136" s="5"/>
      <c r="V136" s="5"/>
      <c r="W136" s="5"/>
      <c r="Y136" s="1"/>
      <c r="Z136" s="6"/>
      <c r="AA136" s="5"/>
      <c r="AD136" s="1"/>
      <c r="AE136" s="6"/>
      <c r="AF136" s="5"/>
    </row>
    <row r="137" spans="12:32">
      <c r="L137" s="15"/>
      <c r="Q137" s="20" t="s">
        <v>273</v>
      </c>
      <c r="R137" s="17">
        <v>1.937057235152488</v>
      </c>
      <c r="S137" s="15">
        <v>0.25312353724699194</v>
      </c>
      <c r="T137" s="5"/>
      <c r="U137" s="5"/>
      <c r="V137" s="5"/>
      <c r="W137" s="5"/>
      <c r="Y137" s="1"/>
      <c r="Z137" s="6"/>
      <c r="AA137" s="5"/>
      <c r="AD137" s="1"/>
      <c r="AE137" s="6"/>
      <c r="AF137" s="5"/>
    </row>
    <row r="138" spans="12:32">
      <c r="L138" s="15"/>
      <c r="Q138" s="20" t="s">
        <v>274</v>
      </c>
      <c r="R138" s="17">
        <v>2.4191603142192708</v>
      </c>
      <c r="S138" s="15">
        <v>0.16309585044644989</v>
      </c>
      <c r="T138" s="5"/>
      <c r="U138" s="5"/>
      <c r="V138" s="5"/>
      <c r="W138" s="5"/>
      <c r="Y138" s="1"/>
      <c r="Z138" s="6"/>
      <c r="AA138" s="5"/>
      <c r="AD138" s="1"/>
      <c r="AE138" s="6"/>
      <c r="AF138" s="5"/>
    </row>
    <row r="139" spans="12:32">
      <c r="L139" s="15"/>
      <c r="Q139" s="20" t="s">
        <v>275</v>
      </c>
      <c r="R139" s="17">
        <v>0.3395667325240378</v>
      </c>
      <c r="S139" s="15">
        <v>1.0149656435173122</v>
      </c>
      <c r="T139" s="5"/>
      <c r="U139" s="5"/>
      <c r="V139" s="5"/>
      <c r="W139" s="5"/>
      <c r="Y139" s="1"/>
      <c r="Z139" s="6"/>
      <c r="AA139" s="5"/>
      <c r="AD139" s="1"/>
      <c r="AE139" s="6"/>
      <c r="AF139" s="5"/>
    </row>
    <row r="140" spans="12:32">
      <c r="L140" s="15"/>
      <c r="Q140" s="20" t="s">
        <v>276</v>
      </c>
      <c r="R140" s="17">
        <v>0.5214334267079016</v>
      </c>
      <c r="S140" s="15">
        <v>0.97982463481628901</v>
      </c>
      <c r="T140" s="5"/>
      <c r="U140" s="5"/>
      <c r="V140" s="5"/>
      <c r="W140" s="5"/>
      <c r="Y140" s="1"/>
      <c r="Z140" s="6"/>
      <c r="AA140" s="5"/>
      <c r="AD140" s="1"/>
      <c r="AE140" s="6"/>
      <c r="AF140" s="5"/>
    </row>
    <row r="141" spans="12:32">
      <c r="L141" s="15"/>
      <c r="Q141" s="20" t="s">
        <v>277</v>
      </c>
      <c r="R141" s="17">
        <v>0.76011540293753288</v>
      </c>
      <c r="S141" s="15">
        <v>0.89762696653437168</v>
      </c>
      <c r="T141" s="5"/>
      <c r="U141" s="5"/>
      <c r="V141" s="5"/>
      <c r="W141" s="5"/>
      <c r="Y141" s="1"/>
      <c r="Z141" s="6"/>
      <c r="AA141" s="5"/>
      <c r="AD141" s="1"/>
      <c r="AE141" s="6"/>
      <c r="AF141" s="5"/>
    </row>
    <row r="142" spans="12:32">
      <c r="L142" s="15"/>
      <c r="Q142" s="20" t="s">
        <v>278</v>
      </c>
      <c r="R142" s="17">
        <v>1.0048594486141662</v>
      </c>
      <c r="S142" s="15">
        <v>0.73631524144962646</v>
      </c>
      <c r="T142" s="5"/>
      <c r="U142" s="5"/>
      <c r="V142" s="5"/>
      <c r="W142" s="5"/>
      <c r="Y142" s="1"/>
      <c r="Z142" s="6"/>
      <c r="AA142" s="5"/>
      <c r="AD142" s="1"/>
      <c r="AE142" s="6"/>
      <c r="AF142" s="5"/>
    </row>
    <row r="143" spans="12:32">
      <c r="L143" s="15"/>
      <c r="Q143" s="20" t="s">
        <v>279</v>
      </c>
      <c r="R143" s="17">
        <v>1.3285500035404021</v>
      </c>
      <c r="S143" s="15">
        <v>0.49801273159783732</v>
      </c>
      <c r="T143" s="5"/>
      <c r="U143" s="5"/>
      <c r="V143" s="5"/>
      <c r="W143" s="5"/>
      <c r="Y143" s="1"/>
      <c r="Z143" s="6"/>
      <c r="AA143" s="5"/>
      <c r="AD143" s="1"/>
      <c r="AE143" s="6"/>
      <c r="AF143" s="5"/>
    </row>
    <row r="144" spans="12:32">
      <c r="L144" s="15"/>
      <c r="Q144" s="20" t="s">
        <v>280</v>
      </c>
      <c r="R144" s="17">
        <v>1.6634260158631449</v>
      </c>
      <c r="S144" s="15">
        <v>0.33402812988636155</v>
      </c>
      <c r="T144" s="5"/>
      <c r="U144" s="5"/>
      <c r="V144" s="5"/>
      <c r="W144" s="5"/>
      <c r="Y144" s="1"/>
      <c r="Z144" s="6"/>
      <c r="AA144" s="5"/>
      <c r="AD144" s="1"/>
      <c r="AE144" s="6"/>
      <c r="AF144" s="5"/>
    </row>
    <row r="145" spans="12:32">
      <c r="L145" s="15"/>
      <c r="Q145" s="20" t="s">
        <v>281</v>
      </c>
      <c r="R145" s="17">
        <v>1.9891165308585099</v>
      </c>
      <c r="S145" s="15">
        <v>0.2384752364776013</v>
      </c>
      <c r="T145" s="5"/>
      <c r="U145" s="5"/>
      <c r="V145" s="5"/>
      <c r="W145" s="5"/>
      <c r="Y145" s="1"/>
      <c r="Z145" s="6"/>
      <c r="AA145" s="5"/>
      <c r="AD145" s="1"/>
      <c r="AE145" s="6"/>
      <c r="AF145" s="5"/>
    </row>
    <row r="146" spans="12:32">
      <c r="L146" s="15"/>
      <c r="Q146" s="27" t="s">
        <v>282</v>
      </c>
      <c r="R146" s="17">
        <v>2.4832795237933269</v>
      </c>
      <c r="S146" s="15">
        <v>0.1549187977112873</v>
      </c>
      <c r="T146" s="5"/>
      <c r="U146" s="5"/>
      <c r="V146" s="5"/>
      <c r="W146" s="5"/>
      <c r="Y146" s="111"/>
      <c r="Z146" s="6"/>
      <c r="AA146" s="5"/>
      <c r="AD146" s="1"/>
      <c r="AE146" s="6"/>
      <c r="AF146" s="5"/>
    </row>
    <row r="147" spans="12:32">
      <c r="L147" s="15"/>
      <c r="Q147" s="20" t="s">
        <v>283</v>
      </c>
      <c r="R147" s="17">
        <v>0.33715129705387714</v>
      </c>
      <c r="S147" s="15">
        <v>1.027272391290625</v>
      </c>
      <c r="AD147" s="1"/>
      <c r="AE147" s="110"/>
      <c r="AF147" s="5"/>
    </row>
    <row r="148" spans="12:32">
      <c r="L148" s="15"/>
      <c r="Q148" s="20" t="s">
        <v>284</v>
      </c>
      <c r="R148" s="17">
        <v>0.51755232730452538</v>
      </c>
      <c r="S148" s="15">
        <v>0.99130695107537459</v>
      </c>
      <c r="AD148" s="1"/>
      <c r="AE148" s="6"/>
      <c r="AF148" s="5"/>
    </row>
    <row r="149" spans="12:32">
      <c r="L149" s="15"/>
      <c r="Q149" s="20" t="s">
        <v>285</v>
      </c>
      <c r="R149" s="17">
        <v>0.75458239576336594</v>
      </c>
      <c r="S149" s="15">
        <v>0.90778124357478274</v>
      </c>
      <c r="AD149" s="1"/>
      <c r="AE149" s="6"/>
      <c r="AF149" s="5"/>
    </row>
    <row r="150" spans="12:32">
      <c r="L150" s="15"/>
      <c r="Q150" s="20" t="s">
        <v>286</v>
      </c>
      <c r="R150" s="17">
        <v>0.99787611507945828</v>
      </c>
      <c r="S150" s="15">
        <v>0.74442234584478129</v>
      </c>
      <c r="AD150" s="1"/>
      <c r="AE150" s="6"/>
      <c r="AF150" s="5"/>
    </row>
    <row r="151" spans="12:32">
      <c r="L151" s="15"/>
      <c r="Q151" s="20" t="s">
        <v>287</v>
      </c>
      <c r="R151" s="17">
        <v>1.3194118750310337</v>
      </c>
      <c r="S151" s="15">
        <v>0.50381816203582264</v>
      </c>
      <c r="AD151" s="1"/>
      <c r="AE151" s="6"/>
      <c r="AF151" s="5"/>
    </row>
    <row r="152" spans="12:32">
      <c r="L152" s="15"/>
      <c r="Q152" s="20" t="s">
        <v>288</v>
      </c>
      <c r="R152" s="17">
        <v>1.6520277487257764</v>
      </c>
      <c r="S152" s="15">
        <v>0.33805025971464159</v>
      </c>
      <c r="AD152" s="1"/>
      <c r="AE152" s="6"/>
      <c r="AF152" s="5"/>
    </row>
    <row r="153" spans="12:32">
      <c r="L153" s="15"/>
      <c r="Q153" s="20" t="s">
        <v>289</v>
      </c>
      <c r="R153" s="17">
        <v>1.9755465184310832</v>
      </c>
      <c r="S153" s="15">
        <v>0.24138106519624136</v>
      </c>
      <c r="AD153" s="1"/>
      <c r="AE153" s="6"/>
      <c r="AF153" s="5"/>
    </row>
    <row r="154" spans="12:32">
      <c r="L154" s="15"/>
      <c r="Q154" s="20" t="s">
        <v>290</v>
      </c>
      <c r="R154" s="17">
        <v>2.4663766165302086</v>
      </c>
      <c r="S154" s="15">
        <v>0.15678937460515929</v>
      </c>
      <c r="AD154" s="1"/>
      <c r="AE154" s="6"/>
      <c r="AF154" s="5"/>
    </row>
    <row r="155" spans="12:32">
      <c r="L155" s="15"/>
      <c r="Q155" s="20" t="s">
        <v>291</v>
      </c>
      <c r="R155" s="17">
        <v>0.33581520859531083</v>
      </c>
      <c r="S155" s="15">
        <v>1.031225762712314</v>
      </c>
      <c r="AD155" s="1"/>
      <c r="AE155" s="6"/>
      <c r="AF155" s="5"/>
    </row>
    <row r="156" spans="12:32">
      <c r="L156" s="15"/>
      <c r="Q156" s="20" t="s">
        <v>292</v>
      </c>
      <c r="R156" s="17">
        <v>0.51533706852555017</v>
      </c>
      <c r="S156" s="15">
        <v>0.99533832021287705</v>
      </c>
      <c r="AD156" s="1"/>
      <c r="AE156" s="6"/>
      <c r="AF156" s="5"/>
    </row>
    <row r="157" spans="12:32">
      <c r="L157" s="15"/>
      <c r="Q157" s="20" t="s">
        <v>293</v>
      </c>
      <c r="R157" s="17">
        <v>0.75133336645475635</v>
      </c>
      <c r="S157" s="15">
        <v>0.91158853497281467</v>
      </c>
      <c r="AD157" s="1"/>
      <c r="AE157" s="6"/>
      <c r="AF157" s="5"/>
    </row>
    <row r="158" spans="12:32">
      <c r="L158" s="15"/>
      <c r="Q158" s="20" t="s">
        <v>294</v>
      </c>
      <c r="R158" s="17">
        <v>0.99375137436464589</v>
      </c>
      <c r="S158" s="15">
        <v>0.74758395202052086</v>
      </c>
      <c r="AD158" s="1"/>
      <c r="AE158" s="6"/>
      <c r="AF158" s="5"/>
    </row>
    <row r="159" spans="12:32">
      <c r="L159" s="15"/>
      <c r="Q159" s="20" t="s">
        <v>295</v>
      </c>
      <c r="R159" s="17">
        <v>1.3139538275841862</v>
      </c>
      <c r="S159" s="15">
        <v>0.50673635538603468</v>
      </c>
      <c r="AD159" s="1"/>
      <c r="AE159" s="6"/>
      <c r="AF159" s="5"/>
    </row>
    <row r="160" spans="12:32">
      <c r="L160" s="15"/>
      <c r="Q160" s="20" t="s">
        <v>296</v>
      </c>
      <c r="R160" s="17">
        <v>1.6451836967722095</v>
      </c>
      <c r="S160" s="15">
        <v>0.34023519908153177</v>
      </c>
      <c r="AD160" s="1"/>
      <c r="AE160" s="6"/>
      <c r="AF160" s="5"/>
    </row>
    <row r="161" spans="12:32">
      <c r="L161" s="15"/>
      <c r="Q161" s="20" t="s">
        <v>297</v>
      </c>
      <c r="R161" s="17">
        <v>1.967343922035738</v>
      </c>
      <c r="S161" s="15">
        <v>0.24300353099012464</v>
      </c>
      <c r="AD161" s="1"/>
      <c r="AE161" s="6"/>
      <c r="AF161" s="5"/>
    </row>
    <row r="162" spans="12:32">
      <c r="L162" s="15"/>
      <c r="Q162" s="20" t="s">
        <v>298</v>
      </c>
      <c r="R162" s="17">
        <v>2.4561417141792217</v>
      </c>
      <c r="S162" s="15">
        <v>0.15787320070644084</v>
      </c>
      <c r="AD162" s="1"/>
      <c r="AE162" s="6"/>
      <c r="AF162" s="5"/>
    </row>
    <row r="163" spans="12:32">
      <c r="L163" s="36"/>
      <c r="Q163" s="20" t="s">
        <v>299</v>
      </c>
      <c r="R163" s="17">
        <v>0.33206892252726983</v>
      </c>
      <c r="S163" s="15">
        <v>1.02216594112679</v>
      </c>
      <c r="AD163" s="1"/>
      <c r="AE163" s="6"/>
      <c r="AF163" s="5"/>
    </row>
    <row r="164" spans="12:32">
      <c r="L164" s="15"/>
      <c r="Q164" s="20" t="s">
        <v>300</v>
      </c>
      <c r="R164" s="17">
        <v>0.50772183250589509</v>
      </c>
      <c r="S164" s="15">
        <v>0.9901765127525779</v>
      </c>
      <c r="AD164" s="1"/>
      <c r="AE164" s="6"/>
      <c r="AF164" s="5"/>
    </row>
    <row r="165" spans="12:32">
      <c r="L165" s="15"/>
      <c r="Q165" s="20" t="s">
        <v>301</v>
      </c>
      <c r="R165" s="17">
        <v>0.7345675683298345</v>
      </c>
      <c r="S165" s="15">
        <v>0.90917198768401497</v>
      </c>
      <c r="AD165" s="1"/>
      <c r="AE165" s="6"/>
      <c r="AF165" s="5"/>
    </row>
    <row r="166" spans="12:32">
      <c r="L166" s="15"/>
      <c r="Q166" s="20" t="s">
        <v>302</v>
      </c>
      <c r="R166" s="17">
        <v>0.96264929324004855</v>
      </c>
      <c r="S166" s="15">
        <v>0.74689584239605089</v>
      </c>
      <c r="AD166" s="1"/>
      <c r="AE166" s="6"/>
      <c r="AF166" s="5"/>
    </row>
    <row r="167" spans="12:32">
      <c r="L167" s="15"/>
      <c r="Q167" s="20" t="s">
        <v>303</v>
      </c>
      <c r="R167" s="17">
        <v>1.2607174107383359</v>
      </c>
      <c r="S167" s="15">
        <v>0.51002859059263628</v>
      </c>
      <c r="AD167" s="1"/>
      <c r="AE167" s="6"/>
      <c r="AF167" s="5"/>
    </row>
    <row r="168" spans="12:32">
      <c r="L168" s="15"/>
      <c r="Q168" s="20" t="s">
        <v>304</v>
      </c>
      <c r="R168" s="17">
        <v>1.5701834470015918</v>
      </c>
      <c r="S168" s="15">
        <v>0.34337137754358721</v>
      </c>
      <c r="AD168" s="1"/>
      <c r="AE168" s="6"/>
      <c r="AF168" s="5"/>
    </row>
    <row r="169" spans="12:32">
      <c r="L169" s="15"/>
      <c r="Q169" s="20" t="s">
        <v>305</v>
      </c>
      <c r="R169" s="17">
        <v>1.8725496516537192</v>
      </c>
      <c r="S169" s="15">
        <v>0.2455144344172871</v>
      </c>
      <c r="AD169" s="1"/>
      <c r="AE169" s="6"/>
      <c r="AF169" s="5"/>
    </row>
    <row r="170" spans="12:32">
      <c r="L170" s="15"/>
      <c r="Q170" s="20" t="s">
        <v>306</v>
      </c>
      <c r="R170" s="17">
        <v>2.332623753752344</v>
      </c>
      <c r="S170" s="15">
        <v>0.16020405450861985</v>
      </c>
      <c r="AD170" s="1"/>
      <c r="AE170" s="6"/>
      <c r="AF170" s="5"/>
    </row>
    <row r="171" spans="12:32">
      <c r="L171" s="15"/>
      <c r="Q171" s="20" t="s">
        <v>419</v>
      </c>
      <c r="R171" s="17">
        <v>0.29884046272340886</v>
      </c>
      <c r="S171" s="15">
        <v>1.0338253373463586</v>
      </c>
    </row>
    <row r="172" spans="12:32">
      <c r="L172" s="15"/>
      <c r="Q172" s="20" t="s">
        <v>420</v>
      </c>
      <c r="R172" s="17">
        <v>0.48862170451968961</v>
      </c>
      <c r="S172" s="15">
        <v>1.0033760951332773</v>
      </c>
    </row>
    <row r="173" spans="12:32">
      <c r="L173" s="15"/>
      <c r="Q173" s="20" t="s">
        <v>421</v>
      </c>
      <c r="R173" s="17">
        <v>0.72995262731737187</v>
      </c>
      <c r="S173" s="15">
        <v>0.92869443466492185</v>
      </c>
    </row>
    <row r="174" spans="12:32">
      <c r="L174" s="15"/>
      <c r="Q174" s="20" t="s">
        <v>422</v>
      </c>
      <c r="R174" s="17">
        <v>0.97116899583559602</v>
      </c>
      <c r="S174" s="15">
        <v>0.7699638516017413</v>
      </c>
    </row>
    <row r="175" spans="12:32">
      <c r="L175" s="15"/>
      <c r="Q175" s="20" t="s">
        <v>423</v>
      </c>
      <c r="R175" s="17">
        <v>1.2900672583234385</v>
      </c>
      <c r="S175" s="15">
        <v>0.51737776146721626</v>
      </c>
    </row>
    <row r="176" spans="12:32">
      <c r="L176" s="15"/>
      <c r="Q176" s="20" t="s">
        <v>424</v>
      </c>
      <c r="R176" s="17">
        <v>1.6189350824386874</v>
      </c>
      <c r="S176" s="15">
        <v>0.34695172409414676</v>
      </c>
    </row>
    <row r="177" spans="12:19">
      <c r="L177" s="15"/>
      <c r="Q177" s="20" t="s">
        <v>425</v>
      </c>
      <c r="R177" s="17">
        <v>1.9382540988509007</v>
      </c>
      <c r="S177" s="15">
        <v>0.24781522458003316</v>
      </c>
    </row>
    <row r="178" spans="12:19">
      <c r="L178" s="15"/>
      <c r="Q178" s="20" t="s">
        <v>426</v>
      </c>
      <c r="R178" s="17">
        <v>2.4222051387697725</v>
      </c>
      <c r="S178" s="15">
        <v>0.16164305022863923</v>
      </c>
    </row>
    <row r="179" spans="12:19">
      <c r="L179" s="15"/>
      <c r="Q179" s="20" t="s">
        <v>427</v>
      </c>
      <c r="R179" s="17">
        <v>0.30025082596724739</v>
      </c>
      <c r="S179" s="15">
        <v>1.0442930815975409</v>
      </c>
    </row>
    <row r="180" spans="12:19">
      <c r="L180" s="15"/>
      <c r="Q180" s="20" t="s">
        <v>428</v>
      </c>
      <c r="R180" s="17">
        <v>0.48883257486160098</v>
      </c>
      <c r="S180" s="15">
        <v>1.0108160931117853</v>
      </c>
    </row>
    <row r="181" spans="12:19">
      <c r="L181" s="15"/>
      <c r="Q181" s="20" t="s">
        <v>429</v>
      </c>
      <c r="R181" s="17">
        <v>0.72921772061820678</v>
      </c>
      <c r="S181" s="15">
        <v>0.93224533972049251</v>
      </c>
    </row>
    <row r="182" spans="12:19">
      <c r="L182" s="15"/>
      <c r="Q182" s="20" t="s">
        <v>430</v>
      </c>
      <c r="R182" s="17">
        <v>0.96969570576052022</v>
      </c>
      <c r="S182" s="15">
        <v>0.77416920528234745</v>
      </c>
    </row>
    <row r="183" spans="12:19">
      <c r="L183" s="15"/>
      <c r="Q183" s="20" t="s">
        <v>431</v>
      </c>
      <c r="R183" s="17">
        <v>1.2877645107254294</v>
      </c>
      <c r="S183" s="15">
        <v>0.52153528918153769</v>
      </c>
    </row>
    <row r="184" spans="12:19">
      <c r="L184" s="15"/>
      <c r="Q184" s="20" t="s">
        <v>432</v>
      </c>
      <c r="R184" s="17">
        <v>1.615824240666268</v>
      </c>
      <c r="S184" s="15">
        <v>0.34964490958326133</v>
      </c>
    </row>
    <row r="185" spans="12:19">
      <c r="L185" s="15"/>
      <c r="Q185" s="20" t="s">
        <v>433</v>
      </c>
      <c r="R185" s="17">
        <v>1.9343882078209822</v>
      </c>
      <c r="S185" s="15">
        <v>0.24971988726383337</v>
      </c>
    </row>
    <row r="186" spans="12:19">
      <c r="L186" s="15"/>
      <c r="Q186" s="20" t="s">
        <v>434</v>
      </c>
      <c r="R186" s="17">
        <v>2.4172184692214538</v>
      </c>
      <c r="S186" s="15">
        <v>0.16289618221324903</v>
      </c>
    </row>
    <row r="187" spans="12:19">
      <c r="L187" s="15"/>
      <c r="Q187" s="20" t="s">
        <v>435</v>
      </c>
      <c r="R187" s="17">
        <v>0.3017297573172063</v>
      </c>
      <c r="S187" s="15">
        <v>1.0508910146967962</v>
      </c>
    </row>
    <row r="188" spans="12:19">
      <c r="L188" s="15"/>
      <c r="Q188" s="20" t="s">
        <v>436</v>
      </c>
      <c r="R188" s="17">
        <v>0.48929745227305027</v>
      </c>
      <c r="S188" s="15">
        <v>1.0157680632781214</v>
      </c>
    </row>
    <row r="189" spans="12:19">
      <c r="L189" s="15"/>
      <c r="Q189" s="20" t="s">
        <v>437</v>
      </c>
      <c r="R189" s="17">
        <v>0.72892207649414931</v>
      </c>
      <c r="S189" s="15">
        <v>0.93481142345205737</v>
      </c>
    </row>
    <row r="190" spans="12:19">
      <c r="L190" s="15"/>
      <c r="Q190" s="20" t="s">
        <v>438</v>
      </c>
      <c r="R190" s="17">
        <v>0.96883177782064522</v>
      </c>
      <c r="S190" s="15">
        <v>0.77693369310173321</v>
      </c>
    </row>
    <row r="191" spans="12:19">
      <c r="L191" s="15"/>
      <c r="Q191" s="20" t="s">
        <v>439</v>
      </c>
      <c r="R191" s="17">
        <v>1.2862743206570582</v>
      </c>
      <c r="S191" s="15">
        <v>0.52430661585505178</v>
      </c>
    </row>
    <row r="192" spans="12:19">
      <c r="L192" s="15"/>
      <c r="Q192" s="20" t="s">
        <v>440</v>
      </c>
      <c r="R192" s="17">
        <v>1.6137337354130556</v>
      </c>
      <c r="S192" s="15">
        <v>0.35142166916290796</v>
      </c>
    </row>
    <row r="193" spans="12:19">
      <c r="L193" s="15"/>
      <c r="Q193" s="20" t="s">
        <v>441</v>
      </c>
      <c r="R193" s="17">
        <v>1.9317766170476651</v>
      </c>
      <c r="S193" s="15">
        <v>0.2509631308873379</v>
      </c>
    </row>
    <row r="194" spans="12:19">
      <c r="L194" s="15"/>
      <c r="Q194" s="20" t="s">
        <v>442</v>
      </c>
      <c r="R194" s="17">
        <v>2.4138312331762077</v>
      </c>
      <c r="S194" s="15">
        <v>0.1636217195175369</v>
      </c>
    </row>
    <row r="195" spans="12:19">
      <c r="L195" s="15"/>
      <c r="Q195" s="20" t="s">
        <v>443</v>
      </c>
      <c r="R195" s="17">
        <v>0.3046425374186908</v>
      </c>
      <c r="S195" s="15">
        <v>1.0592877360451811</v>
      </c>
    </row>
    <row r="196" spans="12:19">
      <c r="L196" s="15"/>
      <c r="Q196" s="20" t="s">
        <v>444</v>
      </c>
      <c r="R196" s="17">
        <v>0.49158503985863133</v>
      </c>
      <c r="S196" s="15">
        <v>1.0153066830466986</v>
      </c>
    </row>
    <row r="197" spans="12:19">
      <c r="L197" s="15"/>
      <c r="Q197" s="20" t="s">
        <v>445</v>
      </c>
      <c r="R197" s="17">
        <v>0.72914452132026053</v>
      </c>
      <c r="S197" s="15">
        <v>0.93826526333658833</v>
      </c>
    </row>
    <row r="198" spans="12:19">
      <c r="L198" s="15"/>
      <c r="Q198" s="20" t="s">
        <v>446</v>
      </c>
      <c r="R198" s="17">
        <v>0.96831149696729601</v>
      </c>
      <c r="S198" s="15">
        <v>0.78049698317719973</v>
      </c>
    </row>
    <row r="199" spans="12:19">
      <c r="L199" s="15"/>
      <c r="Q199" s="20" t="s">
        <v>447</v>
      </c>
      <c r="R199" s="17">
        <v>1.2849712994836429</v>
      </c>
      <c r="S199" s="15">
        <v>0.52730574863772073</v>
      </c>
    </row>
    <row r="200" spans="12:19">
      <c r="L200" s="15"/>
      <c r="Q200" s="20" t="s">
        <v>448</v>
      </c>
      <c r="R200" s="17">
        <v>1.6117182373591772</v>
      </c>
      <c r="S200" s="15">
        <v>0.35337420338444714</v>
      </c>
    </row>
    <row r="201" spans="12:19">
      <c r="L201" s="15"/>
      <c r="Q201" s="20" t="s">
        <v>449</v>
      </c>
      <c r="R201" s="17">
        <v>1.9291222469162641</v>
      </c>
      <c r="S201" s="15">
        <v>0.2522833350778011</v>
      </c>
    </row>
    <row r="202" spans="12:19">
      <c r="L202" s="15"/>
      <c r="Q202" s="20" t="s">
        <v>450</v>
      </c>
      <c r="R202" s="17">
        <v>2.4102885410077937</v>
      </c>
      <c r="S202" s="15">
        <v>0.16435914664362278</v>
      </c>
    </row>
    <row r="203" spans="12:19">
      <c r="L203" s="15"/>
      <c r="Q203" s="20" t="s">
        <v>451</v>
      </c>
      <c r="R203" s="17">
        <v>0.3089353687683184</v>
      </c>
      <c r="S203" s="15">
        <v>1.0673916425904677</v>
      </c>
    </row>
    <row r="204" spans="12:19">
      <c r="L204" s="15"/>
      <c r="Q204" s="20" t="s">
        <v>452</v>
      </c>
      <c r="R204" s="17">
        <v>0.49389398164347664</v>
      </c>
      <c r="S204" s="15">
        <v>1.0229140790237743</v>
      </c>
    </row>
    <row r="205" spans="12:19">
      <c r="L205" s="15"/>
      <c r="Q205" s="20" t="s">
        <v>453</v>
      </c>
      <c r="R205" s="17">
        <v>0.73024138395514426</v>
      </c>
      <c r="S205" s="15">
        <v>0.94321892110452521</v>
      </c>
    </row>
    <row r="206" spans="12:19">
      <c r="L206" s="15"/>
      <c r="Q206" s="20" t="s">
        <v>454</v>
      </c>
      <c r="R206" s="17">
        <v>0.9686344544814095</v>
      </c>
      <c r="S206" s="15">
        <v>0.78391461988621014</v>
      </c>
    </row>
    <row r="207" spans="12:19">
      <c r="L207" s="15"/>
      <c r="Q207" s="20" t="s">
        <v>455</v>
      </c>
      <c r="R207" s="17">
        <v>1.2845414883950723</v>
      </c>
      <c r="S207" s="15">
        <v>0.52951534840458425</v>
      </c>
    </row>
    <row r="208" spans="12:19">
      <c r="L208" s="15"/>
      <c r="Q208" s="20" t="s">
        <v>456</v>
      </c>
      <c r="R208" s="17">
        <v>1.6106590045913025</v>
      </c>
      <c r="S208" s="15">
        <v>0.35477485519559188</v>
      </c>
    </row>
    <row r="209" spans="12:19">
      <c r="L209" s="15"/>
      <c r="Q209" s="20" t="s">
        <v>457</v>
      </c>
      <c r="R209" s="17">
        <v>1.927536054883304</v>
      </c>
      <c r="S209" s="15">
        <v>0.25321936071753781</v>
      </c>
    </row>
    <row r="210" spans="12:19">
      <c r="L210" s="25"/>
      <c r="Q210" s="20" t="s">
        <v>458</v>
      </c>
      <c r="R210" s="47">
        <v>2.4079664537333083</v>
      </c>
      <c r="S210" s="25">
        <v>0.16454491448044814</v>
      </c>
    </row>
    <row r="211" spans="12:19">
      <c r="L211" s="15"/>
      <c r="Q211" s="20" t="s">
        <v>459</v>
      </c>
      <c r="R211" s="17">
        <v>0.3140996641505403</v>
      </c>
      <c r="S211" s="15">
        <v>1.0727199101759179</v>
      </c>
    </row>
    <row r="212" spans="12:19">
      <c r="L212" s="15"/>
      <c r="Q212" s="20" t="s">
        <v>460</v>
      </c>
      <c r="R212" s="17">
        <v>0.49692894406284022</v>
      </c>
      <c r="S212" s="15">
        <v>1.0285369706986709</v>
      </c>
    </row>
    <row r="213" spans="12:19">
      <c r="L213" s="15"/>
      <c r="Q213" s="20" t="s">
        <v>461</v>
      </c>
      <c r="R213" s="17">
        <v>0.73201743687541987</v>
      </c>
      <c r="S213" s="15">
        <v>0.94617618212262877</v>
      </c>
    </row>
    <row r="214" spans="12:19">
      <c r="L214" s="15"/>
      <c r="Q214" s="20" t="s">
        <v>462</v>
      </c>
      <c r="R214" s="17">
        <v>0.9696739401348774</v>
      </c>
      <c r="S214" s="15">
        <v>0.78483672097656232</v>
      </c>
    </row>
    <row r="215" spans="12:19">
      <c r="L215" s="15"/>
      <c r="Q215" s="20" t="s">
        <v>463</v>
      </c>
      <c r="R215" s="17">
        <v>1.2849280234373963</v>
      </c>
      <c r="S215" s="15">
        <v>0.53020996165213052</v>
      </c>
    </row>
    <row r="216" spans="12:19">
      <c r="L216" s="15"/>
      <c r="Q216" s="20" t="s">
        <v>464</v>
      </c>
      <c r="R216" s="17">
        <v>1.6105533826277467</v>
      </c>
      <c r="S216" s="15">
        <v>0.35516771118295348</v>
      </c>
    </row>
    <row r="217" spans="12:19">
      <c r="L217" s="15"/>
      <c r="Q217" s="20" t="s">
        <v>465</v>
      </c>
      <c r="R217" s="17">
        <v>1.927020495694997</v>
      </c>
      <c r="S217" s="15">
        <v>0.25344808302646049</v>
      </c>
    </row>
    <row r="218" spans="12:19">
      <c r="L218" s="15"/>
      <c r="Q218" s="20" t="s">
        <v>466</v>
      </c>
      <c r="R218" s="17">
        <v>2.4069116631645842</v>
      </c>
      <c r="S218" s="15">
        <v>0.16458693357812382</v>
      </c>
    </row>
    <row r="219" spans="12:19">
      <c r="L219" s="15"/>
      <c r="Q219" s="20" t="s">
        <v>467</v>
      </c>
      <c r="R219" s="17">
        <v>0.32683263605276575</v>
      </c>
      <c r="S219" s="15">
        <v>1.0314470441576833</v>
      </c>
    </row>
    <row r="220" spans="12:19">
      <c r="L220" s="15"/>
      <c r="Q220" s="20" t="s">
        <v>468</v>
      </c>
      <c r="R220" s="17">
        <v>0.51004219004081153</v>
      </c>
      <c r="S220" s="15">
        <v>0.99204388714076153</v>
      </c>
    </row>
    <row r="221" spans="12:19">
      <c r="L221" s="15"/>
      <c r="Q221" s="20" t="s">
        <v>469</v>
      </c>
      <c r="R221" s="17">
        <v>0.74949619959894598</v>
      </c>
      <c r="S221" s="15">
        <v>0.89245023579693006</v>
      </c>
    </row>
    <row r="222" spans="12:19">
      <c r="L222" s="15"/>
      <c r="Q222" s="20" t="s">
        <v>470</v>
      </c>
      <c r="R222" s="17">
        <v>0.99128445393009057</v>
      </c>
      <c r="S222" s="15">
        <v>0.7302243391980664</v>
      </c>
    </row>
    <row r="223" spans="12:19">
      <c r="L223" s="15"/>
      <c r="Q223" s="20" t="s">
        <v>471</v>
      </c>
      <c r="R223" s="17">
        <v>1.3123711801234406</v>
      </c>
      <c r="S223" s="15">
        <v>0.49727730867146391</v>
      </c>
    </row>
    <row r="224" spans="12:19">
      <c r="L224" s="15"/>
      <c r="Q224" s="20" t="s">
        <v>472</v>
      </c>
      <c r="R224" s="17">
        <v>1.6442165284090036</v>
      </c>
      <c r="S224" s="15">
        <v>0.33591216499944843</v>
      </c>
    </row>
    <row r="225" spans="12:19">
      <c r="L225" s="15"/>
      <c r="Q225" s="20" t="s">
        <v>473</v>
      </c>
      <c r="R225" s="17">
        <v>1.966854015475773</v>
      </c>
      <c r="S225" s="15">
        <v>0.24067301977809619</v>
      </c>
    </row>
    <row r="226" spans="12:19">
      <c r="L226" s="15"/>
      <c r="Q226" s="20" t="s">
        <v>474</v>
      </c>
      <c r="R226" s="17">
        <v>2.4562013139481795</v>
      </c>
      <c r="S226" s="15">
        <v>0.15730269456584672</v>
      </c>
    </row>
    <row r="227" spans="12:19">
      <c r="L227" s="15"/>
      <c r="Q227" s="20" t="s">
        <v>475</v>
      </c>
      <c r="R227" s="17">
        <v>0.3252862526877478</v>
      </c>
      <c r="S227" s="15">
        <v>1.0394659870982912</v>
      </c>
    </row>
    <row r="228" spans="12:19">
      <c r="L228" s="15"/>
      <c r="Q228" s="20" t="s">
        <v>476</v>
      </c>
      <c r="R228" s="17">
        <v>0.50744169684401152</v>
      </c>
      <c r="S228" s="15">
        <v>0.99893232813089894</v>
      </c>
    </row>
    <row r="229" spans="12:19">
      <c r="L229" s="15"/>
      <c r="Q229" s="20" t="s">
        <v>477</v>
      </c>
      <c r="R229" s="17">
        <v>0.74586447084523333</v>
      </c>
      <c r="S229" s="15">
        <v>0.89867422730337398</v>
      </c>
    </row>
    <row r="230" spans="12:19">
      <c r="L230" s="15"/>
      <c r="Q230" s="20" t="s">
        <v>478</v>
      </c>
      <c r="R230" s="17">
        <v>0.98649572023892584</v>
      </c>
      <c r="S230" s="15">
        <v>0.73575022947096891</v>
      </c>
    </row>
    <row r="231" spans="12:19">
      <c r="L231" s="15"/>
      <c r="Q231" s="20" t="s">
        <v>479</v>
      </c>
      <c r="R231" s="17">
        <v>1.3060844948830221</v>
      </c>
      <c r="S231" s="15">
        <v>0.50119717119570117</v>
      </c>
    </row>
    <row r="232" spans="12:19">
      <c r="L232" s="15"/>
      <c r="Q232" s="20" t="s">
        <v>480</v>
      </c>
      <c r="R232" s="17">
        <v>1.6363718673338714</v>
      </c>
      <c r="S232" s="15">
        <v>0.33856214430424569</v>
      </c>
    </row>
    <row r="233" spans="12:19">
      <c r="L233" s="15"/>
      <c r="Q233" s="20" t="s">
        <v>481</v>
      </c>
      <c r="R233" s="17">
        <v>1.9574747327728244</v>
      </c>
      <c r="S233" s="15">
        <v>0.24257992456040584</v>
      </c>
    </row>
    <row r="234" spans="12:19">
      <c r="L234" s="15"/>
      <c r="Q234" s="20" t="s">
        <v>482</v>
      </c>
      <c r="R234" s="17">
        <v>2.4444803251622917</v>
      </c>
      <c r="S234" s="15">
        <v>0.15855771892735879</v>
      </c>
    </row>
    <row r="235" spans="12:19">
      <c r="L235" s="15"/>
      <c r="Q235" s="20" t="s">
        <v>483</v>
      </c>
      <c r="R235" s="47">
        <v>0.32424586906729669</v>
      </c>
      <c r="S235" s="15">
        <v>1.0406266592587847</v>
      </c>
    </row>
    <row r="236" spans="12:19">
      <c r="L236" s="15"/>
      <c r="Q236" s="20" t="s">
        <v>484</v>
      </c>
      <c r="R236" s="17">
        <v>0.50564172525118312</v>
      </c>
      <c r="S236" s="15">
        <v>1.000481023080779</v>
      </c>
    </row>
    <row r="237" spans="12:19">
      <c r="L237" s="15"/>
      <c r="Q237" s="20" t="s">
        <v>485</v>
      </c>
      <c r="R237" s="17">
        <v>0.74331234602794993</v>
      </c>
      <c r="S237" s="15">
        <v>0.90004346580415473</v>
      </c>
    </row>
    <row r="238" spans="12:19">
      <c r="L238" s="15"/>
      <c r="Q238" s="20" t="s">
        <v>486</v>
      </c>
      <c r="R238" s="17">
        <v>0.98310690573673476</v>
      </c>
      <c r="S238" s="15">
        <v>0.73787450387236075</v>
      </c>
    </row>
    <row r="239" spans="12:19">
      <c r="L239" s="15"/>
      <c r="Q239" s="20" t="s">
        <v>487</v>
      </c>
      <c r="R239" s="17">
        <v>1.3015557555367752</v>
      </c>
      <c r="S239" s="15">
        <v>0.50340498402485323</v>
      </c>
    </row>
    <row r="240" spans="12:19">
      <c r="L240" s="15"/>
      <c r="Q240" s="20" t="s">
        <v>488</v>
      </c>
      <c r="R240" s="17">
        <v>1.6307381616563057</v>
      </c>
      <c r="S240" s="15">
        <v>0.34019715727920191</v>
      </c>
    </row>
    <row r="241" spans="12:19">
      <c r="L241" s="15"/>
      <c r="Q241" s="20" t="s">
        <v>489</v>
      </c>
      <c r="R241" s="17">
        <v>1.9507200764893906</v>
      </c>
      <c r="S241" s="15">
        <v>0.24381027611748093</v>
      </c>
    </row>
    <row r="242" spans="12:19">
      <c r="L242" s="15"/>
      <c r="Q242" s="20" t="s">
        <v>490</v>
      </c>
      <c r="R242" s="17">
        <v>2.4360655658532155</v>
      </c>
      <c r="S242" s="15">
        <v>0.15938355220746106</v>
      </c>
    </row>
    <row r="243" spans="12:19">
      <c r="Q243" s="112" t="s">
        <v>491</v>
      </c>
      <c r="R243" s="112">
        <v>0.32211201707645493</v>
      </c>
      <c r="S243" s="112">
        <v>1.0282897253972747</v>
      </c>
    </row>
    <row r="244" spans="12:19">
      <c r="Q244" s="112" t="s">
        <v>492</v>
      </c>
      <c r="R244" s="112">
        <v>0.50223242644102428</v>
      </c>
      <c r="S244" s="112">
        <v>0.99245336383691196</v>
      </c>
    </row>
    <row r="245" spans="12:19">
      <c r="Q245" s="112" t="s">
        <v>493</v>
      </c>
      <c r="R245" s="112">
        <v>0.7383683764627339</v>
      </c>
      <c r="S245" s="112">
        <v>0.89299884103050298</v>
      </c>
    </row>
    <row r="246" spans="12:19">
      <c r="Q246" s="112" t="s">
        <v>494</v>
      </c>
      <c r="R246" s="112">
        <v>0.97653360396449651</v>
      </c>
      <c r="S246" s="112">
        <v>0.73647526040576639</v>
      </c>
    </row>
    <row r="247" spans="12:19">
      <c r="Q247" s="112" t="s">
        <v>495</v>
      </c>
      <c r="R247" s="112">
        <v>1.2928438151153547</v>
      </c>
      <c r="S247" s="112">
        <v>0.50591524971720314</v>
      </c>
    </row>
    <row r="248" spans="12:19">
      <c r="Q248" s="112" t="s">
        <v>496</v>
      </c>
      <c r="R248" s="112">
        <v>1.6197694657827866</v>
      </c>
      <c r="S248" s="112">
        <v>0.3427675379549272</v>
      </c>
    </row>
    <row r="249" spans="12:19">
      <c r="Q249" s="112" t="s">
        <v>497</v>
      </c>
      <c r="R249" s="112">
        <v>1.9376053523968952</v>
      </c>
      <c r="S249" s="112">
        <v>0.24587868365356691</v>
      </c>
    </row>
    <row r="250" spans="12:19">
      <c r="Q250" s="112" t="s">
        <v>498</v>
      </c>
      <c r="R250" s="112">
        <v>2.4196598210718241</v>
      </c>
      <c r="S250" s="112">
        <v>0.16085414926361655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Local and Global</vt:lpstr>
      <vt:lpstr>Global Only</vt:lpstr>
      <vt:lpstr>Global Only_test</vt:lpstr>
      <vt:lpstr>Global Only I</vt:lpstr>
      <vt:lpstr>Global Only H</vt:lpstr>
      <vt:lpstr>HR_Local and Global</vt:lpstr>
      <vt:lpstr>HR_Global Only</vt:lpstr>
      <vt:lpstr>HR_Global Only_test</vt:lpstr>
      <vt:lpstr>Local</vt:lpstr>
      <vt:lpstr>curves</vt:lpstr>
      <vt:lpstr>Welded shape</vt:lpstr>
      <vt:lpstr>Sheet3</vt:lpstr>
      <vt:lpstr>Sheet4</vt:lpstr>
      <vt:lpstr>HR_Sheet5</vt:lpstr>
      <vt:lpstr>HR_Shape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2026-09-29T16:40:57Z</dcterms:modified>
</cp:coreProperties>
</file>