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1"/>
  </bookViews>
  <sheets>
    <sheet state="visible" name="Sheet1" sheetId="1" r:id="rId1"/>
    <sheet state="visible" name="Sheet2" sheetId="2" r:id="rId2"/>
  </sheets>
</workbook>
</file>

<file path=xl/sharedStrings.xml><?xml version="1.0" encoding="utf-8"?>
<sst xmlns="http://schemas.openxmlformats.org/spreadsheetml/2006/main">
  <si>
    <t>wt. % de B</t>
  </si>
  <si>
    <t>wt. % de AlB2</t>
  </si>
  <si>
    <t>g de AlB2</t>
  </si>
  <si>
    <t>masa de Cu-Zn-Al</t>
  </si>
  <si>
    <t>Aleación</t>
  </si>
  <si>
    <t xml:space="preserve">Cu </t>
  </si>
  <si>
    <t>Zn</t>
  </si>
  <si>
    <t>Al</t>
  </si>
  <si>
    <t>Peso total</t>
  </si>
  <si>
    <t>wt. % Cu</t>
  </si>
  <si>
    <t>wt. % Zn</t>
  </si>
  <si>
    <t>wt. % Al</t>
  </si>
  <si>
    <t>Ms</t>
  </si>
  <si>
    <t>at. % Cu</t>
  </si>
  <si>
    <t>at. % Zn</t>
  </si>
  <si>
    <t>at. % Al</t>
  </si>
  <si>
    <t>e/a</t>
  </si>
  <si>
    <t>Ms (ºC)</t>
  </si>
  <si>
    <t>Base</t>
  </si>
  <si>
    <t>Botón</t>
  </si>
  <si>
    <t>Con AlB2</t>
  </si>
  <si>
    <t>AlB2</t>
  </si>
  <si>
    <t>Sup. Papel Al</t>
  </si>
  <si>
    <t>wt.% B</t>
  </si>
  <si>
    <t>Extra Cu</t>
  </si>
  <si>
    <t>ingresar</t>
  </si>
  <si>
    <t>Extra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</si>
</sst>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164" formatCode="0.0000"/>
    <numFmt numFmtId="165" formatCode="0.000"/>
  </numFmts>
  <fonts count="21"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mbria"/>
      <charset val="0"/>
      <family val="2"/>
      <b/>
      <color rgb="FF003366"/>
      <sz val="18"/>
    </font>
    <font>
      <name val="Calibri"/>
      <charset val="0"/>
      <family val="2"/>
      <b/>
      <color rgb="FF003366"/>
      <sz val="15"/>
    </font>
    <font>
      <name val="Calibri"/>
      <charset val="0"/>
      <family val="2"/>
      <b/>
      <color rgb="FF003366"/>
      <sz val="13"/>
    </font>
    <font>
      <name val="Calibri"/>
      <charset val="0"/>
      <family val="2"/>
      <b/>
      <color rgb="FF003366"/>
      <sz val="11"/>
    </font>
    <font>
      <name val="Calibri"/>
      <charset val="0"/>
      <family val="2"/>
      <color rgb="FF008000"/>
      <sz val="11"/>
    </font>
    <font>
      <name val="Calibri"/>
      <charset val="0"/>
      <family val="2"/>
      <color rgb="FF800080"/>
      <sz val="11"/>
    </font>
    <font>
      <name val="Calibri"/>
      <charset val="0"/>
      <family val="2"/>
      <color rgb="FF993300"/>
      <sz val="11"/>
    </font>
    <font>
      <name val="Calibri"/>
      <charset val="0"/>
      <family val="2"/>
      <color rgb="FF333399"/>
      <sz val="11"/>
    </font>
    <font>
      <name val="Calibri"/>
      <charset val="0"/>
      <family val="2"/>
      <b/>
      <color rgb="FF333333"/>
      <sz val="11"/>
    </font>
    <font>
      <name val="Calibri"/>
      <charset val="0"/>
      <family val="2"/>
      <b/>
      <color rgb="FFFF9900"/>
      <sz val="11"/>
    </font>
    <font>
      <name val="Calibri"/>
      <charset val="0"/>
      <family val="2"/>
      <color rgb="FFFF9900"/>
      <sz val="11"/>
    </font>
    <font>
      <name val="Calibri"/>
      <charset val="0"/>
      <family val="2"/>
      <b/>
      <color rgb="FFFFFFFF"/>
      <sz val="11"/>
    </font>
    <font>
      <name val="Calibri"/>
      <charset val="0"/>
      <family val="2"/>
      <color rgb="FFFF0000"/>
      <sz val="11"/>
    </font>
    <font>
      <name val="Calibri"/>
      <charset val="0"/>
      <family val="2"/>
      <i/>
      <color rgb="FF808080"/>
      <sz val="11"/>
    </font>
    <font>
      <name val="Calibri"/>
      <charset val="0"/>
      <family val="2"/>
      <b/>
      <color rgb="FF000000"/>
      <sz val="11"/>
    </font>
    <font>
      <name val="Calibri"/>
      <charset val="0"/>
      <family val="2"/>
      <color rgb="FFFFFFFF"/>
      <sz val="11"/>
    </font>
  </fonts>
  <fills count="24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FF99CC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rgb="FFCCFFFF"/>
      </patternFill>
    </fill>
    <fill>
      <patternFill patternType="solid">
        <fgColor rgb="FFFFCC99"/>
      </patternFill>
    </fill>
    <fill>
      <patternFill patternType="solid">
        <fgColor rgb="FF99CCFF"/>
      </patternFill>
    </fill>
    <fill>
      <patternFill patternType="solid">
        <fgColor rgb="FFFF8080"/>
      </patternFill>
    </fill>
    <fill>
      <patternFill patternType="solid">
        <fgColor rgb="FF00FF00"/>
      </patternFill>
    </fill>
    <fill>
      <patternFill patternType="solid">
        <fgColor rgb="FFFFCC00"/>
      </patternFill>
    </fill>
    <fill>
      <patternFill patternType="solid">
        <fgColor rgb="FF0066CC"/>
      </patternFill>
    </fill>
    <fill>
      <patternFill patternType="solid">
        <fgColor rgb="FF800080"/>
      </patternFill>
    </fill>
    <fill>
      <patternFill patternType="solid">
        <fgColor rgb="FF33CCCC"/>
      </patternFill>
    </fill>
    <fill>
      <patternFill patternType="solid">
        <fgColor rgb="FFFF9900"/>
      </patternFill>
    </fill>
    <fill>
      <patternFill patternType="solid">
        <fgColor rgb="FF333399"/>
      </patternFill>
    </fill>
    <fill>
      <patternFill patternType="solid">
        <fgColor rgb="FFFF0000"/>
      </patternFill>
    </fill>
    <fill>
      <patternFill patternType="solid">
        <fgColor rgb="FF339966"/>
      </patternFill>
    </fill>
    <fill>
      <patternFill patternType="solid">
        <fgColor rgb="FFFF6600"/>
      </patternFill>
    </fill>
    <fill>
      <patternFill patternType="solid">
        <fgColor rgb="FFC0C0C0"/>
      </patternFill>
    </fill>
    <fill>
      <patternFill patternType="solid">
        <fgColor rgb="FF969696"/>
      </patternFill>
    </fill>
    <fill>
      <patternFill patternType="solid">
        <fgColor rgb="FFFFFF99"/>
      </patternFill>
    </fill>
    <fill>
      <patternFill patternType="solid">
        <fgColor rgb="FFFFFFCC"/>
      </patternFill>
    </fill>
  </fills>
  <borders count="10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>
        <color rgb="FF000000"/>
      </diagonal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333399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C0C0C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medium">
        <color rgb="FF0066CC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double">
        <color rgb="FFFF9900"/>
      </bottom>
      <diagonal style="none">
        <color rgb="FF000000"/>
      </diagonal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 style="none">
        <color rgb="FF000000"/>
      </diagonal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333399"/>
      </top>
      <bottom style="double">
        <color rgb="FF333399"/>
      </bottom>
      <diagonal style="none">
        <color rgb="FF000000"/>
      </diagonal>
    </border>
  </borders>
  <cellStyleXfs count="6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8" borderId="0" xfId="0" applyFont="1" applyFill="1"/>
    <xf numFmtId="0" fontId="4" fillId="11" borderId="0" xfId="0" applyFont="1" applyFill="1"/>
    <xf numFmtId="0" fontId="20" fillId="12" borderId="0" xfId="0" applyFont="1" applyFill="1"/>
    <xf numFmtId="0" fontId="20" fillId="9" borderId="0" xfId="0" applyFont="1" applyFill="1"/>
    <xf numFmtId="0" fontId="20" fillId="10" borderId="0" xfId="0" applyFont="1" applyFill="1"/>
    <xf numFmtId="0" fontId="20" fillId="13" borderId="0" xfId="0" applyFont="1" applyFill="1"/>
    <xf numFmtId="0" fontId="20" fillId="14" borderId="0" xfId="0" applyFont="1" applyFill="1"/>
    <xf numFmtId="0" fontId="20" fillId="15" borderId="0" xfId="0" applyFont="1" applyFill="1"/>
    <xf numFmtId="0" fontId="20" fillId="16" borderId="0" xfId="0" applyFont="1" applyFill="1"/>
    <xf numFmtId="0" fontId="20" fillId="17" borderId="0" xfId="0" applyFont="1" applyFill="1"/>
    <xf numFmtId="0" fontId="20" fillId="18" borderId="0" xfId="0" applyFont="1" applyFill="1"/>
    <xf numFmtId="0" fontId="20" fillId="13" borderId="0" xfId="0" applyFont="1" applyFill="1"/>
    <xf numFmtId="0" fontId="20" fillId="14" borderId="0" xfId="0" applyFont="1" applyFill="1"/>
    <xf numFmtId="0" fontId="20" fillId="19" borderId="0" xfId="0" applyFont="1" applyFill="1"/>
    <xf numFmtId="0" fontId="10" fillId="3" borderId="0" xfId="0" applyFont="1" applyFill="1"/>
    <xf numFmtId="0" fontId="14" fillId="20" borderId="1" xfId="0" applyFont="1" applyFill="1" applyBorder="1"/>
    <xf numFmtId="0" fontId="16" fillId="21" borderId="2" xfId="0" applyFont="1" applyFill="1" applyBorder="1"/>
    <xf numFmtId="43" fontId="4" fillId="0" borderId="0" xfId="0" applyNumberFormat="1" applyFont="1"/>
    <xf numFmtId="41" fontId="4" fillId="0" borderId="0" xfId="0" applyNumberFormat="1" applyFont="1"/>
    <xf numFmtId="44" fontId="4" fillId="0" borderId="0" xfId="0" applyNumberFormat="1" applyFont="1"/>
    <xf numFmtId="42" fontId="4" fillId="0" borderId="0" xfId="0" applyNumberFormat="1" applyFont="1"/>
    <xf numFmtId="0" fontId="18" fillId="0" borderId="0" xfId="0" applyFont="1"/>
    <xf numFmtId="0" fontId="9" fillId="4" borderId="0" xfId="0" applyFont="1" applyFill="1"/>
    <xf numFmtId="0" fontId="6" fillId="0" borderId="3" xfId="0" applyFont="1" applyBorder="1"/>
    <xf numFmtId="0" fontId="7" fillId="0" borderId="4" xfId="0" applyFont="1" applyBorder="1"/>
    <xf numFmtId="0" fontId="8" fillId="0" borderId="5" xfId="0" applyFont="1" applyBorder="1"/>
    <xf numFmtId="0" fontId="8" fillId="0" borderId="0" xfId="0" applyFont="1"/>
    <xf numFmtId="0" fontId="12" fillId="7" borderId="1" xfId="0" applyFont="1" applyFill="1" applyBorder="1"/>
    <xf numFmtId="0" fontId="15" fillId="0" borderId="6" xfId="0" applyFont="1" applyBorder="1"/>
    <xf numFmtId="0" fontId="11" fillId="22" borderId="0" xfId="0" applyFont="1" applyFill="1"/>
    <xf numFmtId="0" fontId="4" fillId="23" borderId="7" xfId="0" applyFont="1" applyFill="1" applyBorder="1"/>
    <xf numFmtId="0" fontId="13" fillId="20" borderId="8" xfId="0" applyFont="1" applyFill="1" applyBorder="1"/>
    <xf numFmtId="9" fontId="4" fillId="0" borderId="0" xfId="0" applyNumberFormat="1" applyFont="1"/>
    <xf numFmtId="0" fontId="5" fillId="0" borderId="0" xfId="0" applyFont="1"/>
    <xf numFmtId="0" fontId="19" fillId="0" borderId="9" xfId="0" applyFont="1" applyBorder="1"/>
    <xf numFmtId="0" fontId="17" fillId="0" borderId="0" xfId="0" applyFont="1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11" borderId="0" xfId="0" applyNumberFormat="1" applyFill="1"/>
    <xf numFmtId="2" fontId="0" fillId="11" borderId="0" xfId="0" applyNumberFormat="1" applyFill="1"/>
    <xf numFmtId="0" fontId="0" fillId="11" borderId="0" xfId="0" applyFill="1"/>
  </cell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2" sqref="A2"/>
    </sheetView>
  </sheetViews>
  <sheetFormatPr baseColWidth="8" defaultRowHeight="14"/>
  <cols>
    <col min="1" max="1" width="12.26953125" customWidth="1"/>
    <col min="2" max="2" width="13.6328125" customWidth="1"/>
    <col min="3" max="3" width="12.36328125" bestFit="1" customWidth="1"/>
    <col min="4" max="5" width="11.36328125" bestFit="1" customWidth="1"/>
    <col min="6" max="6" width="12.36328125" bestFit="1" customWidth="1"/>
    <col min="7" max="9" width="11.36328125" bestFit="1" customWidth="1"/>
    <col min="10" max="11" width="13.453125" bestFit="1" customWidth="1"/>
    <col min="12" max="15" width="11.36328125" bestFit="1" customWidth="1"/>
    <col min="16" max="17" width="13.08984375" bestFit="1" customWidth="1"/>
  </cols>
  <sheetData>
    <row r="1">
      <c r="A1" s="0" t="s">
        <v>0</v>
      </c>
      <c r="B1" s="0" t="s">
        <v>1</v>
      </c>
      <c r="C1" s="0" t="s">
        <v>2</v>
      </c>
      <c r="E1" s="0" t="s">
        <v>3</v>
      </c>
    </row>
    <row r="2">
      <c r="A2" s="0">
        <v>0.005</v>
      </c>
      <c r="B2" s="0">
        <f>A2*2.25</f>
        <v>0.01125</v>
      </c>
      <c r="C2" s="0">
        <f>B2*E$2/100</f>
        <v>0.009</v>
      </c>
      <c r="E2" s="6">
        <v>80</v>
      </c>
    </row>
    <row r="3">
      <c r="A3" s="0">
        <v>0.016</v>
      </c>
      <c r="B3" s="0">
        <f>A3*2.25</f>
        <v>0.036</v>
      </c>
      <c r="C3" s="0">
        <f>B3*E$2/100</f>
        <v>0.0288</v>
      </c>
    </row>
    <row r="4">
      <c r="A4" s="0">
        <v>0.05</v>
      </c>
      <c r="B4" s="0">
        <f>A4*2.25</f>
        <v>0.1125</v>
      </c>
      <c r="C4" s="0">
        <f>B4*E$2/100</f>
        <v>0.09</v>
      </c>
    </row>
    <row r="5">
      <c r="A5" s="0">
        <v>0.16</v>
      </c>
      <c r="B5" s="0">
        <f>A5*2.25</f>
        <v>0.36</v>
      </c>
      <c r="C5" s="0">
        <f>B5*E$2/100</f>
        <v>0.288</v>
      </c>
    </row>
    <row r="6">
      <c r="A6" s="0">
        <v>0.5</v>
      </c>
      <c r="B6" s="0">
        <f>A6*2.25</f>
        <v>1.125</v>
      </c>
      <c r="C6" s="0">
        <f>B6*E$2/100</f>
        <v>0.9</v>
      </c>
    </row>
    <row r="7">
      <c r="A7" s="0">
        <v>1.6</v>
      </c>
      <c r="B7" s="0">
        <f>A7*2.25</f>
        <v>3.6</v>
      </c>
      <c r="C7" s="0">
        <f>B7*E$2/100</f>
        <v>2.88</v>
      </c>
    </row>
    <row r="8">
      <c r="A8" s="0">
        <v>5</v>
      </c>
      <c r="B8" s="0">
        <f>A8*2.25</f>
        <v>11.25</v>
      </c>
      <c r="C8" s="0">
        <f>B8*E$2/100</f>
        <v>9</v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K4" sqref="K4"/>
    </sheetView>
  </sheetViews>
  <sheetFormatPr baseColWidth="8" defaultRowHeight="14"/>
  <cols>
    <col min="1" max="1" width="16.1796875" style="3" customWidth="1"/>
    <col min="2" max="2" width="9.36328125" style="3" bestFit="1" customWidth="1"/>
    <col min="3" max="257" width="8.7265625" style="3" customWidth="1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21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23</v>
      </c>
      <c r="K1" s="3" t="s">
        <v>12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17</v>
      </c>
    </row>
    <row r="2">
      <c r="A2" s="3" t="s">
        <v>18</v>
      </c>
      <c r="B2" s="2">
        <v>60.156</v>
      </c>
      <c r="C2" s="2">
        <v>13.714</v>
      </c>
      <c r="D2" s="2">
        <v>6.13</v>
      </c>
      <c r="E2" s="2"/>
      <c r="F2" s="2">
        <f>B2+C2+D2+E2</f>
        <v>80</v>
      </c>
      <c r="G2" s="2">
        <f>B2/F2*100</f>
        <v>75.195</v>
      </c>
      <c r="H2" s="2">
        <f>C2/F2*100</f>
        <v>17.1425</v>
      </c>
      <c r="I2" s="2">
        <f>D2/F2*100</f>
        <v>7.6625</v>
      </c>
      <c r="J2" s="2"/>
      <c r="K2" s="3">
        <f>3280-8000*N2-11000*O2</f>
        <v>260.939497420048</v>
      </c>
      <c r="L2" s="3">
        <f>2686-6400*N2-9000*O2</f>
        <v>237.910922782531</v>
      </c>
      <c r="M2" s="2">
        <f>(B2/63.546)/(B2/63.546+C2/65.38+D2/26.98154)</f>
        <v>0.684193703090331</v>
      </c>
      <c r="N2" s="2">
        <f>(C2/65.38)/(B2/63.546+C2/65.38+D2/26.98154)</f>
        <v>0.151602921142135</v>
      </c>
      <c r="O2" s="2">
        <f>(D2/26.98154)/(B2/63.546+C2/65.38+D2/26.98154)</f>
        <v>0.164203375767534</v>
      </c>
      <c r="P2" s="2">
        <f>M2+N2*2+O2*3</f>
        <v>1.4800096726772</v>
      </c>
      <c r="Q2" s="3">
        <f>K2-273</f>
        <v>-12.0605025799521</v>
      </c>
      <c r="R2" s="3">
        <f>L2-273</f>
        <v>-35.0890772174689</v>
      </c>
    </row>
    <row r="3">
      <c r="A3" s="3" t="s">
        <v>19</v>
      </c>
      <c r="B3" s="2">
        <f>B2*$F$3/$F$2</f>
        <v>14.1862887</v>
      </c>
      <c r="C3" s="2">
        <f>C2*$F$3/$F$2</f>
        <v>3.23410405</v>
      </c>
      <c r="D3" s="2">
        <f>D2*$F$3/$F$2</f>
        <v>1.44560725</v>
      </c>
      <c r="E3" s="2"/>
      <c r="F3" s="4">
        <v>18.866</v>
      </c>
      <c r="G3" s="2">
        <f>B3/F3*100</f>
        <v>75.195</v>
      </c>
      <c r="H3" s="2">
        <f>C3/F3*100</f>
        <v>17.1425</v>
      </c>
      <c r="I3" s="2">
        <f>D3/F3*100</f>
        <v>7.6625</v>
      </c>
      <c r="J3" s="2"/>
      <c r="K3" s="3">
        <f>3280-8000*N3-11000*O3</f>
        <v>260.939497420047</v>
      </c>
      <c r="L3" s="3">
        <f>2686-6400*N3-9000*O3</f>
        <v>237.910922782531</v>
      </c>
      <c r="M3" s="2">
        <f>(B3/63.546)/(B3/63.546+C3/65.38+D3/26.98154)</f>
        <v>0.684193703090331</v>
      </c>
      <c r="N3" s="2">
        <f>(C3/65.38)/(B3/63.546+C3/65.38+D3/26.98154)</f>
        <v>0.151602921142135</v>
      </c>
      <c r="O3" s="2">
        <f>(D3/26.98154)/(B3/63.546+C3/65.38+D3/26.98154)</f>
        <v>0.164203375767534</v>
      </c>
      <c r="P3" s="2">
        <f>M3+N3*2+O3*3</f>
        <v>1.4800096726772</v>
      </c>
      <c r="Q3" s="3">
        <f>K3-273</f>
        <v>-12.0605025799525</v>
      </c>
      <c r="R3" s="3">
        <f>L3-273</f>
        <v>-35.0890772174689</v>
      </c>
    </row>
    <row r="4">
      <c r="A4" s="3" t="s">
        <v>20</v>
      </c>
      <c r="B4" s="2">
        <f>B3+B6</f>
        <v>14.3862887</v>
      </c>
      <c r="C4" s="2">
        <f>C3</f>
        <v>3.23410405</v>
      </c>
      <c r="D4" s="2">
        <f>D3+B10*0.85/280</f>
        <v>1.47596439285714</v>
      </c>
      <c r="E4" s="1">
        <f>2.25*F3*J4/100/(1-J4/100)</f>
        <v>0.0212348674337169</v>
      </c>
      <c r="F4" s="2">
        <f>B4+C4+D4</f>
        <v>19.0963571428571</v>
      </c>
      <c r="G4" s="2">
        <f>B4/F4*100</f>
        <v>75.3352515999686</v>
      </c>
      <c r="H4" s="2">
        <f>C4/F4*100</f>
        <v>16.935712009396</v>
      </c>
      <c r="I4" s="2">
        <f>D4/F4*100</f>
        <v>7.72903639063546</v>
      </c>
      <c r="J4" s="5">
        <v>0.05</v>
      </c>
      <c r="K4" s="3">
        <f>3280-8000*N4-11000*O4</f>
        <v>262.520298793269</v>
      </c>
      <c r="L4" s="3">
        <f>2686-6400*N4-9000*O4</f>
        <v>238.919296454583</v>
      </c>
      <c r="M4" s="2">
        <f>(B4/63.546)/(B4/63.546+C4/65.38+D4/26.98154)</f>
        <v>0.684871804686719</v>
      </c>
      <c r="N4" s="2">
        <f>(C4/65.38)/(B4/63.546+C4/65.38+D4/26.98154)</f>
        <v>0.149643482413121</v>
      </c>
      <c r="O4" s="2">
        <f>(D4/26.98154)/(B4/63.546+C4/65.38+D4/26.98154)</f>
        <v>0.16548471290016</v>
      </c>
      <c r="P4" s="2">
        <f>M4+N4*2+O4*3</f>
        <v>1.48061290821344</v>
      </c>
      <c r="Q4" s="3">
        <f>K4-273</f>
        <v>-10.4797012067306</v>
      </c>
      <c r="R4" s="3">
        <f>L4-273</f>
        <v>-34.080703545417</v>
      </c>
    </row>
    <row r="6">
      <c r="A6" s="3" t="s">
        <v>24</v>
      </c>
      <c r="B6" s="5">
        <v>0.2</v>
      </c>
    </row>
    <row r="10">
      <c r="A10" s="3" t="s">
        <v>22</v>
      </c>
      <c r="B10" s="5">
        <v>10</v>
      </c>
      <c r="E10" s="5"/>
      <c r="F10" s="3" t="s">
        <v>25</v>
      </c>
    </row>
    <row r="14">
      <c r="B14" s="3" t="s">
        <v>26</v>
      </c>
      <c r="C14" s="3">
        <f>B10*0.85/280</f>
        <v>0.0303571428571429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