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Bach Khoa University/HK211/NLP/Exercise/"/>
    </mc:Choice>
  </mc:AlternateContent>
  <xr:revisionPtr revIDLastSave="0" documentId="13_ncr:1_{8A4C901B-D884-2E47-B4B0-C9E437A0DA78}" xr6:coauthVersionLast="47" xr6:coauthVersionMax="47" xr10:uidLastSave="{00000000-0000-0000-0000-000000000000}"/>
  <bookViews>
    <workbookView xWindow="0" yWindow="500" windowWidth="29580" windowHeight="18700" firstSheet="1" activeTab="9" xr2:uid="{79157F9E-53D2-F643-B3D5-C26696AF1AEF}"/>
  </bookViews>
  <sheets>
    <sheet name="W1_TF_IDF" sheetId="1" r:id="rId1"/>
    <sheet name="W2_Sigmoid" sheetId="2" r:id="rId2"/>
    <sheet name="W2_Softmax" sheetId="3" r:id="rId3"/>
    <sheet name="W3_AE" sheetId="4" r:id="rId4"/>
    <sheet name="W3_Word2Vec" sheetId="5" r:id="rId5"/>
    <sheet name="W4_CNN+WE" sheetId="6" r:id="rId6"/>
    <sheet name="W6_RNN_TF" sheetId="7" r:id="rId7"/>
    <sheet name="W6_RNN_Non TF" sheetId="8" r:id="rId8"/>
    <sheet name="W8_GRU" sheetId="9" r:id="rId9"/>
    <sheet name="W9_No Attention" sheetId="10" r:id="rId10"/>
    <sheet name="W9_Attention" sheetId="11" r:id="rId11"/>
    <sheet name="W10_Trans_BERT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2" l="1"/>
  <c r="H37" i="12"/>
  <c r="G37" i="12"/>
  <c r="H36" i="12"/>
  <c r="G36" i="12"/>
  <c r="G35" i="12"/>
  <c r="I31" i="12"/>
  <c r="H31" i="12"/>
  <c r="I25" i="12"/>
  <c r="H25" i="12"/>
  <c r="G25" i="12"/>
  <c r="I24" i="12"/>
  <c r="H24" i="12"/>
  <c r="G24" i="12"/>
  <c r="I23" i="12"/>
  <c r="H23" i="12"/>
  <c r="G23" i="12"/>
  <c r="J19" i="12"/>
  <c r="I19" i="12"/>
  <c r="H19" i="12"/>
  <c r="G19" i="12"/>
  <c r="G31" i="12" s="1"/>
  <c r="J18" i="12"/>
  <c r="I18" i="12"/>
  <c r="H18" i="12"/>
  <c r="G18" i="12"/>
  <c r="H30" i="12" s="1"/>
  <c r="J17" i="12"/>
  <c r="I17" i="12"/>
  <c r="H17" i="12"/>
  <c r="G17" i="12"/>
  <c r="G29" i="12" s="1"/>
  <c r="G43" i="12" l="1"/>
  <c r="G48" i="12" s="1"/>
  <c r="I36" i="12"/>
  <c r="H29" i="12"/>
  <c r="I29" i="12"/>
  <c r="H35" i="12"/>
  <c r="I35" i="12"/>
  <c r="G41" i="12"/>
  <c r="G46" i="12" s="1"/>
  <c r="G30" i="12"/>
  <c r="G42" i="12" s="1"/>
  <c r="G47" i="12" s="1"/>
  <c r="G52" i="12" s="1"/>
  <c r="I30" i="12"/>
  <c r="I119" i="11"/>
  <c r="I118" i="11"/>
  <c r="I117" i="11"/>
  <c r="I104" i="11"/>
  <c r="I103" i="11"/>
  <c r="I102" i="11"/>
  <c r="I89" i="11"/>
  <c r="I88" i="11"/>
  <c r="I87" i="11"/>
  <c r="I74" i="11"/>
  <c r="I73" i="11"/>
  <c r="I72" i="11"/>
  <c r="I58" i="11"/>
  <c r="I57" i="11"/>
  <c r="I56" i="11"/>
  <c r="I42" i="11"/>
  <c r="I41" i="11"/>
  <c r="I40" i="11"/>
  <c r="I26" i="11"/>
  <c r="I25" i="11"/>
  <c r="I24" i="11"/>
  <c r="I18" i="11"/>
  <c r="I17" i="11"/>
  <c r="I16" i="11"/>
  <c r="I11" i="11"/>
  <c r="L14" i="11" s="1"/>
  <c r="O14" i="11" s="1"/>
  <c r="G34" i="11" s="1"/>
  <c r="I10" i="11"/>
  <c r="L13" i="11" s="1"/>
  <c r="O13" i="11" s="1"/>
  <c r="G33" i="11" s="1"/>
  <c r="I9" i="11"/>
  <c r="L12" i="11" s="1"/>
  <c r="O12" i="11" s="1"/>
  <c r="I119" i="10"/>
  <c r="I118" i="10"/>
  <c r="I117" i="10"/>
  <c r="I104" i="10"/>
  <c r="I103" i="10"/>
  <c r="I102" i="10"/>
  <c r="I89" i="10"/>
  <c r="I88" i="10"/>
  <c r="I87" i="10"/>
  <c r="I74" i="10"/>
  <c r="I73" i="10"/>
  <c r="I72" i="10"/>
  <c r="I58" i="10"/>
  <c r="I57" i="10"/>
  <c r="I56" i="10"/>
  <c r="I42" i="10"/>
  <c r="I41" i="10"/>
  <c r="I40" i="10"/>
  <c r="I26" i="10"/>
  <c r="I25" i="10"/>
  <c r="I24" i="10"/>
  <c r="I18" i="10"/>
  <c r="I17" i="10"/>
  <c r="I16" i="10"/>
  <c r="L14" i="10"/>
  <c r="O14" i="10" s="1"/>
  <c r="G34" i="10" s="1"/>
  <c r="L13" i="10"/>
  <c r="O13" i="10" s="1"/>
  <c r="G33" i="10" s="1"/>
  <c r="I11" i="10"/>
  <c r="I10" i="10"/>
  <c r="I9" i="10"/>
  <c r="L12" i="10" s="1"/>
  <c r="O12" i="10" s="1"/>
  <c r="G32" i="10" s="1"/>
  <c r="I52" i="9"/>
  <c r="I51" i="9"/>
  <c r="I50" i="9"/>
  <c r="I38" i="9"/>
  <c r="I37" i="9"/>
  <c r="I36" i="9"/>
  <c r="I31" i="9"/>
  <c r="I30" i="9"/>
  <c r="I29" i="9"/>
  <c r="I24" i="9"/>
  <c r="L27" i="9" s="1"/>
  <c r="O27" i="9" s="1"/>
  <c r="S20" i="9" s="1"/>
  <c r="I23" i="9"/>
  <c r="L26" i="9" s="1"/>
  <c r="O26" i="9" s="1"/>
  <c r="S19" i="9" s="1"/>
  <c r="I22" i="9"/>
  <c r="L25" i="9" s="1"/>
  <c r="O25" i="9" s="1"/>
  <c r="S18" i="9" s="1"/>
  <c r="I18" i="9"/>
  <c r="I17" i="9"/>
  <c r="I16" i="9"/>
  <c r="I11" i="9"/>
  <c r="L14" i="9" s="1"/>
  <c r="O14" i="9" s="1"/>
  <c r="I10" i="9"/>
  <c r="L13" i="9" s="1"/>
  <c r="O13" i="9" s="1"/>
  <c r="I9" i="9"/>
  <c r="L12" i="9" s="1"/>
  <c r="O12" i="9" s="1"/>
  <c r="I25" i="8"/>
  <c r="I24" i="8"/>
  <c r="I23" i="8"/>
  <c r="I18" i="8"/>
  <c r="I17" i="8"/>
  <c r="I16" i="8"/>
  <c r="I11" i="8"/>
  <c r="L14" i="8" s="1"/>
  <c r="G33" i="8" s="1"/>
  <c r="I10" i="8"/>
  <c r="L13" i="8" s="1"/>
  <c r="I9" i="8"/>
  <c r="I25" i="7"/>
  <c r="I24" i="7"/>
  <c r="I23" i="7"/>
  <c r="I18" i="7"/>
  <c r="I17" i="7"/>
  <c r="I16" i="7"/>
  <c r="I11" i="7"/>
  <c r="L14" i="7" s="1"/>
  <c r="G33" i="7" s="1"/>
  <c r="I10" i="7"/>
  <c r="L13" i="7" s="1"/>
  <c r="I9" i="7"/>
  <c r="L12" i="7" s="1"/>
  <c r="I58" i="12" l="1"/>
  <c r="H58" i="12"/>
  <c r="G58" i="12"/>
  <c r="G51" i="12"/>
  <c r="G53" i="12"/>
  <c r="G32" i="11"/>
  <c r="I34" i="10"/>
  <c r="L30" i="10" s="1"/>
  <c r="O30" i="10" s="1"/>
  <c r="G50" i="10" s="1"/>
  <c r="I33" i="10"/>
  <c r="L29" i="10" s="1"/>
  <c r="O29" i="10" s="1"/>
  <c r="G49" i="10" s="1"/>
  <c r="I32" i="10"/>
  <c r="L28" i="10"/>
  <c r="O28" i="10" s="1"/>
  <c r="G48" i="10" s="1"/>
  <c r="L12" i="8"/>
  <c r="G65" i="9"/>
  <c r="G45" i="9"/>
  <c r="G59" i="9"/>
  <c r="G66" i="9"/>
  <c r="G46" i="9"/>
  <c r="G60" i="9"/>
  <c r="G64" i="9"/>
  <c r="G58" i="9"/>
  <c r="G44" i="9"/>
  <c r="G32" i="8"/>
  <c r="O13" i="8"/>
  <c r="G31" i="8"/>
  <c r="O12" i="8"/>
  <c r="O14" i="8"/>
  <c r="G31" i="7"/>
  <c r="O12" i="7"/>
  <c r="O13" i="7"/>
  <c r="G32" i="7"/>
  <c r="O14" i="7"/>
  <c r="G59" i="12" l="1"/>
  <c r="H59" i="12"/>
  <c r="I59" i="12"/>
  <c r="I57" i="12"/>
  <c r="I62" i="12" s="1"/>
  <c r="G57" i="12"/>
  <c r="G62" i="12" s="1"/>
  <c r="H57" i="12"/>
  <c r="H62" i="12" s="1"/>
  <c r="I34" i="11"/>
  <c r="L30" i="11" s="1"/>
  <c r="O30" i="11" s="1"/>
  <c r="G50" i="11" s="1"/>
  <c r="I33" i="11"/>
  <c r="L29" i="11" s="1"/>
  <c r="O29" i="11" s="1"/>
  <c r="G49" i="11" s="1"/>
  <c r="I32" i="11"/>
  <c r="L28" i="11" s="1"/>
  <c r="O28" i="11" s="1"/>
  <c r="I48" i="10"/>
  <c r="L44" i="10" s="1"/>
  <c r="O44" i="10" s="1"/>
  <c r="G64" i="10" s="1"/>
  <c r="I50" i="10"/>
  <c r="L46" i="10" s="1"/>
  <c r="O46" i="10" s="1"/>
  <c r="G66" i="10" s="1"/>
  <c r="I49" i="10"/>
  <c r="L45" i="10" s="1"/>
  <c r="O45" i="10" s="1"/>
  <c r="G65" i="10" s="1"/>
  <c r="I60" i="9"/>
  <c r="L56" i="9" s="1"/>
  <c r="O56" i="9" s="1"/>
  <c r="I59" i="9"/>
  <c r="L55" i="9" s="1"/>
  <c r="O55" i="9" s="1"/>
  <c r="I58" i="9"/>
  <c r="L54" i="9" s="1"/>
  <c r="O54" i="9" s="1"/>
  <c r="I46" i="9"/>
  <c r="L42" i="9" s="1"/>
  <c r="O42" i="9" s="1"/>
  <c r="I45" i="9"/>
  <c r="L41" i="9" s="1"/>
  <c r="O41" i="9" s="1"/>
  <c r="I44" i="9"/>
  <c r="L40" i="9" s="1"/>
  <c r="O40" i="9" s="1"/>
  <c r="I65" i="9"/>
  <c r="I67" i="9"/>
  <c r="I66" i="9"/>
  <c r="I64" i="9"/>
  <c r="L64" i="9" s="1"/>
  <c r="I32" i="8"/>
  <c r="L28" i="8" s="1"/>
  <c r="I33" i="8"/>
  <c r="L29" i="8" s="1"/>
  <c r="I31" i="8"/>
  <c r="L27" i="8" s="1"/>
  <c r="T5" i="8"/>
  <c r="T4" i="8"/>
  <c r="T3" i="8"/>
  <c r="T2" i="8"/>
  <c r="T5" i="7"/>
  <c r="T2" i="7"/>
  <c r="T4" i="7"/>
  <c r="T3" i="7"/>
  <c r="U3" i="7" s="1"/>
  <c r="I31" i="7"/>
  <c r="L27" i="7" s="1"/>
  <c r="I33" i="7"/>
  <c r="L29" i="7" s="1"/>
  <c r="I32" i="7"/>
  <c r="L28" i="7" s="1"/>
  <c r="G48" i="11" l="1"/>
  <c r="I64" i="10"/>
  <c r="L60" i="10" s="1"/>
  <c r="O60" i="10" s="1"/>
  <c r="G80" i="10" s="1"/>
  <c r="I65" i="10"/>
  <c r="L61" i="10" s="1"/>
  <c r="O61" i="10" s="1"/>
  <c r="G81" i="10" s="1"/>
  <c r="I66" i="10"/>
  <c r="L62" i="10" s="1"/>
  <c r="O62" i="10" s="1"/>
  <c r="G82" i="10" s="1"/>
  <c r="U2" i="8"/>
  <c r="L65" i="9"/>
  <c r="S46" i="9"/>
  <c r="G71" i="9" s="1"/>
  <c r="L66" i="9"/>
  <c r="S47" i="9"/>
  <c r="G72" i="9" s="1"/>
  <c r="L67" i="9"/>
  <c r="S48" i="9"/>
  <c r="G73" i="9" s="1"/>
  <c r="G37" i="8"/>
  <c r="O27" i="8"/>
  <c r="U4" i="8"/>
  <c r="O29" i="8"/>
  <c r="G39" i="8"/>
  <c r="U3" i="8"/>
  <c r="Y1" i="8" s="1"/>
  <c r="U5" i="8"/>
  <c r="O28" i="8"/>
  <c r="G38" i="8"/>
  <c r="G38" i="7"/>
  <c r="O28" i="7"/>
  <c r="O27" i="7"/>
  <c r="G37" i="7"/>
  <c r="U4" i="7"/>
  <c r="U2" i="7"/>
  <c r="O29" i="7"/>
  <c r="G39" i="7"/>
  <c r="U5" i="7"/>
  <c r="I50" i="11" l="1"/>
  <c r="L46" i="11" s="1"/>
  <c r="O46" i="11" s="1"/>
  <c r="G66" i="11" s="1"/>
  <c r="I49" i="11"/>
  <c r="L45" i="11" s="1"/>
  <c r="O45" i="11" s="1"/>
  <c r="G65" i="11" s="1"/>
  <c r="I48" i="11"/>
  <c r="L44" i="11" s="1"/>
  <c r="O44" i="11" s="1"/>
  <c r="I96" i="10"/>
  <c r="L92" i="10" s="1"/>
  <c r="O92" i="10" s="1"/>
  <c r="G111" i="10" s="1"/>
  <c r="I80" i="10"/>
  <c r="L76" i="10" s="1"/>
  <c r="O76" i="10" s="1"/>
  <c r="G95" i="10" s="1"/>
  <c r="I95" i="10"/>
  <c r="L91" i="10" s="1"/>
  <c r="O91" i="10" s="1"/>
  <c r="G110" i="10" s="1"/>
  <c r="I81" i="10"/>
  <c r="L77" i="10" s="1"/>
  <c r="O77" i="10" s="1"/>
  <c r="G96" i="10" s="1"/>
  <c r="I97" i="10"/>
  <c r="L93" i="10" s="1"/>
  <c r="O93" i="10" s="1"/>
  <c r="G112" i="10" s="1"/>
  <c r="I82" i="10"/>
  <c r="L78" i="10" s="1"/>
  <c r="O78" i="10" s="1"/>
  <c r="G97" i="10" s="1"/>
  <c r="O64" i="9"/>
  <c r="I73" i="9"/>
  <c r="I72" i="9"/>
  <c r="I74" i="9"/>
  <c r="I71" i="9"/>
  <c r="T10" i="8"/>
  <c r="T9" i="8"/>
  <c r="T8" i="8"/>
  <c r="T7" i="8"/>
  <c r="I40" i="8"/>
  <c r="I39" i="8"/>
  <c r="I38" i="8"/>
  <c r="I37" i="8"/>
  <c r="L37" i="8" s="1"/>
  <c r="Y1" i="7"/>
  <c r="I40" i="7"/>
  <c r="I38" i="7"/>
  <c r="I39" i="7"/>
  <c r="I37" i="7"/>
  <c r="T8" i="7"/>
  <c r="T7" i="7"/>
  <c r="T10" i="7"/>
  <c r="T9" i="7"/>
  <c r="U9" i="7" s="1"/>
  <c r="G64" i="11" l="1"/>
  <c r="I111" i="10"/>
  <c r="L107" i="10" s="1"/>
  <c r="O107" i="10" s="1"/>
  <c r="I110" i="10"/>
  <c r="L106" i="10" s="1"/>
  <c r="O106" i="10" s="1"/>
  <c r="I112" i="10"/>
  <c r="L108" i="10" s="1"/>
  <c r="O108" i="10" s="1"/>
  <c r="U9" i="8"/>
  <c r="L37" i="7"/>
  <c r="L71" i="9"/>
  <c r="L74" i="9"/>
  <c r="L72" i="9"/>
  <c r="L73" i="9"/>
  <c r="L38" i="8"/>
  <c r="L39" i="8"/>
  <c r="L40" i="8"/>
  <c r="U7" i="8"/>
  <c r="U8" i="8"/>
  <c r="U10" i="8"/>
  <c r="U10" i="7"/>
  <c r="U8" i="7"/>
  <c r="L40" i="7"/>
  <c r="U7" i="7"/>
  <c r="Y6" i="7" s="1"/>
  <c r="L39" i="7"/>
  <c r="R38" i="7" s="1"/>
  <c r="L38" i="7"/>
  <c r="I66" i="11" l="1"/>
  <c r="L62" i="11" s="1"/>
  <c r="O62" i="11" s="1"/>
  <c r="G82" i="11" s="1"/>
  <c r="I64" i="11"/>
  <c r="L60" i="11" s="1"/>
  <c r="O60" i="11" s="1"/>
  <c r="I65" i="11"/>
  <c r="L61" i="11" s="1"/>
  <c r="O61" i="11" s="1"/>
  <c r="G81" i="11" s="1"/>
  <c r="G133" i="10"/>
  <c r="G125" i="10"/>
  <c r="G135" i="10"/>
  <c r="G127" i="10"/>
  <c r="G126" i="10"/>
  <c r="G134" i="10"/>
  <c r="O71" i="9"/>
  <c r="Y6" i="8"/>
  <c r="G80" i="11" l="1"/>
  <c r="I127" i="10"/>
  <c r="L123" i="10" s="1"/>
  <c r="O123" i="10" s="1"/>
  <c r="G142" i="10" s="1"/>
  <c r="I125" i="10"/>
  <c r="L121" i="10" s="1"/>
  <c r="O121" i="10" s="1"/>
  <c r="G140" i="10" s="1"/>
  <c r="I126" i="10"/>
  <c r="L122" i="10" s="1"/>
  <c r="O122" i="10" s="1"/>
  <c r="G141" i="10" s="1"/>
  <c r="I135" i="10"/>
  <c r="I133" i="10"/>
  <c r="I138" i="10"/>
  <c r="I134" i="10"/>
  <c r="L134" i="10" s="1"/>
  <c r="I137" i="10"/>
  <c r="I136" i="10"/>
  <c r="E30" i="6"/>
  <c r="E27" i="6"/>
  <c r="G27" i="6" s="1"/>
  <c r="K27" i="6" s="1"/>
  <c r="K11" i="6"/>
  <c r="I11" i="6"/>
  <c r="H11" i="6"/>
  <c r="G11" i="6"/>
  <c r="K10" i="6"/>
  <c r="I10" i="6"/>
  <c r="H10" i="6"/>
  <c r="G10" i="6"/>
  <c r="K9" i="6"/>
  <c r="J9" i="6"/>
  <c r="Q14" i="6" s="1"/>
  <c r="I9" i="6"/>
  <c r="P14" i="6" s="1"/>
  <c r="H9" i="6"/>
  <c r="G9" i="6"/>
  <c r="I95" i="11" l="1"/>
  <c r="L91" i="11" s="1"/>
  <c r="O91" i="11" s="1"/>
  <c r="I80" i="11"/>
  <c r="L76" i="11" s="1"/>
  <c r="O76" i="11" s="1"/>
  <c r="I81" i="11"/>
  <c r="L77" i="11" s="1"/>
  <c r="O77" i="11" s="1"/>
  <c r="G96" i="11" s="1"/>
  <c r="I82" i="11"/>
  <c r="L78" i="11" s="1"/>
  <c r="O78" i="11" s="1"/>
  <c r="G97" i="11" s="1"/>
  <c r="I97" i="11"/>
  <c r="L93" i="11" s="1"/>
  <c r="O93" i="11" s="1"/>
  <c r="G112" i="11" s="1"/>
  <c r="I96" i="11"/>
  <c r="L92" i="11" s="1"/>
  <c r="O92" i="11" s="1"/>
  <c r="G111" i="11" s="1"/>
  <c r="L135" i="10"/>
  <c r="L137" i="10"/>
  <c r="L133" i="10"/>
  <c r="O133" i="10" s="1"/>
  <c r="I143" i="10"/>
  <c r="I145" i="10"/>
  <c r="I144" i="10"/>
  <c r="I142" i="10"/>
  <c r="L142" i="10" s="1"/>
  <c r="I141" i="10"/>
  <c r="I140" i="10"/>
  <c r="L136" i="10"/>
  <c r="L138" i="10"/>
  <c r="H14" i="6"/>
  <c r="O14" i="6"/>
  <c r="J14" i="6"/>
  <c r="G30" i="6"/>
  <c r="N14" i="6"/>
  <c r="N15" i="6" s="1"/>
  <c r="I14" i="6"/>
  <c r="H15" i="6" s="1"/>
  <c r="G14" i="5"/>
  <c r="I14" i="5" s="1"/>
  <c r="G13" i="5"/>
  <c r="I13" i="5" s="1"/>
  <c r="G12" i="5"/>
  <c r="I12" i="5" s="1"/>
  <c r="G7" i="5"/>
  <c r="I7" i="5" s="1"/>
  <c r="G6" i="5"/>
  <c r="I6" i="5" s="1"/>
  <c r="G5" i="5"/>
  <c r="I5" i="5" s="1"/>
  <c r="G14" i="4"/>
  <c r="I14" i="4" s="1"/>
  <c r="G13" i="4"/>
  <c r="I13" i="4" s="1"/>
  <c r="G12" i="4"/>
  <c r="I12" i="4" s="1"/>
  <c r="G7" i="4"/>
  <c r="I7" i="4" s="1"/>
  <c r="G6" i="4"/>
  <c r="I6" i="4" s="1"/>
  <c r="G5" i="4"/>
  <c r="I5" i="4" s="1"/>
  <c r="I8" i="3"/>
  <c r="L11" i="3" s="1"/>
  <c r="I7" i="3"/>
  <c r="L10" i="3" s="1"/>
  <c r="I6" i="3"/>
  <c r="L9" i="3" s="1"/>
  <c r="O9" i="3" s="1"/>
  <c r="F9" i="2"/>
  <c r="F10" i="2" s="1"/>
  <c r="F11" i="2" s="1"/>
  <c r="G95" i="11" l="1"/>
  <c r="P76" i="11"/>
  <c r="G110" i="11"/>
  <c r="P12" i="11"/>
  <c r="P28" i="11"/>
  <c r="P44" i="11"/>
  <c r="Q44" i="11" s="1"/>
  <c r="P60" i="11"/>
  <c r="Q60" i="11" s="1"/>
  <c r="L141" i="10"/>
  <c r="O140" i="10" s="1"/>
  <c r="L140" i="10"/>
  <c r="L144" i="10"/>
  <c r="L145" i="10"/>
  <c r="L143" i="10"/>
  <c r="K14" i="5"/>
  <c r="M14" i="5" s="1"/>
  <c r="K12" i="5"/>
  <c r="M12" i="5" s="1"/>
  <c r="K15" i="5"/>
  <c r="M15" i="5" s="1"/>
  <c r="K13" i="5"/>
  <c r="M13" i="5" s="1"/>
  <c r="K5" i="5"/>
  <c r="M5" i="5" s="1"/>
  <c r="K8" i="5"/>
  <c r="M8" i="5" s="1"/>
  <c r="K7" i="5"/>
  <c r="M7" i="5" s="1"/>
  <c r="K6" i="5"/>
  <c r="M6" i="5" s="1"/>
  <c r="K8" i="4"/>
  <c r="K7" i="4"/>
  <c r="K6" i="4"/>
  <c r="K5" i="4"/>
  <c r="K15" i="4"/>
  <c r="K14" i="4"/>
  <c r="K12" i="4"/>
  <c r="K13" i="4"/>
  <c r="M13" i="4" s="1"/>
  <c r="O10" i="3"/>
  <c r="R9" i="3" s="1"/>
  <c r="O11" i="3"/>
  <c r="J47" i="1"/>
  <c r="J52" i="1" s="1"/>
  <c r="I47" i="1"/>
  <c r="I51" i="1" s="1"/>
  <c r="H47" i="1"/>
  <c r="H52" i="1" s="1"/>
  <c r="G47" i="1"/>
  <c r="G52" i="1" s="1"/>
  <c r="F47" i="1"/>
  <c r="F52" i="1" s="1"/>
  <c r="E47" i="1"/>
  <c r="E52" i="1" s="1"/>
  <c r="D47" i="1"/>
  <c r="D52" i="1" s="1"/>
  <c r="C47" i="1"/>
  <c r="B47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28" i="1"/>
  <c r="H28" i="1"/>
  <c r="J26" i="1"/>
  <c r="B26" i="1"/>
  <c r="D25" i="1"/>
  <c r="C25" i="1"/>
  <c r="J20" i="1"/>
  <c r="J24" i="1" s="1"/>
  <c r="I20" i="1"/>
  <c r="I26" i="1" s="1"/>
  <c r="H20" i="1"/>
  <c r="H26" i="1" s="1"/>
  <c r="G20" i="1"/>
  <c r="G28" i="1" s="1"/>
  <c r="F20" i="1"/>
  <c r="F28" i="1" s="1"/>
  <c r="E20" i="1"/>
  <c r="E24" i="1" s="1"/>
  <c r="D20" i="1"/>
  <c r="D28" i="1" s="1"/>
  <c r="C20" i="1"/>
  <c r="C26" i="1" s="1"/>
  <c r="B20" i="1"/>
  <c r="B25" i="1" s="1"/>
  <c r="R46" i="11" l="1"/>
  <c r="R45" i="11"/>
  <c r="R44" i="11"/>
  <c r="I112" i="11"/>
  <c r="L108" i="11" s="1"/>
  <c r="O108" i="11" s="1"/>
  <c r="I110" i="11"/>
  <c r="L106" i="11" s="1"/>
  <c r="O106" i="11" s="1"/>
  <c r="I111" i="11"/>
  <c r="L107" i="11" s="1"/>
  <c r="O107" i="11" s="1"/>
  <c r="Q12" i="11"/>
  <c r="R60" i="11"/>
  <c r="R62" i="11"/>
  <c r="R61" i="11"/>
  <c r="Q28" i="11"/>
  <c r="Q76" i="11"/>
  <c r="E51" i="1"/>
  <c r="D26" i="1"/>
  <c r="D27" i="1"/>
  <c r="D51" i="1"/>
  <c r="B28" i="1"/>
  <c r="F51" i="1"/>
  <c r="I52" i="1"/>
  <c r="M5" i="4"/>
  <c r="C27" i="1"/>
  <c r="B24" i="1"/>
  <c r="J51" i="1"/>
  <c r="G51" i="1"/>
  <c r="C24" i="1"/>
  <c r="B51" i="1"/>
  <c r="B27" i="1"/>
  <c r="I28" i="1"/>
  <c r="H51" i="1"/>
  <c r="D24" i="1"/>
  <c r="C51" i="1"/>
  <c r="M9" i="5"/>
  <c r="O6" i="5" s="1"/>
  <c r="M16" i="5"/>
  <c r="O15" i="5" s="1"/>
  <c r="O8" i="5"/>
  <c r="O14" i="5"/>
  <c r="M15" i="4"/>
  <c r="M14" i="4"/>
  <c r="M12" i="4"/>
  <c r="J21" i="4" s="1"/>
  <c r="M6" i="4"/>
  <c r="M7" i="4"/>
  <c r="M8" i="4"/>
  <c r="E27" i="1"/>
  <c r="B52" i="1"/>
  <c r="E25" i="1"/>
  <c r="I25" i="1"/>
  <c r="C52" i="1"/>
  <c r="J27" i="1"/>
  <c r="G24" i="1"/>
  <c r="E26" i="1"/>
  <c r="C28" i="1"/>
  <c r="F25" i="1"/>
  <c r="H25" i="1"/>
  <c r="J25" i="1"/>
  <c r="I27" i="1"/>
  <c r="H24" i="1"/>
  <c r="F26" i="1"/>
  <c r="F27" i="1"/>
  <c r="H27" i="1"/>
  <c r="F24" i="1"/>
  <c r="I24" i="1"/>
  <c r="G26" i="1"/>
  <c r="E28" i="1"/>
  <c r="G25" i="1"/>
  <c r="G27" i="1"/>
  <c r="R12" i="11" l="1"/>
  <c r="R14" i="11"/>
  <c r="R13" i="11"/>
  <c r="R76" i="11"/>
  <c r="R77" i="11"/>
  <c r="R78" i="11"/>
  <c r="G125" i="11"/>
  <c r="G133" i="11"/>
  <c r="S12" i="11"/>
  <c r="S28" i="11"/>
  <c r="S44" i="11"/>
  <c r="S60" i="11"/>
  <c r="T60" i="11" s="1"/>
  <c r="S76" i="11"/>
  <c r="T76" i="11" s="1"/>
  <c r="R29" i="11"/>
  <c r="R28" i="11"/>
  <c r="R30" i="11"/>
  <c r="G134" i="11"/>
  <c r="G126" i="11"/>
  <c r="G127" i="11"/>
  <c r="G135" i="11"/>
  <c r="J20" i="4"/>
  <c r="O12" i="5"/>
  <c r="O13" i="5"/>
  <c r="O5" i="5"/>
  <c r="O7" i="5"/>
  <c r="U62" i="11" l="1"/>
  <c r="U61" i="11"/>
  <c r="U60" i="11"/>
  <c r="T44" i="11"/>
  <c r="U77" i="11"/>
  <c r="U78" i="11"/>
  <c r="U76" i="11"/>
  <c r="T12" i="11"/>
  <c r="O95" i="11"/>
  <c r="T28" i="11"/>
  <c r="I126" i="11"/>
  <c r="L122" i="11" s="1"/>
  <c r="O122" i="11" s="1"/>
  <c r="G141" i="11" s="1"/>
  <c r="I125" i="11"/>
  <c r="L121" i="11" s="1"/>
  <c r="O121" i="11" s="1"/>
  <c r="I127" i="11"/>
  <c r="L123" i="11" s="1"/>
  <c r="O123" i="11" s="1"/>
  <c r="G142" i="11" s="1"/>
  <c r="O96" i="11"/>
  <c r="O94" i="11"/>
  <c r="J23" i="5"/>
  <c r="U29" i="11" l="1"/>
  <c r="U30" i="11"/>
  <c r="U28" i="11"/>
  <c r="U45" i="11"/>
  <c r="U46" i="11"/>
  <c r="U44" i="11"/>
  <c r="G140" i="11"/>
  <c r="V12" i="11"/>
  <c r="W12" i="11" s="1"/>
  <c r="V28" i="11"/>
  <c r="V44" i="11"/>
  <c r="V60" i="11"/>
  <c r="V76" i="11"/>
  <c r="U13" i="11"/>
  <c r="O110" i="11" s="1"/>
  <c r="G137" i="11" s="1"/>
  <c r="U12" i="11"/>
  <c r="O109" i="11" s="1"/>
  <c r="G136" i="11" s="1"/>
  <c r="U14" i="11"/>
  <c r="O111" i="11" s="1"/>
  <c r="G138" i="11" s="1"/>
  <c r="X12" i="11" l="1"/>
  <c r="X14" i="11"/>
  <c r="X13" i="11"/>
  <c r="I133" i="11"/>
  <c r="I135" i="11"/>
  <c r="I138" i="11"/>
  <c r="L138" i="11" s="1"/>
  <c r="I136" i="11"/>
  <c r="I134" i="11"/>
  <c r="I137" i="11"/>
  <c r="L137" i="11" s="1"/>
  <c r="W76" i="11"/>
  <c r="W44" i="11"/>
  <c r="W60" i="11"/>
  <c r="W28" i="11"/>
  <c r="X45" i="11" l="1"/>
  <c r="X44" i="11"/>
  <c r="X46" i="11"/>
  <c r="L136" i="11"/>
  <c r="L135" i="11"/>
  <c r="X30" i="11"/>
  <c r="X29" i="11"/>
  <c r="O125" i="11" s="1"/>
  <c r="G144" i="11" s="1"/>
  <c r="X28" i="11"/>
  <c r="O124" i="11" s="1"/>
  <c r="G143" i="11" s="1"/>
  <c r="X77" i="11"/>
  <c r="X78" i="11"/>
  <c r="X76" i="11"/>
  <c r="L134" i="11"/>
  <c r="L133" i="11"/>
  <c r="O133" i="11" s="1"/>
  <c r="X62" i="11"/>
  <c r="O126" i="11" s="1"/>
  <c r="G145" i="11" s="1"/>
  <c r="X61" i="11"/>
  <c r="X60" i="11"/>
  <c r="I143" i="11" l="1"/>
  <c r="I140" i="11"/>
  <c r="I141" i="11"/>
  <c r="I142" i="11"/>
  <c r="I145" i="11"/>
  <c r="I144" i="11"/>
  <c r="L144" i="11" s="1"/>
  <c r="L141" i="11" l="1"/>
  <c r="O140" i="11" s="1"/>
  <c r="L140" i="11"/>
  <c r="L145" i="11"/>
  <c r="L142" i="11"/>
  <c r="L143" i="11"/>
</calcChain>
</file>

<file path=xl/sharedStrings.xml><?xml version="1.0" encoding="utf-8"?>
<sst xmlns="http://schemas.openxmlformats.org/spreadsheetml/2006/main" count="745" uniqueCount="299">
  <si>
    <t>1/ Corpus 1</t>
  </si>
  <si>
    <t>1. Tôi yêu Google</t>
  </si>
  <si>
    <t>2. Tôi ghét Bing</t>
  </si>
  <si>
    <t>3. Google là số một</t>
  </si>
  <si>
    <t>4. Tôi yêu Puskin</t>
  </si>
  <si>
    <t>5. Pushkin là số một</t>
  </si>
  <si>
    <t>Ma trận Tf:</t>
  </si>
  <si>
    <t>Tôi</t>
  </si>
  <si>
    <t>Yêu</t>
  </si>
  <si>
    <t>Google</t>
  </si>
  <si>
    <t>Ghét</t>
  </si>
  <si>
    <t>Bing</t>
  </si>
  <si>
    <t>Là</t>
  </si>
  <si>
    <t>Số</t>
  </si>
  <si>
    <t>Một</t>
  </si>
  <si>
    <t>Puskin</t>
  </si>
  <si>
    <t>Ma trận Tf trên không cần chuẩn hóa nữa vì các phần tử đã nằm giữa 0 và 1</t>
  </si>
  <si>
    <t>Ma trận idf với idf = log2(N/df) = log2(5/df)</t>
  </si>
  <si>
    <t>Idf</t>
  </si>
  <si>
    <t>Ma trận Tf.Idf:</t>
  </si>
  <si>
    <t>2/ Corpus 2</t>
  </si>
  <si>
    <t>1. Tôi yêu Google. Tôi ghét Bing. Google là số một</t>
  </si>
  <si>
    <t>2. Tôi yêu Pushkin. Pushkin là số một</t>
  </si>
  <si>
    <t>Ma trận Tf sau khi chuẩn hóa bằng cách chia từng hàng cho max của hàng đó</t>
  </si>
  <si>
    <t>Ma trận idf với idf = log2(N/df) = log2(2/df)</t>
  </si>
  <si>
    <t>Kết luận: Từ Google là có nghĩa nhất trong dcm 1. Còn từ ghét và bing ít quan trọng hơn</t>
  </si>
  <si>
    <r>
      <t xml:space="preserve">Kết luận: Trong dcm 2, chỉ có từ Puskin quan trọng. </t>
    </r>
    <r>
      <rPr>
        <b/>
        <sz val="12"/>
        <color rgb="FFFF0000"/>
        <rFont val="Calibri"/>
        <family val="2"/>
        <scheme val="minor"/>
      </rPr>
      <t>Sức mạnh của Google là nằm ở đây</t>
    </r>
  </si>
  <si>
    <t>Input</t>
  </si>
  <si>
    <t>&lt;- Giả sử có 1 vector TF-IDF của 1 dcm, gọi là x. x có 4 chiều -&gt; vocab có 4 từ</t>
  </si>
  <si>
    <t>Bây giờ ta sẽ phân loại cái dcm này</t>
  </si>
  <si>
    <t>Ma trận ANN</t>
  </si>
  <si>
    <t>wxh</t>
  </si>
  <si>
    <t>Cái dcm sẽ đi qua bộ trọng số w</t>
  </si>
  <si>
    <t xml:space="preserve"> </t>
  </si>
  <si>
    <t>1. Tính giá trị output z</t>
  </si>
  <si>
    <t>z = wxh_T * x</t>
  </si>
  <si>
    <t xml:space="preserve">Chuyển vị MT wxh để thành ma trận cột. Khi đó z = (MT z 1x4) x (MT wxh_T 4x1) </t>
  </si>
  <si>
    <t>2. Activate bằng hàm sigmoid để có được y^</t>
  </si>
  <si>
    <t>y^ = sigma(z) = 1/(1+e^(-z))</t>
  </si>
  <si>
    <t>y^ = 0.8588 nghĩa là xác suất nó rơi vào nhãn 1 là 0.86. Do y^ = P(y = 1 | x) nên XS rơi vào nhãn 0 là 0.14. (0.14, 0.86)</t>
  </si>
  <si>
    <t xml:space="preserve">3. Tính cross-entropy với  y  = 0 </t>
  </si>
  <si>
    <r>
      <t>Loss = Cross-entropy =</t>
    </r>
    <r>
      <rPr>
        <sz val="11"/>
        <color rgb="FFFF0000"/>
        <rFont val="Arial"/>
        <family val="2"/>
      </rPr>
      <t xml:space="preserve"> -(ylogy^ + (1-y)log(1-y^))</t>
    </r>
    <r>
      <rPr>
        <sz val="11"/>
        <color theme="1"/>
        <rFont val="Arial"/>
        <family val="2"/>
      </rPr>
      <t>. Chữ Cross này thể hiện ý tưởng là xéo qua xéo lại, cross này là cross giữa các distribution. Tính sự khác biệt giữa 2 hàm phân bố (trong ML phân bố là phân bố xác suất)</t>
    </r>
  </si>
  <si>
    <t xml:space="preserve">Cross-entropy với y=0, nghĩa là 2 chiều (x1,x2) XS cái dcm này. X1 là XS dcm rơi nhãn = 0, X2 là nhãn = 1. </t>
  </si>
  <si>
    <t>XS nhãn 0</t>
  </si>
  <si>
    <t>XS nhãn 1</t>
  </si>
  <si>
    <t>Label là evidence, đã biết, y=0, tương đương hàm PBXS (1,0). Nghĩa là label của vector đầu ra TF-IDF là vector (1,0) - thể hiện cho cặp XS nhãn (0,1). Chứ ko phải đầu ra là label 0 như y=0</t>
  </si>
  <si>
    <r>
      <t>H(y^,y) = -0.14*log(1) - 0.86*</t>
    </r>
    <r>
      <rPr>
        <b/>
        <sz val="11"/>
        <color rgb="FFFF0000"/>
        <rFont val="Arial"/>
        <family val="2"/>
      </rPr>
      <t>log(0)</t>
    </r>
    <r>
      <rPr>
        <sz val="11"/>
        <color theme="1"/>
        <rFont val="Arial"/>
        <family val="2"/>
      </rPr>
      <t xml:space="preserve"> -&gt; Không tính được</t>
    </r>
  </si>
  <si>
    <t>y = 0 &lt;=&gt;</t>
  </si>
  <si>
    <r>
      <rPr>
        <b/>
        <sz val="11"/>
        <color rgb="FFFF0000"/>
        <rFont val="Arial"/>
        <family val="2"/>
      </rPr>
      <t>H(y,y^)</t>
    </r>
    <r>
      <rPr>
        <sz val="11"/>
        <color theme="1"/>
        <rFont val="Arial"/>
        <family val="2"/>
      </rPr>
      <t xml:space="preserve"> = -1*log(0.14) - 0*log(0.86)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rgb="FFFF0000"/>
        <rFont val="Arial"/>
        <family val="2"/>
      </rPr>
      <t>= Công thức loss trong slide (giao hoán)</t>
    </r>
  </si>
  <si>
    <t>_&gt; Tính cross-entropy của 2 cục màu vàng</t>
  </si>
  <si>
    <t>Tính cross-entropy của label y so với label infer ra</t>
  </si>
  <si>
    <t xml:space="preserve"> này theo công thức Wikipedia</t>
  </si>
  <si>
    <t>Và công thức Wiki này sẽ đi từ nay về sau khi vector output có &gt;1 thành phần. Ở VD1 là vector output có 1 thành phần nên mới dùng CT trong slide được.</t>
  </si>
  <si>
    <t>Muốn cho y^ rơi vào nhãn 0 thì đơn giản thì cần cho trọng số MT wxh bằng 0</t>
  </si>
  <si>
    <t>Nhưng đó là với trường hợp chỉ có 1 dcm, 1 label = 0</t>
  </si>
  <si>
    <t>VD như có 50 dcm, 50 label khác nhau. Vậy làm sao tìm ra được bộ trọng số mà khi thế vector TF-IDF của từng dcm vào thì tính y^ sẽ gần với label của dcm đó???</t>
  </si>
  <si>
    <t>Để cho máy học. Vậy máy có học đc ko? Máy sẽ tìm ra bộ trọng số sao cho trung bình cộng của 50 loss ít nất</t>
  </si>
  <si>
    <t>Trong 4 con số MT wxh, thì số nào nên tăng/giảm để gradient descent?</t>
  </si>
  <si>
    <t>_&gt; Lấy đạo hàm riêng của hàm Cost function theo từng con số. Vì vậy tất cả các hàm trung gian, hàm tính loss đều phải ĐH để mạng nơ-ron học được</t>
  </si>
  <si>
    <t>_ Lấy ĐH riêng theo w1 = 0.287 để biết nên tăng/giảm. Tương tự w2, w3</t>
  </si>
  <si>
    <t>Hoạt động trên Neural Network đơn giản chỉ là đi tính loss: 1/ Mình khởi động ngẫu nhiên các giá trị trọng số wxh</t>
  </si>
  <si>
    <t>2/ Activate lên để tính sigmoid, tính loss</t>
  </si>
  <si>
    <t>3/ Từ cái loss lấy ĐH riêng để biết đang âm/dương, từ đó biết nên tăng/giảm w</t>
  </si>
  <si>
    <t>Trên đây là hình hài đầu tiên của mạng NN có 1 nơ-ron</t>
  </si>
  <si>
    <t>&lt;- Giả sử có 1 vector TF-IDF của 1 dcm gọi là X</t>
  </si>
  <si>
    <t>1. Vector output</t>
  </si>
  <si>
    <t>Đúng trình bày là (MT X 1x4) x (MT wxh_T 4x3) = MT 1x3. 1 hàng 3 cột, ghi vector output dạng ngang</t>
  </si>
  <si>
    <t>_&gt; Gọi là trọng số. Càng tiến về 1 càng tốt</t>
  </si>
  <si>
    <t>Tiến về 0 càng tốt</t>
  </si>
  <si>
    <t>2. Activate bằn hàm tanh</t>
  </si>
  <si>
    <t>3. Xử lý bằng softmax</t>
  </si>
  <si>
    <t>4. Tính cross-entropy với (1,0,0)</t>
  </si>
  <si>
    <t>1. Tính vector output</t>
  </si>
  <si>
    <t>2. Activate bằng hàm tanh</t>
  </si>
  <si>
    <t>Softmax chính là vector 3 chiều, 1 PBXS cộng lại = 1</t>
  </si>
  <si>
    <t>Công thức Wiki: H(y,y^) = -1*log(0.33905) -0*log(0.34405) -0*log(0.3169) = 1.56</t>
  </si>
  <si>
    <t>Tất cả tính toàn dùng log2</t>
  </si>
  <si>
    <t>Muốn cho loss tiến về 0 thì thì output phải tiến về (1,0,0) nghĩa là vector softmax, activate, vector output tiến về (1,0,0). Cho nên MT wxh có h1 càng lớn càng tốt; h2, h3 càng nhỏ càng tốt</t>
  </si>
  <si>
    <t>h</t>
  </si>
  <si>
    <t>e</t>
  </si>
  <si>
    <t>l</t>
  </si>
  <si>
    <t>o</t>
  </si>
  <si>
    <t>Với thông tin mạng AE (Auto-encoder) như sau:</t>
  </si>
  <si>
    <t>ma trận 3x4  từ Input đến tầng ẨN (ma trận tầng encoder)</t>
  </si>
  <si>
    <t>MT H (chuyển vị) * MT wxh</t>
  </si>
  <si>
    <t>wxh 3X4</t>
  </si>
  <si>
    <t>Tính h</t>
  </si>
  <si>
    <t>tanh</t>
  </si>
  <si>
    <t>MT tanh * MT why</t>
  </si>
  <si>
    <t>softmax</t>
  </si>
  <si>
    <t>ma trận 4x3 từ tẩng ẩn đến output (tầng decoder)</t>
  </si>
  <si>
    <t>why</t>
  </si>
  <si>
    <t>Tầng ẩn dùng hàm tanh</t>
  </si>
  <si>
    <t>Tầng output dùng softmax</t>
  </si>
  <si>
    <t>1. Tính loss khi xử lý 'h'</t>
  </si>
  <si>
    <t>loss</t>
  </si>
  <si>
    <t>Tính loss giữa 'h' và softmax</t>
  </si>
  <si>
    <t>2. Tính loss khi xử lý 'e'</t>
  </si>
  <si>
    <t>Khi train xong xuôi đạt hội tụ, ta chỉ sử dụng ma trận wxh (ma trận encoder). VD nhập vào vector của l = (0,0,1,0) -&gt; đi qua MT wxh ra vector embedding</t>
  </si>
  <si>
    <t>NV1: Giảm chiều dữ liệu</t>
  </si>
  <si>
    <t>Tóm lại, ta đã thực hiện dimensionality reduction từ vector one-hot 4 chiều thành vector embedding 3 chiều</t>
  </si>
  <si>
    <t>Mình muốn tầng ẩn ra vector mới bao nhiêu chiều là tùy mình (ở đây là ra 3 chiều)</t>
  </si>
  <si>
    <t>Thực tế vector embedding mình sẽ train từ 10,000 chiều còn 300 - 400 chiều ở tầng ẩn</t>
  </si>
  <si>
    <t>NV2: Độ gần gũi giữa các từ (similarity) -&gt; Chưa xử lý được =&gt; Khai sinh ra Word2Vec</t>
  </si>
  <si>
    <t xml:space="preserve">ma trận 3x4  từ Input đến tầng </t>
  </si>
  <si>
    <t>MT wxh *  MT H xếp dọc</t>
  </si>
  <si>
    <t>MT why * MT tanh</t>
  </si>
  <si>
    <t>exp</t>
  </si>
  <si>
    <t>ma trận 4x3 từ tẩng ẩn đến output</t>
  </si>
  <si>
    <t>Word2Vec: Dùng để có được similarity giữa các từ</t>
  </si>
  <si>
    <r>
      <t xml:space="preserve">1/ Mô hình CBOW (Continuous Bag-of Words): </t>
    </r>
    <r>
      <rPr>
        <b/>
        <sz val="11"/>
        <rFont val="Calibri (Body)"/>
      </rPr>
      <t xml:space="preserve">Focus word là </t>
    </r>
    <r>
      <rPr>
        <b/>
        <sz val="11"/>
        <color rgb="FFFF0000"/>
        <rFont val="Calibri"/>
        <family val="2"/>
        <scheme val="minor"/>
      </rPr>
      <t>output</t>
    </r>
  </si>
  <si>
    <t>Nếu n = 1 thì chọn 1 từ đứng trước và 1 từ đứng sau focus word</t>
  </si>
  <si>
    <t>Loss khi xử lý 'e'</t>
  </si>
  <si>
    <t>Output</t>
  </si>
  <si>
    <t>#1/ 1 từ trước e: h</t>
  </si>
  <si>
    <t>loss rùi back-prop lại</t>
  </si>
  <si>
    <t>#2/ 1 từ sau e: l</t>
  </si>
  <si>
    <t>Loss khi xử lý 'l'</t>
  </si>
  <si>
    <t>#3/ 1 từ trước l: e</t>
  </si>
  <si>
    <t>#4/ 1 từ sau l: l</t>
  </si>
  <si>
    <t>#5, #6,… cứ thế train tiếp</t>
  </si>
  <si>
    <r>
      <t xml:space="preserve">2/ Mô hình Skip-gram: </t>
    </r>
    <r>
      <rPr>
        <b/>
        <sz val="11"/>
        <rFont val="Calibri (Body)"/>
      </rPr>
      <t xml:space="preserve">Ngược lại CBOW, Skip-gram lấy focus word làm </t>
    </r>
    <r>
      <rPr>
        <b/>
        <sz val="11"/>
        <color rgb="FFFF0000"/>
        <rFont val="Calibri (Body)"/>
      </rPr>
      <t>input</t>
    </r>
    <r>
      <rPr>
        <b/>
        <sz val="11"/>
        <rFont val="Calibri (Body)"/>
      </rPr>
      <t>, các từ trong context là output mong đợi</t>
    </r>
  </si>
  <si>
    <t>Tips: Skip - input</t>
  </si>
  <si>
    <t>Input: e</t>
  </si>
  <si>
    <t>Input: l</t>
  </si>
  <si>
    <t>y^ = 0.86 &lt;=&gt;</t>
  </si>
  <si>
    <t>One-hot encoding. Ở mức ký tự sẽ encode theo bảng chữ cái. Ở mức từ thì encode theo vocab</t>
  </si>
  <si>
    <t>Ma trận Embedding ở mức KÝ TỰ</t>
  </si>
  <si>
    <t>3-gram filter</t>
  </si>
  <si>
    <t>Tính 3-gram bằng cách lấy "CỘT MT hel, ell, llo" nhân "HÀNG MT 3-gram filter". Chứ không lấy HÀNG * HÀNG</t>
  </si>
  <si>
    <t>3-gram</t>
  </si>
  <si>
    <t>hel</t>
  </si>
  <si>
    <t>ell</t>
  </si>
  <si>
    <t>llo</t>
  </si>
  <si>
    <t>2-gram</t>
  </si>
  <si>
    <t>he</t>
  </si>
  <si>
    <t>el</t>
  </si>
  <si>
    <t>ll</t>
  </si>
  <si>
    <t>lo</t>
  </si>
  <si>
    <t>2-gram filter</t>
  </si>
  <si>
    <t>max-pooling</t>
  </si>
  <si>
    <t>1. Sử dụng 1-maxpooling, cho biết feature map sau cùng được tạo ra: (2.51, 1.49)</t>
  </si>
  <si>
    <t>2. Từ feature map này</t>
  </si>
  <si>
    <t>a. Đi qua fully connected of (0.3,0.6; 0.2,0.4)</t>
  </si>
  <si>
    <t>b. Qua softmax</t>
  </si>
  <si>
    <t>c. Tính loss nếu như expected mong đợi là positive</t>
  </si>
  <si>
    <t>y = 1</t>
  </si>
  <si>
    <t>a. fully connected</t>
  </si>
  <si>
    <t>linear</t>
  </si>
  <si>
    <t>label</t>
  </si>
  <si>
    <t>h: 1</t>
  </si>
  <si>
    <t>Đây là semi-super, tự máy dựa gán nhãn, ko cần con ng</t>
  </si>
  <si>
    <t>predicted</t>
  </si>
  <si>
    <t>Teacher Forcing</t>
  </si>
  <si>
    <t>Non TF</t>
  </si>
  <si>
    <t>yt=why*h1</t>
  </si>
  <si>
    <t>softmax(yt)</t>
  </si>
  <si>
    <t>y1: e</t>
  </si>
  <si>
    <t>Teacher
Forcing</t>
  </si>
  <si>
    <t>loss1</t>
  </si>
  <si>
    <t>e: 0</t>
  </si>
  <si>
    <t>x1 = h</t>
  </si>
  <si>
    <t>y^1 = ?</t>
  </si>
  <si>
    <t>y1 = e</t>
  </si>
  <si>
    <t>Loss 1 = ?</t>
  </si>
  <si>
    <t>l: 0</t>
  </si>
  <si>
    <t>x2 = e</t>
  </si>
  <si>
    <t>y^2 = h</t>
  </si>
  <si>
    <t>y2 = l</t>
  </si>
  <si>
    <t>"0010"</t>
  </si>
  <si>
    <t>Loss 2 = ?</t>
  </si>
  <si>
    <t>o: 0</t>
  </si>
  <si>
    <t>x3 = l</t>
  </si>
  <si>
    <t>TF: bất chấp chữ predict là gì thì vẫn lấy input là input thật, là chữ l. Non TF: lấy output predict lần trước làm input lần sau, chữ h. Các Language Model đều xài Teacher Forcing hết.</t>
  </si>
  <si>
    <t>y3 = l</t>
  </si>
  <si>
    <t>x3 = "1000"</t>
  </si>
  <si>
    <t>Ví dụ: train trên corpus chỉ có chữ hello. Train nhiều lần để nhập h, đoán e; nhập l, đoán l</t>
  </si>
  <si>
    <t>Video 38:20. X là vector 4 chiều, đi qua MT 3x4 ra vector 3c</t>
  </si>
  <si>
    <t>yt=why*h2</t>
  </si>
  <si>
    <t>y2: l</t>
  </si>
  <si>
    <t>loss2</t>
  </si>
  <si>
    <t>Ma trận 3x4 vì 4: số từ trong từ điển, 3 là số chiều của h</t>
  </si>
  <si>
    <t>Input 1: x1</t>
  </si>
  <si>
    <t>wxh*x1 (hàng * cột)</t>
  </si>
  <si>
    <t>Input = X&lt;0&gt; + a&lt;0&gt;</t>
  </si>
  <si>
    <t>wxh*x1 + whh*(ht-1) + bias</t>
  </si>
  <si>
    <t>h1 = tanh(wxh*x1 + whh*(ht-1) + bias) là ra vector a&lt;1&gt;</t>
  </si>
  <si>
    <t>Ma trận 3x3</t>
  </si>
  <si>
    <t>whh</t>
  </si>
  <si>
    <t>bias</t>
  </si>
  <si>
    <t>Inut 2: ht-1 = h0</t>
  </si>
  <si>
    <t>whh*(ht-1) + bias</t>
  </si>
  <si>
    <t>x</t>
  </si>
  <si>
    <t>y1</t>
  </si>
  <si>
    <t>h0 là vector of zero</t>
  </si>
  <si>
    <t>hello</t>
  </si>
  <si>
    <t>hi</t>
  </si>
  <si>
    <t>? Có thể là e (Hello) || i (Hi)</t>
  </si>
  <si>
    <t>&lt;eow&gt;</t>
  </si>
  <si>
    <t>Ma trận 3x4</t>
  </si>
  <si>
    <t>x2: e</t>
  </si>
  <si>
    <t>wxh*x2</t>
  </si>
  <si>
    <t>olleh</t>
  </si>
  <si>
    <t>ih</t>
  </si>
  <si>
    <t>i</t>
  </si>
  <si>
    <t>wxh*x2 + whh*(ht-1) + bias</t>
  </si>
  <si>
    <t>h2 = tanh(wxh*x2 + whh*(ht-1) + bias)</t>
  </si>
  <si>
    <t>ma trận 3x3</t>
  </si>
  <si>
    <t>ht-1 = h1</t>
  </si>
  <si>
    <t>whh*ht-1 + bias</t>
  </si>
  <si>
    <t>ma trận 4x3: 4 là số từ trong từ điển, 3 là số chiều của h</t>
  </si>
  <si>
    <t>ht = h2</t>
  </si>
  <si>
    <t>yt = why * h2</t>
  </si>
  <si>
    <t xml:space="preserve">_&gt; cao nhất nên y2^ predict ra h. </t>
  </si>
  <si>
    <t>Mà y2 = l (0 0 1 0). Nên tính loss(y2, y2^)= -1*log2(0.152997)</t>
  </si>
  <si>
    <t>Non Teacher Forcing giành cho bài toán Language Generation (sinh ngôn ngữ)</t>
  </si>
  <si>
    <t>Non-
Teacher
Forcing</t>
  </si>
  <si>
    <t>ma trận 3x4 vì 4: số từ trong từ điển, 3 là số chiều của h</t>
  </si>
  <si>
    <t>x1: h</t>
  </si>
  <si>
    <t>wxh*x1</t>
  </si>
  <si>
    <t>wxh*x1 + whh*ht-1 + bias</t>
  </si>
  <si>
    <t>h1 = tanh(wxh*x1 + whh*ht-1 + bias)</t>
  </si>
  <si>
    <t>ht-1 = h0</t>
  </si>
  <si>
    <t>ma trận 3x4</t>
  </si>
  <si>
    <t>Đổi x2 thành chữ h (1000). Vì Non-TF quy định input lần 2 là output lần 1, căn cứ theo softmax lần 1 thì hàng 1 của softmax = 0.432319 là max -&gt; predict ra h</t>
  </si>
  <si>
    <t>x2</t>
  </si>
  <si>
    <t>wxh*x2 + whh*ht-1 + bias</t>
  </si>
  <si>
    <t>h2 = tanh(wxh*x2 + whh*ht-1 + bias)</t>
  </si>
  <si>
    <t xml:space="preserve">   </t>
  </si>
  <si>
    <t>h1 = tanh(wxh*x1 + whh*(ht-1) + bias)</t>
  </si>
  <si>
    <t>Next C</t>
  </si>
  <si>
    <t>gate = tanh(wxh*x1 + whh*(ht-1) + bias)</t>
  </si>
  <si>
    <t>Next C =</t>
  </si>
  <si>
    <t>gate = tanh(wxh*x2 + whh*ht-1 + bias)</t>
  </si>
  <si>
    <t>ht = h1</t>
  </si>
  <si>
    <t>yt = why * h1</t>
  </si>
  <si>
    <t>label: e</t>
  </si>
  <si>
    <t>label: l</t>
  </si>
  <si>
    <t>b</t>
  </si>
  <si>
    <t>n</t>
  </si>
  <si>
    <t>j</t>
  </si>
  <si>
    <t>u</t>
  </si>
  <si>
    <t>r</t>
  </si>
  <si>
    <t>x1</t>
  </si>
  <si>
    <t>x3</t>
  </si>
  <si>
    <t>wxh*x3</t>
  </si>
  <si>
    <t>wxh*x3 + whh*ht-1 + bias</t>
  </si>
  <si>
    <t>h3 = tanh(wxh*x3 + whh*ht-1 + bias)</t>
  </si>
  <si>
    <t>ht-1 = h2</t>
  </si>
  <si>
    <t>x4</t>
  </si>
  <si>
    <t>wxh*x4</t>
  </si>
  <si>
    <t>wxh*x4 + whh*ht-1 + bias</t>
  </si>
  <si>
    <t>h4 = tanh(wxh*x4 + whh*ht-1 + bias)</t>
  </si>
  <si>
    <t>ht-1 = h3</t>
  </si>
  <si>
    <t>x5</t>
  </si>
  <si>
    <t>wxh*x5</t>
  </si>
  <si>
    <t>wxh*x5 + whh*ht-1 + bias</t>
  </si>
  <si>
    <t>h5 = tanh(wxh*x5 + whh*ht-1 + bias)</t>
  </si>
  <si>
    <t>ht-1 = h4</t>
  </si>
  <si>
    <t>DECODER</t>
  </si>
  <si>
    <t>x6</t>
  </si>
  <si>
    <t>wxh*x6</t>
  </si>
  <si>
    <t>wxh*x6 + whh*ht-1 + bias</t>
  </si>
  <si>
    <t>h6 = tanh(wxh*x6 + whh*ht-1 + bias)</t>
  </si>
  <si>
    <t>&lt;&gt;</t>
  </si>
  <si>
    <t>ht-1 = h5</t>
  </si>
  <si>
    <t>x7</t>
  </si>
  <si>
    <t>wxh*x7</t>
  </si>
  <si>
    <t>wxh*x7 + whh*ht-1 + bias</t>
  </si>
  <si>
    <t>h7 = tanh(wxh*x7 + whh*ht-1 + bias)</t>
  </si>
  <si>
    <t>ht-1 = h6</t>
  </si>
  <si>
    <t>x8</t>
  </si>
  <si>
    <t>wxh*x8</t>
  </si>
  <si>
    <t>h8 = tanh(wxh*x8 + whh*ht-1 + bias)</t>
  </si>
  <si>
    <t>ht-1 = h7</t>
  </si>
  <si>
    <t>ht = h7</t>
  </si>
  <si>
    <t>yt = why * h6</t>
  </si>
  <si>
    <t>ht = h8</t>
  </si>
  <si>
    <t>yt = why * h7</t>
  </si>
  <si>
    <t xml:space="preserve">Yêu cầu bài toán: </t>
  </si>
  <si>
    <t>Dịch máy Hello -&gt; Bonjour</t>
  </si>
  <si>
    <t>thích</t>
  </si>
  <si>
    <t>ghét</t>
  </si>
  <si>
    <t>vừa</t>
  </si>
  <si>
    <t>bạn</t>
  </si>
  <si>
    <t>WE</t>
  </si>
  <si>
    <t>Câu 1:</t>
  </si>
  <si>
    <t>Emb_Câu 1:</t>
  </si>
  <si>
    <t>W_Q</t>
  </si>
  <si>
    <t>Query_Câu 1:</t>
  </si>
  <si>
    <t>W_K</t>
  </si>
  <si>
    <t>Key_Câu 1:</t>
  </si>
  <si>
    <t>W_V</t>
  </si>
  <si>
    <t>Value_Câu 1:</t>
  </si>
  <si>
    <t>Query*Key</t>
  </si>
  <si>
    <t>Q*K/sqrt(d_k)</t>
  </si>
  <si>
    <t>Softmax(Q*K/sqrt(d_k))</t>
  </si>
  <si>
    <t>Attention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</si>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</sst>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3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color theme="1"/>
      <name val="Arial"/>
      <family val="2"/>
    </font>
    <font>
      <b/>
      <sz val="11"/>
      <color rgb="FFFF0000"/>
      <name val="Arial"/>
      <family val="2"/>
    </font>
    <font>
      <sz val="11"/>
      <color rgb="FF00B0F0"/>
      <name val="Arial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(Body)"/>
    </font>
    <font>
      <sz val="11"/>
      <color rgb="FF000000"/>
      <name val="Calibri"/>
      <family val="2"/>
      <scheme val="minor"/>
    </font>
    <font>
      <b/>
      <sz val="11"/>
      <color rgb="FFFF0000"/>
      <name val="Calibri (Body)"/>
    </font>
    <font>
      <b/>
      <sz val="12"/>
      <color rgb="FFFF0000"/>
      <name val="Calibri (Body)"/>
    </font>
    <font>
      <sz val="11"/>
      <color rgb="FFFF0000"/>
      <name val="Calibri (Body)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8C8C8"/>
        <bgColor rgb="FFC8C8C8"/>
      </patternFill>
    </fill>
    <fill>
      <patternFill patternType="solid">
        <fgColor rgb="FFAEABAB"/>
        <bgColor rgb="FFAEABAB"/>
      </patternFill>
    </fill>
    <fill>
      <patternFill patternType="solid">
        <fgColor rgb="FF00B0F0"/>
        <bgColor rgb="FFFF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164" fontId="5" fillId="0" borderId="0" xfId="0" applyNumberFormat="1" applyFont="1"/>
    <xf numFmtId="0" fontId="5" fillId="2" borderId="5" xfId="0" applyFont="1" applyFill="1" applyBorder="1"/>
    <xf numFmtId="164" fontId="5" fillId="3" borderId="0" xfId="0" applyNumberFormat="1" applyFont="1" applyFill="1"/>
    <xf numFmtId="0" fontId="5" fillId="4" borderId="0" xfId="0" applyFont="1" applyFill="1"/>
    <xf numFmtId="0" fontId="5" fillId="5" borderId="0" xfId="0" applyFont="1" applyFill="1"/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/>
    <xf numFmtId="0" fontId="11" fillId="0" borderId="0" xfId="0" applyFont="1"/>
    <xf numFmtId="0" fontId="6" fillId="6" borderId="0" xfId="0" applyFont="1" applyFill="1"/>
    <xf numFmtId="0" fontId="0" fillId="6" borderId="0" xfId="0" applyFill="1"/>
    <xf numFmtId="0" fontId="13" fillId="0" borderId="0" xfId="0" applyFont="1"/>
    <xf numFmtId="0" fontId="0" fillId="7" borderId="0" xfId="0" applyFill="1"/>
    <xf numFmtId="0" fontId="14" fillId="0" borderId="0" xfId="0" applyFont="1"/>
    <xf numFmtId="0" fontId="15" fillId="0" borderId="0" xfId="0" applyFont="1"/>
    <xf numFmtId="164" fontId="0" fillId="0" borderId="0" xfId="0" applyNumberFormat="1"/>
    <xf numFmtId="0" fontId="16" fillId="6" borderId="0" xfId="0" applyFont="1" applyFill="1"/>
    <xf numFmtId="0" fontId="15" fillId="6" borderId="0" xfId="0" applyFont="1" applyFill="1"/>
    <xf numFmtId="0" fontId="15" fillId="0" borderId="0" xfId="0" applyFont="1" applyAlignment="1">
      <alignment wrapText="1"/>
    </xf>
    <xf numFmtId="164" fontId="15" fillId="0" borderId="0" xfId="0" applyNumberFormat="1" applyFont="1"/>
    <xf numFmtId="0" fontId="0" fillId="8" borderId="1" xfId="0" applyFill="1" applyBorder="1"/>
    <xf numFmtId="164" fontId="17" fillId="0" borderId="0" xfId="0" applyNumberFormat="1" applyFont="1"/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164" fontId="20" fillId="0" borderId="0" xfId="0" applyNumberFormat="1" applyFont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1" fontId="0" fillId="0" borderId="0" xfId="0" applyNumberFormat="1"/>
    <xf numFmtId="0" fontId="0" fillId="0" borderId="13" xfId="0" applyBorder="1"/>
    <xf numFmtId="1" fontId="17" fillId="0" borderId="0" xfId="0" applyNumberFormat="1" applyFont="1"/>
    <xf numFmtId="0" fontId="0" fillId="0" borderId="14" xfId="0" applyBorder="1"/>
    <xf numFmtId="0" fontId="0" fillId="0" borderId="15" xfId="0" applyBorder="1"/>
    <xf numFmtId="1" fontId="17" fillId="0" borderId="15" xfId="0" applyNumberFormat="1" applyFont="1" applyBorder="1"/>
    <xf numFmtId="0" fontId="0" fillId="0" borderId="16" xfId="0" applyBorder="1"/>
    <xf numFmtId="0" fontId="18" fillId="0" borderId="0" xfId="0" applyFont="1" applyAlignment="1">
      <alignment horizontal="right"/>
    </xf>
    <xf numFmtId="0" fontId="0" fillId="9" borderId="0" xfId="0" applyFill="1"/>
    <xf numFmtId="0" fontId="0" fillId="10" borderId="0" xfId="0" applyFill="1"/>
    <xf numFmtId="164" fontId="17" fillId="11" borderId="0" xfId="0" applyNumberFormat="1" applyFont="1" applyFill="1"/>
    <xf numFmtId="0" fontId="17" fillId="12" borderId="0" xfId="0" applyFont="1" applyFill="1"/>
    <xf numFmtId="0" fontId="0" fillId="13" borderId="0" xfId="0" applyFill="1"/>
    <xf numFmtId="0" fontId="0" fillId="8" borderId="8" xfId="0" applyFill="1" applyBorder="1"/>
    <xf numFmtId="0" fontId="15" fillId="8" borderId="1" xfId="0" applyFont="1" applyFill="1" applyBorder="1"/>
    <xf numFmtId="164" fontId="0" fillId="6" borderId="0" xfId="0" applyNumberFormat="1" applyFill="1"/>
    <xf numFmtId="0" fontId="0" fillId="12" borderId="0" xfId="0" applyFill="1"/>
    <xf numFmtId="164" fontId="0" fillId="14" borderId="0" xfId="0" applyNumberFormat="1" applyFill="1"/>
    <xf numFmtId="0" fontId="0" fillId="15" borderId="0" xfId="0" applyFill="1"/>
    <xf numFmtId="0" fontId="20" fillId="16" borderId="18" xfId="0" applyFont="1" applyFill="1" applyBorder="1"/>
    <xf numFmtId="0" fontId="20" fillId="16" borderId="16" xfId="0" applyFont="1" applyFill="1" applyBorder="1"/>
    <xf numFmtId="0" fontId="18" fillId="0" borderId="0" xfId="0" applyFont="1" applyAlignment="1">
      <alignment horizontal="center" vertical="center"/>
    </xf>
    <xf numFmtId="0" fontId="20" fillId="16" borderId="8" xfId="0" applyFont="1" applyFill="1" applyBorder="1"/>
    <xf numFmtId="0" fontId="15" fillId="16" borderId="18" xfId="0" applyFont="1" applyFill="1" applyBorder="1"/>
    <xf numFmtId="0" fontId="15" fillId="16" borderId="16" xfId="0" applyFont="1" applyFill="1" applyBorder="1"/>
    <xf numFmtId="0" fontId="20" fillId="17" borderId="0" xfId="0" applyFont="1" applyFill="1"/>
    <xf numFmtId="164" fontId="0" fillId="12" borderId="0" xfId="0" applyNumberFormat="1" applyFill="1"/>
    <xf numFmtId="164" fontId="5" fillId="4" borderId="0" xfId="0" applyNumberFormat="1" applyFont="1" applyFill="1"/>
    <xf numFmtId="0" fontId="5" fillId="2" borderId="4" xfId="0" applyFont="1" applyFill="1" applyBorder="1"/>
    <xf numFmtId="0" fontId="8" fillId="2" borderId="5" xfId="0" applyFont="1" applyFill="1" applyBorder="1"/>
    <xf numFmtId="164" fontId="5" fillId="18" borderId="0" xfId="0" applyNumberFormat="1" applyFont="1" applyFill="1"/>
    <xf numFmtId="0" fontId="5" fillId="19" borderId="0" xfId="0" applyFont="1" applyFill="1"/>
    <xf numFmtId="0" fontId="5" fillId="0" borderId="5" xfId="0" applyFont="1" applyBorder="1"/>
    <xf numFmtId="164" fontId="5" fillId="9" borderId="0" xfId="0" applyNumberFormat="1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5" fillId="0" borderId="19" xfId="0" applyFont="1" applyBorder="1"/>
    <xf numFmtId="0" fontId="5" fillId="0" borderId="20" xfId="0" applyFont="1" applyBorder="1"/>
    <xf numFmtId="164" fontId="5" fillId="0" borderId="20" xfId="0" applyNumberFormat="1" applyFont="1" applyBorder="1"/>
    <xf numFmtId="0" fontId="5" fillId="0" borderId="21" xfId="0" applyFont="1" applyBorder="1"/>
    <xf numFmtId="0" fontId="5" fillId="5" borderId="22" xfId="0" applyFont="1" applyFill="1" applyBorder="1"/>
    <xf numFmtId="164" fontId="5" fillId="20" borderId="0" xfId="0" applyNumberFormat="1" applyFont="1" applyFill="1"/>
    <xf numFmtId="0" fontId="5" fillId="0" borderId="23" xfId="0" applyFont="1" applyBorder="1"/>
    <xf numFmtId="0" fontId="5" fillId="0" borderId="22" xfId="0" applyFont="1" applyBorder="1"/>
    <xf numFmtId="0" fontId="5" fillId="21" borderId="0" xfId="0" applyFont="1" applyFill="1"/>
    <xf numFmtId="0" fontId="5" fillId="0" borderId="24" xfId="0" applyFont="1" applyBorder="1"/>
    <xf numFmtId="0" fontId="5" fillId="0" borderId="25" xfId="0" applyFont="1" applyBorder="1"/>
    <xf numFmtId="164" fontId="5" fillId="20" borderId="25" xfId="0" applyNumberFormat="1" applyFont="1" applyFill="1" applyBorder="1"/>
    <xf numFmtId="0" fontId="5" fillId="0" borderId="26" xfId="0" applyFont="1" applyBorder="1"/>
    <xf numFmtId="0" fontId="5" fillId="0" borderId="1" xfId="0" applyFont="1" applyBorder="1"/>
    <xf numFmtId="0" fontId="26" fillId="0" borderId="1" xfId="0" applyFont="1" applyBorder="1" applyAlignment="1">
      <alignment horizontal="right"/>
    </xf>
    <xf numFmtId="164" fontId="26" fillId="0" borderId="1" xfId="0" applyNumberFormat="1" applyFont="1" applyBorder="1" applyAlignment="1">
      <alignment horizontal="right"/>
    </xf>
    <xf numFmtId="0" fontId="5" fillId="9" borderId="0" xfId="0" applyFont="1" applyFill="1"/>
    <xf numFmtId="0" fontId="5" fillId="0" borderId="0" xfId="0" applyFont="1" applyAlignment="1">
      <alignment horizontal="right"/>
    </xf>
    <xf numFmtId="0" fontId="28" fillId="2" borderId="5" xfId="0" applyFont="1" applyFill="1" applyBorder="1" applyAlignment="1">
      <alignment horizontal="right" wrapText="1"/>
    </xf>
    <xf numFmtId="0" fontId="29" fillId="0" borderId="0" xfId="0" applyFont="1"/>
    <xf numFmtId="0" fontId="30" fillId="24" borderId="0" xfId="0" applyFont="1" applyFill="1" applyAlignment="1">
      <alignment horizontal="left"/>
    </xf>
    <xf numFmtId="164" fontId="5" fillId="20" borderId="0" xfId="0" applyNumberFormat="1" applyFont="1" applyFill="1" applyBorder="1"/>
    <xf numFmtId="164" fontId="5" fillId="20" borderId="15" xfId="0" applyNumberFormat="1" applyFont="1" applyFill="1" applyBorder="1"/>
    <xf numFmtId="0" fontId="5" fillId="21" borderId="15" xfId="0" applyFont="1" applyFill="1" applyBorder="1"/>
    <xf numFmtId="0" fontId="5" fillId="2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0" fillId="0" borderId="0" xfId="0" applyAlignment="1">
      <alignment horizontal="center" wrapText="1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8" borderId="6" xfId="0" applyFill="1" applyBorder="1" applyAlignment="1">
      <alignment horizontal="center" wrapText="1"/>
    </xf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20" fillId="16" borderId="6" xfId="0" applyFont="1" applyFill="1" applyBorder="1" applyAlignment="1">
      <alignment horizontal="center"/>
    </xf>
    <xf numFmtId="0" fontId="20" fillId="16" borderId="7" xfId="0" applyFont="1" applyFill="1" applyBorder="1" applyAlignment="1">
      <alignment horizontal="center"/>
    </xf>
    <xf numFmtId="0" fontId="20" fillId="16" borderId="17" xfId="0" applyFont="1" applyFill="1" applyBorder="1" applyAlignment="1">
      <alignment horizontal="center"/>
    </xf>
    <xf numFmtId="0" fontId="20" fillId="16" borderId="6" xfId="0" applyFont="1" applyFill="1" applyBorder="1" applyAlignment="1">
      <alignment horizontal="center" wrapText="1"/>
    </xf>
    <xf numFmtId="0" fontId="20" fillId="16" borderId="7" xfId="0" applyFont="1" applyFill="1" applyBorder="1" applyAlignment="1">
      <alignment horizontal="center" wrapText="1"/>
    </xf>
    <xf numFmtId="0" fontId="20" fillId="16" borderId="17" xfId="0" applyFont="1" applyFill="1" applyBorder="1" applyAlignment="1">
      <alignment horizontal="center" wrapText="1"/>
    </xf>
    <xf numFmtId="0" fontId="25" fillId="2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25" fillId="22" borderId="0" xfId="0" applyFont="1" applyFill="1" applyAlignment="1">
      <alignment horizontal="center"/>
    </xf>
    <xf numFmtId="0" fontId="25" fillId="22" borderId="23" xfId="0" applyFont="1" applyFill="1" applyBorder="1" applyAlignment="1">
      <alignment horizontal="center"/>
    </xf>
    <xf numFmtId="0" fontId="27" fillId="23" borderId="0" xfId="0" applyFont="1" applyFill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30" fillId="2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365760</xdr:colOff>
      <xdr:row>13</xdr:row>
      <xdr:rowOff>20320</xdr:rowOff>
    </xdr:from>
    <xdr:to>
      <xdr:col>19</xdr:col>
      <xdr:colOff>401320</xdr:colOff>
      <xdr:row>16</xdr:row>
      <xdr:rowOff>108981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75FF4-FE65-8D44-A5B6-6C610407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7760" y="2496820"/>
          <a:ext cx="2981960" cy="7363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</xdr:colOff>
      <xdr:row>10</xdr:row>
      <xdr:rowOff>16935</xdr:rowOff>
    </xdr:from>
    <xdr:to>
      <xdr:col>24</xdr:col>
      <xdr:colOff>6349</xdr:colOff>
      <xdr:row>20</xdr:row>
      <xdr:rowOff>177271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CDB57A-9DE7-9F4C-A914-85E534C81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23901" y="1921935"/>
          <a:ext cx="4032248" cy="2332036"/>
        </a:xfrm>
        <a:prstGeom prst="rect">
          <a:avLst/>
        </a:prstGeom>
      </xdr:spPr>
    </xdr:pic>
    <xdr:clientData/>
  </xdr:twoCellAnchor>
  <xdr:twoCellAnchor editAs="oneCell">
    <xdr:from>
      <xdr:col>19</xdr:col>
      <xdr:colOff>2</xdr:colOff>
      <xdr:row>24</xdr:row>
      <xdr:rowOff>0</xdr:rowOff>
    </xdr:from>
    <xdr:to>
      <xdr:col>24</xdr:col>
      <xdr:colOff>1873</xdr:colOff>
      <xdr:row>34</xdr:row>
      <xdr:rowOff>179917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D2858-633E-9B49-A99A-00EBD29B6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3902" y="4572000"/>
          <a:ext cx="4040471" cy="233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7A36-9D3A-244D-9F72-02A55527E1C5}">
  <dimension ref="A1:K52"/>
  <sheetViews>
    <sheetView workbookViewId="0">
      <selection activeCell="M13" sqref="M13"/>
    </sheetView>
  </sheetViews>
  <sheetFormatPr baseColWidth="10" defaultRowHeight="16" x14ac:dyDescent="0.2"/>
  <sheetData>
    <row r="1" spans="1:10" x14ac:dyDescent="0.2">
      <c r="A1" s="1" t="s">
        <v>0</v>
      </c>
    </row>
    <row r="2" spans="1:10" x14ac:dyDescent="0.2">
      <c r="A2" t="s">
        <v>1</v>
      </c>
    </row>
    <row r="3" spans="1:10" x14ac:dyDescent="0.2">
      <c r="A3" t="s">
        <v>2</v>
      </c>
    </row>
    <row r="4" spans="1:10" x14ac:dyDescent="0.2">
      <c r="A4" t="s">
        <v>3</v>
      </c>
    </row>
    <row r="5" spans="1:10" x14ac:dyDescent="0.2">
      <c r="A5" t="s">
        <v>4</v>
      </c>
    </row>
    <row r="6" spans="1:10" x14ac:dyDescent="0.2">
      <c r="A6" t="s">
        <v>5</v>
      </c>
    </row>
    <row r="8" spans="1:10" x14ac:dyDescent="0.2">
      <c r="A8" t="s">
        <v>6</v>
      </c>
    </row>
    <row r="9" spans="1:10" x14ac:dyDescent="0.2">
      <c r="A9" s="2"/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  <c r="J9" s="2" t="s">
        <v>15</v>
      </c>
    </row>
    <row r="10" spans="1:10" x14ac:dyDescent="0.2">
      <c r="A10" s="2">
        <v>1</v>
      </c>
      <c r="B10" s="3">
        <v>1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">
      <c r="A11" s="2">
        <v>2</v>
      </c>
      <c r="B11" s="3">
        <v>1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">
      <c r="A12" s="2">
        <v>3</v>
      </c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1</v>
      </c>
      <c r="H12" s="3">
        <v>1</v>
      </c>
      <c r="I12" s="3">
        <v>1</v>
      </c>
      <c r="J12" s="3">
        <v>0</v>
      </c>
    </row>
    <row r="13" spans="1:10" x14ac:dyDescent="0.2">
      <c r="A13" s="2">
        <v>4</v>
      </c>
      <c r="B13" s="3">
        <v>1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</row>
    <row r="14" spans="1:10" x14ac:dyDescent="0.2">
      <c r="A14" s="2">
        <v>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</row>
    <row r="16" spans="1:10" x14ac:dyDescent="0.2">
      <c r="A16" t="s">
        <v>16</v>
      </c>
    </row>
    <row r="18" spans="1:10" x14ac:dyDescent="0.2">
      <c r="A18" t="s">
        <v>17</v>
      </c>
    </row>
    <row r="19" spans="1:10" x14ac:dyDescent="0.2">
      <c r="A19" s="2"/>
      <c r="B19" s="2" t="s">
        <v>7</v>
      </c>
      <c r="C19" s="2" t="s">
        <v>8</v>
      </c>
      <c r="D19" s="2" t="s">
        <v>9</v>
      </c>
      <c r="E19" s="2" t="s">
        <v>10</v>
      </c>
      <c r="F19" s="2" t="s">
        <v>11</v>
      </c>
      <c r="G19" s="2" t="s">
        <v>12</v>
      </c>
      <c r="H19" s="2" t="s">
        <v>13</v>
      </c>
      <c r="I19" s="2" t="s">
        <v>14</v>
      </c>
      <c r="J19" s="2" t="s">
        <v>15</v>
      </c>
    </row>
    <row r="20" spans="1:10" x14ac:dyDescent="0.2">
      <c r="A20" s="3" t="s">
        <v>18</v>
      </c>
      <c r="B20" s="3">
        <f>LOG(5/3,2)</f>
        <v>0.73696559416620622</v>
      </c>
      <c r="C20" s="3">
        <f>LOG(5/2,2)</f>
        <v>1.3219280948873624</v>
      </c>
      <c r="D20" s="3">
        <f>LOG(5/2,2)</f>
        <v>1.3219280948873624</v>
      </c>
      <c r="E20" s="3">
        <f>LOG(5/1,2)</f>
        <v>2.3219280948873622</v>
      </c>
      <c r="F20" s="3">
        <f>LOG(5/1,2)</f>
        <v>2.3219280948873622</v>
      </c>
      <c r="G20" s="3">
        <f>LOG(5/2,2)</f>
        <v>1.3219280948873624</v>
      </c>
      <c r="H20" s="3">
        <f>LOG(5/2,2)</f>
        <v>1.3219280948873624</v>
      </c>
      <c r="I20" s="3">
        <f>LOG(5/2,2)</f>
        <v>1.3219280948873624</v>
      </c>
      <c r="J20" s="3">
        <f>LOG(5/2,2)</f>
        <v>1.3219280948873624</v>
      </c>
    </row>
    <row r="22" spans="1:10" x14ac:dyDescent="0.2">
      <c r="A22" t="s">
        <v>19</v>
      </c>
    </row>
    <row r="23" spans="1:10" x14ac:dyDescent="0.2">
      <c r="A23" s="2"/>
      <c r="B23" s="2" t="s">
        <v>7</v>
      </c>
      <c r="C23" s="2" t="s">
        <v>8</v>
      </c>
      <c r="D23" s="2" t="s">
        <v>9</v>
      </c>
      <c r="E23" s="2" t="s">
        <v>10</v>
      </c>
      <c r="F23" s="2" t="s">
        <v>11</v>
      </c>
      <c r="G23" s="2" t="s">
        <v>12</v>
      </c>
      <c r="H23" s="2" t="s">
        <v>13</v>
      </c>
      <c r="I23" s="2" t="s">
        <v>14</v>
      </c>
      <c r="J23" s="2" t="s">
        <v>15</v>
      </c>
    </row>
    <row r="24" spans="1:10" x14ac:dyDescent="0.2">
      <c r="A24" s="2">
        <v>1</v>
      </c>
      <c r="B24" s="3">
        <f>B20*B10</f>
        <v>0.73696559416620622</v>
      </c>
      <c r="C24" s="3">
        <f t="shared" ref="C24:J24" si="0">C20*C10</f>
        <v>1.3219280948873624</v>
      </c>
      <c r="D24" s="3">
        <f t="shared" si="0"/>
        <v>1.3219280948873624</v>
      </c>
      <c r="E24" s="3">
        <f t="shared" si="0"/>
        <v>0</v>
      </c>
      <c r="F24" s="3">
        <f t="shared" si="0"/>
        <v>0</v>
      </c>
      <c r="G24" s="3">
        <f t="shared" si="0"/>
        <v>0</v>
      </c>
      <c r="H24" s="3">
        <f t="shared" si="0"/>
        <v>0</v>
      </c>
      <c r="I24" s="3">
        <f t="shared" si="0"/>
        <v>0</v>
      </c>
      <c r="J24" s="3">
        <f t="shared" si="0"/>
        <v>0</v>
      </c>
    </row>
    <row r="25" spans="1:10" x14ac:dyDescent="0.2">
      <c r="A25" s="2">
        <v>2</v>
      </c>
      <c r="B25" s="3">
        <f>B20*B11</f>
        <v>0.73696559416620622</v>
      </c>
      <c r="C25" s="3">
        <f t="shared" ref="C25:J25" si="1">C20*C11</f>
        <v>0</v>
      </c>
      <c r="D25" s="3">
        <f t="shared" si="1"/>
        <v>0</v>
      </c>
      <c r="E25" s="3">
        <f t="shared" si="1"/>
        <v>2.3219280948873622</v>
      </c>
      <c r="F25" s="3">
        <f t="shared" si="1"/>
        <v>2.3219280948873622</v>
      </c>
      <c r="G25" s="3">
        <f t="shared" si="1"/>
        <v>0</v>
      </c>
      <c r="H25" s="3">
        <f t="shared" si="1"/>
        <v>0</v>
      </c>
      <c r="I25" s="3">
        <f t="shared" si="1"/>
        <v>0</v>
      </c>
      <c r="J25" s="3">
        <f t="shared" si="1"/>
        <v>0</v>
      </c>
    </row>
    <row r="26" spans="1:10" x14ac:dyDescent="0.2">
      <c r="A26" s="2">
        <v>3</v>
      </c>
      <c r="B26" s="3">
        <f>B20*B12</f>
        <v>0</v>
      </c>
      <c r="C26" s="3">
        <f t="shared" ref="C26:J26" si="2">C20*C12</f>
        <v>0</v>
      </c>
      <c r="D26" s="3">
        <f t="shared" si="2"/>
        <v>1.3219280948873624</v>
      </c>
      <c r="E26" s="3">
        <f t="shared" si="2"/>
        <v>0</v>
      </c>
      <c r="F26" s="3">
        <f t="shared" si="2"/>
        <v>0</v>
      </c>
      <c r="G26" s="3">
        <f t="shared" si="2"/>
        <v>1.3219280948873624</v>
      </c>
      <c r="H26" s="3">
        <f t="shared" si="2"/>
        <v>1.3219280948873624</v>
      </c>
      <c r="I26" s="3">
        <f t="shared" si="2"/>
        <v>1.3219280948873624</v>
      </c>
      <c r="J26" s="3">
        <f t="shared" si="2"/>
        <v>0</v>
      </c>
    </row>
    <row r="27" spans="1:10" x14ac:dyDescent="0.2">
      <c r="A27" s="2">
        <v>4</v>
      </c>
      <c r="B27" s="3">
        <f>B20*B13</f>
        <v>0.73696559416620622</v>
      </c>
      <c r="C27" s="3">
        <f t="shared" ref="C27:J27" si="3">C20*C13</f>
        <v>1.3219280948873624</v>
      </c>
      <c r="D27" s="3">
        <f t="shared" si="3"/>
        <v>0</v>
      </c>
      <c r="E27" s="3">
        <f t="shared" si="3"/>
        <v>0</v>
      </c>
      <c r="F27" s="3">
        <f t="shared" si="3"/>
        <v>0</v>
      </c>
      <c r="G27" s="3">
        <f t="shared" si="3"/>
        <v>0</v>
      </c>
      <c r="H27" s="3">
        <f t="shared" si="3"/>
        <v>0</v>
      </c>
      <c r="I27" s="3">
        <f t="shared" si="3"/>
        <v>0</v>
      </c>
      <c r="J27" s="3">
        <f t="shared" si="3"/>
        <v>1.3219280948873624</v>
      </c>
    </row>
    <row r="28" spans="1:10" x14ac:dyDescent="0.2">
      <c r="A28" s="2">
        <v>5</v>
      </c>
      <c r="B28" s="3">
        <f>B20*B14</f>
        <v>0</v>
      </c>
      <c r="C28" s="3">
        <f t="shared" ref="C28:J28" si="4">C20*C14</f>
        <v>0</v>
      </c>
      <c r="D28" s="3">
        <f t="shared" si="4"/>
        <v>0</v>
      </c>
      <c r="E28" s="3">
        <f t="shared" si="4"/>
        <v>0</v>
      </c>
      <c r="F28" s="3">
        <f t="shared" si="4"/>
        <v>0</v>
      </c>
      <c r="G28" s="3">
        <f t="shared" si="4"/>
        <v>1.3219280948873624</v>
      </c>
      <c r="H28" s="3">
        <f t="shared" si="4"/>
        <v>1.3219280948873624</v>
      </c>
      <c r="I28" s="3">
        <f t="shared" si="4"/>
        <v>1.3219280948873624</v>
      </c>
      <c r="J28" s="3">
        <f t="shared" si="4"/>
        <v>1.3219280948873624</v>
      </c>
    </row>
    <row r="31" spans="1:10" x14ac:dyDescent="0.2">
      <c r="A31" s="1" t="s">
        <v>20</v>
      </c>
    </row>
    <row r="32" spans="1:10" s="4" customFormat="1" x14ac:dyDescent="0.2">
      <c r="A32" s="4" t="s">
        <v>21</v>
      </c>
    </row>
    <row r="33" spans="1:10" s="4" customFormat="1" x14ac:dyDescent="0.2">
      <c r="A33" s="4" t="s">
        <v>22</v>
      </c>
    </row>
    <row r="34" spans="1:10" s="5" customFormat="1" x14ac:dyDescent="0.2"/>
    <row r="35" spans="1:10" x14ac:dyDescent="0.2">
      <c r="A35" t="s">
        <v>6</v>
      </c>
    </row>
    <row r="36" spans="1:10" x14ac:dyDescent="0.2">
      <c r="A36" s="2"/>
      <c r="B36" s="2" t="s">
        <v>7</v>
      </c>
      <c r="C36" s="2" t="s">
        <v>8</v>
      </c>
      <c r="D36" s="2" t="s">
        <v>9</v>
      </c>
      <c r="E36" s="2" t="s">
        <v>10</v>
      </c>
      <c r="F36" s="2" t="s">
        <v>11</v>
      </c>
      <c r="G36" s="2" t="s">
        <v>12</v>
      </c>
      <c r="H36" s="2" t="s">
        <v>13</v>
      </c>
      <c r="I36" s="2" t="s">
        <v>14</v>
      </c>
      <c r="J36" s="2" t="s">
        <v>15</v>
      </c>
    </row>
    <row r="37" spans="1:10" x14ac:dyDescent="0.2">
      <c r="A37" s="2">
        <v>1</v>
      </c>
      <c r="B37" s="3">
        <v>2</v>
      </c>
      <c r="C37" s="3">
        <v>1</v>
      </c>
      <c r="D37" s="3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</row>
    <row r="38" spans="1:10" x14ac:dyDescent="0.2">
      <c r="A38" s="2">
        <v>2</v>
      </c>
      <c r="B38" s="3">
        <v>1</v>
      </c>
      <c r="C38" s="3">
        <v>1</v>
      </c>
      <c r="D38" s="3">
        <v>0</v>
      </c>
      <c r="E38" s="3">
        <v>0</v>
      </c>
      <c r="F38" s="3">
        <v>0</v>
      </c>
      <c r="G38" s="3">
        <v>1</v>
      </c>
      <c r="H38" s="3">
        <v>1</v>
      </c>
      <c r="I38" s="3">
        <v>1</v>
      </c>
      <c r="J38" s="3">
        <v>2</v>
      </c>
    </row>
    <row r="40" spans="1:10" x14ac:dyDescent="0.2">
      <c r="A40" t="s">
        <v>23</v>
      </c>
    </row>
    <row r="41" spans="1:10" x14ac:dyDescent="0.2">
      <c r="A41" s="2"/>
      <c r="B41" s="2" t="s">
        <v>7</v>
      </c>
      <c r="C41" s="2" t="s">
        <v>8</v>
      </c>
      <c r="D41" s="2" t="s">
        <v>9</v>
      </c>
      <c r="E41" s="2" t="s">
        <v>10</v>
      </c>
      <c r="F41" s="2" t="s">
        <v>11</v>
      </c>
      <c r="G41" s="2" t="s">
        <v>12</v>
      </c>
      <c r="H41" s="2" t="s">
        <v>13</v>
      </c>
      <c r="I41" s="2" t="s">
        <v>14</v>
      </c>
      <c r="J41" s="2" t="s">
        <v>15</v>
      </c>
    </row>
    <row r="42" spans="1:10" x14ac:dyDescent="0.2">
      <c r="A42" s="2">
        <v>1</v>
      </c>
      <c r="B42" s="3">
        <f>B37/2</f>
        <v>1</v>
      </c>
      <c r="C42" s="3">
        <f t="shared" ref="C42:J43" si="5">C37/2</f>
        <v>0.5</v>
      </c>
      <c r="D42" s="3">
        <f t="shared" si="5"/>
        <v>1</v>
      </c>
      <c r="E42" s="3">
        <f t="shared" si="5"/>
        <v>0.5</v>
      </c>
      <c r="F42" s="3">
        <f t="shared" si="5"/>
        <v>0.5</v>
      </c>
      <c r="G42" s="3">
        <f t="shared" si="5"/>
        <v>0.5</v>
      </c>
      <c r="H42" s="3">
        <f t="shared" si="5"/>
        <v>0.5</v>
      </c>
      <c r="I42" s="3">
        <f t="shared" si="5"/>
        <v>0.5</v>
      </c>
      <c r="J42" s="3">
        <f t="shared" si="5"/>
        <v>0</v>
      </c>
    </row>
    <row r="43" spans="1:10" x14ac:dyDescent="0.2">
      <c r="A43" s="2">
        <v>2</v>
      </c>
      <c r="B43" s="3">
        <f>B38/2</f>
        <v>0.5</v>
      </c>
      <c r="C43" s="3">
        <f t="shared" si="5"/>
        <v>0.5</v>
      </c>
      <c r="D43" s="3">
        <f t="shared" si="5"/>
        <v>0</v>
      </c>
      <c r="E43" s="3">
        <f t="shared" si="5"/>
        <v>0</v>
      </c>
      <c r="F43" s="3">
        <f t="shared" si="5"/>
        <v>0</v>
      </c>
      <c r="G43" s="3">
        <f t="shared" si="5"/>
        <v>0.5</v>
      </c>
      <c r="H43" s="3">
        <f t="shared" si="5"/>
        <v>0.5</v>
      </c>
      <c r="I43" s="3">
        <f t="shared" si="5"/>
        <v>0.5</v>
      </c>
      <c r="J43" s="3">
        <f t="shared" si="5"/>
        <v>1</v>
      </c>
    </row>
    <row r="45" spans="1:10" x14ac:dyDescent="0.2">
      <c r="A45" t="s">
        <v>24</v>
      </c>
    </row>
    <row r="46" spans="1:10" x14ac:dyDescent="0.2">
      <c r="A46" s="2"/>
      <c r="B46" s="2" t="s">
        <v>7</v>
      </c>
      <c r="C46" s="2" t="s">
        <v>8</v>
      </c>
      <c r="D46" s="2" t="s">
        <v>9</v>
      </c>
      <c r="E46" s="2" t="s">
        <v>10</v>
      </c>
      <c r="F46" s="2" t="s">
        <v>11</v>
      </c>
      <c r="G46" s="2" t="s">
        <v>12</v>
      </c>
      <c r="H46" s="2" t="s">
        <v>13</v>
      </c>
      <c r="I46" s="2" t="s">
        <v>14</v>
      </c>
      <c r="J46" s="2" t="s">
        <v>15</v>
      </c>
    </row>
    <row r="47" spans="1:10" x14ac:dyDescent="0.2">
      <c r="A47" s="3" t="s">
        <v>18</v>
      </c>
      <c r="B47" s="3">
        <f>LOG(2/2,2)</f>
        <v>0</v>
      </c>
      <c r="C47" s="3">
        <f t="shared" ref="C47:I47" si="6">LOG(2/2,2)</f>
        <v>0</v>
      </c>
      <c r="D47" s="3">
        <f>LOG(2/1,2)</f>
        <v>1</v>
      </c>
      <c r="E47" s="3">
        <f>LOG(2/1,2)</f>
        <v>1</v>
      </c>
      <c r="F47" s="3">
        <f>LOG(2/1,2)</f>
        <v>1</v>
      </c>
      <c r="G47" s="3">
        <f t="shared" si="6"/>
        <v>0</v>
      </c>
      <c r="H47" s="3">
        <f t="shared" si="6"/>
        <v>0</v>
      </c>
      <c r="I47" s="3">
        <f t="shared" si="6"/>
        <v>0</v>
      </c>
      <c r="J47" s="3">
        <f>LOG(2/1,2)</f>
        <v>1</v>
      </c>
    </row>
    <row r="49" spans="1:11" x14ac:dyDescent="0.2">
      <c r="A49" t="s">
        <v>19</v>
      </c>
    </row>
    <row r="50" spans="1:11" x14ac:dyDescent="0.2">
      <c r="A50" s="2"/>
      <c r="B50" s="2" t="s">
        <v>7</v>
      </c>
      <c r="C50" s="2" t="s">
        <v>8</v>
      </c>
      <c r="D50" s="2" t="s">
        <v>9</v>
      </c>
      <c r="E50" s="2" t="s">
        <v>10</v>
      </c>
      <c r="F50" s="2" t="s">
        <v>11</v>
      </c>
      <c r="G50" s="2" t="s">
        <v>12</v>
      </c>
      <c r="H50" s="2" t="s">
        <v>13</v>
      </c>
      <c r="I50" s="2" t="s">
        <v>14</v>
      </c>
      <c r="J50" s="2" t="s">
        <v>15</v>
      </c>
    </row>
    <row r="51" spans="1:11" x14ac:dyDescent="0.2">
      <c r="A51" s="2">
        <v>1</v>
      </c>
      <c r="B51" s="3">
        <f>B47*B42</f>
        <v>0</v>
      </c>
      <c r="C51" s="3">
        <f t="shared" ref="C51:J51" si="7">C47*C42</f>
        <v>0</v>
      </c>
      <c r="D51" s="3">
        <f t="shared" si="7"/>
        <v>1</v>
      </c>
      <c r="E51" s="3">
        <f t="shared" si="7"/>
        <v>0.5</v>
      </c>
      <c r="F51" s="3">
        <f t="shared" si="7"/>
        <v>0.5</v>
      </c>
      <c r="G51" s="3">
        <f t="shared" si="7"/>
        <v>0</v>
      </c>
      <c r="H51" s="3">
        <f t="shared" si="7"/>
        <v>0</v>
      </c>
      <c r="I51" s="3">
        <f t="shared" si="7"/>
        <v>0</v>
      </c>
      <c r="J51" s="3">
        <f t="shared" si="7"/>
        <v>0</v>
      </c>
      <c r="K51" s="5" t="s">
        <v>25</v>
      </c>
    </row>
    <row r="52" spans="1:11" x14ac:dyDescent="0.2">
      <c r="A52" s="2">
        <v>2</v>
      </c>
      <c r="B52" s="3">
        <f>B47*B43</f>
        <v>0</v>
      </c>
      <c r="C52" s="3">
        <f t="shared" ref="C52:J52" si="8">C47*C43</f>
        <v>0</v>
      </c>
      <c r="D52" s="3">
        <f t="shared" si="8"/>
        <v>0</v>
      </c>
      <c r="E52" s="3">
        <f t="shared" si="8"/>
        <v>0</v>
      </c>
      <c r="F52" s="3">
        <f t="shared" si="8"/>
        <v>0</v>
      </c>
      <c r="G52" s="3">
        <f t="shared" si="8"/>
        <v>0</v>
      </c>
      <c r="H52" s="3">
        <f t="shared" si="8"/>
        <v>0</v>
      </c>
      <c r="I52" s="3">
        <f t="shared" si="8"/>
        <v>0</v>
      </c>
      <c r="J52" s="3">
        <f t="shared" si="8"/>
        <v>1</v>
      </c>
      <c r="K52" s="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0F75-76FC-C742-9A5F-56DD6C006206}">
  <dimension ref="A1:T976"/>
  <sheetViews>
    <sheetView tabSelected="1" topLeftCell="A108" workbookViewId="0">
      <selection activeCell="Q140" sqref="Q140"/>
    </sheetView>
  </sheetViews>
  <sheetFormatPr baseColWidth="10" defaultColWidth="12.6640625" defaultRowHeight="16" x14ac:dyDescent="0.2"/>
  <cols>
    <col min="1" max="8" width="7.6640625" customWidth="1"/>
    <col min="9" max="9" width="13.33203125" customWidth="1"/>
    <col min="10" max="10" width="9.33203125" customWidth="1"/>
    <col min="11" max="14" width="7.6640625" customWidth="1"/>
    <col min="15" max="15" width="10" customWidth="1"/>
    <col min="16" max="26" width="7.6640625" customWidth="1"/>
  </cols>
  <sheetData>
    <row r="1" spans="1:18" x14ac:dyDescent="0.2">
      <c r="A1" s="6">
        <v>1</v>
      </c>
      <c r="B1" s="6">
        <v>0</v>
      </c>
      <c r="C1" s="6">
        <v>0</v>
      </c>
      <c r="D1" s="6">
        <v>0</v>
      </c>
      <c r="E1" s="6">
        <v>0</v>
      </c>
      <c r="H1" s="93">
        <v>1</v>
      </c>
      <c r="I1" s="93">
        <v>0</v>
      </c>
      <c r="J1" s="93">
        <v>0</v>
      </c>
      <c r="K1" s="93">
        <v>0</v>
      </c>
      <c r="L1" s="93">
        <v>0</v>
      </c>
      <c r="M1" s="93">
        <v>0</v>
      </c>
      <c r="N1" s="93">
        <v>0</v>
      </c>
      <c r="P1" t="s">
        <v>279</v>
      </c>
      <c r="R1" t="s">
        <v>280</v>
      </c>
    </row>
    <row r="2" spans="1:18" x14ac:dyDescent="0.2">
      <c r="A2" s="6">
        <v>0</v>
      </c>
      <c r="B2" s="6">
        <v>1</v>
      </c>
      <c r="C2" s="6">
        <v>0</v>
      </c>
      <c r="D2" s="6">
        <v>0</v>
      </c>
      <c r="E2" s="6">
        <v>0</v>
      </c>
      <c r="H2" s="93">
        <v>0</v>
      </c>
      <c r="I2" s="93">
        <v>1</v>
      </c>
      <c r="J2" s="93">
        <v>0</v>
      </c>
      <c r="K2" s="93">
        <v>0</v>
      </c>
      <c r="L2" s="93">
        <v>1</v>
      </c>
      <c r="M2" s="93">
        <v>0</v>
      </c>
      <c r="N2" s="93">
        <v>0</v>
      </c>
    </row>
    <row r="3" spans="1:18" x14ac:dyDescent="0.2">
      <c r="A3" s="6">
        <v>0</v>
      </c>
      <c r="B3" s="6">
        <v>0</v>
      </c>
      <c r="C3" s="6">
        <v>1</v>
      </c>
      <c r="D3" s="6">
        <v>1</v>
      </c>
      <c r="E3" s="6">
        <v>0</v>
      </c>
      <c r="H3" s="93">
        <v>0</v>
      </c>
      <c r="I3" s="93">
        <v>0</v>
      </c>
      <c r="J3" s="93">
        <v>1</v>
      </c>
      <c r="K3" s="93">
        <v>0</v>
      </c>
      <c r="L3" s="93">
        <v>0</v>
      </c>
      <c r="M3" s="93">
        <v>0</v>
      </c>
      <c r="N3" s="93">
        <v>0</v>
      </c>
    </row>
    <row r="4" spans="1:18" x14ac:dyDescent="0.2">
      <c r="A4" s="6">
        <v>0</v>
      </c>
      <c r="B4" s="6">
        <v>0</v>
      </c>
      <c r="C4" s="6">
        <v>0</v>
      </c>
      <c r="D4" s="6">
        <v>0</v>
      </c>
      <c r="E4" s="6">
        <v>1</v>
      </c>
      <c r="H4" s="93">
        <v>0</v>
      </c>
      <c r="I4" s="93">
        <v>0</v>
      </c>
      <c r="J4" s="93">
        <v>0</v>
      </c>
      <c r="K4" s="93">
        <v>1</v>
      </c>
      <c r="L4" s="93">
        <v>0</v>
      </c>
      <c r="M4" s="93">
        <v>0</v>
      </c>
      <c r="N4" s="93">
        <v>0</v>
      </c>
    </row>
    <row r="5" spans="1:18" x14ac:dyDescent="0.2">
      <c r="A5" s="13" t="s">
        <v>78</v>
      </c>
      <c r="B5" s="13" t="s">
        <v>79</v>
      </c>
      <c r="C5" s="13" t="s">
        <v>80</v>
      </c>
      <c r="D5" s="13" t="s">
        <v>80</v>
      </c>
      <c r="E5" s="13" t="s">
        <v>81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1</v>
      </c>
      <c r="N5" s="93">
        <v>0</v>
      </c>
    </row>
    <row r="6" spans="1:18" x14ac:dyDescent="0.2"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1</v>
      </c>
    </row>
    <row r="7" spans="1:18" x14ac:dyDescent="0.2">
      <c r="A7" s="6" t="s">
        <v>217</v>
      </c>
      <c r="H7" s="94" t="s">
        <v>238</v>
      </c>
      <c r="I7" s="95" t="s">
        <v>81</v>
      </c>
      <c r="J7" s="94" t="s">
        <v>239</v>
      </c>
      <c r="K7" s="94" t="s">
        <v>240</v>
      </c>
      <c r="L7" s="94" t="s">
        <v>81</v>
      </c>
      <c r="M7" s="94" t="s">
        <v>241</v>
      </c>
      <c r="N7" s="94" t="s">
        <v>242</v>
      </c>
    </row>
    <row r="8" spans="1:18" x14ac:dyDescent="0.2">
      <c r="A8" s="104" t="s">
        <v>31</v>
      </c>
      <c r="B8" s="105"/>
      <c r="C8" s="105"/>
      <c r="D8" s="106"/>
      <c r="G8" s="6" t="s">
        <v>243</v>
      </c>
      <c r="I8" s="8" t="s">
        <v>219</v>
      </c>
    </row>
    <row r="9" spans="1:18" x14ac:dyDescent="0.2">
      <c r="A9" s="9">
        <v>0.28702699999999998</v>
      </c>
      <c r="B9" s="9">
        <v>0.84606000000000003</v>
      </c>
      <c r="C9" s="9">
        <v>0.57239200000000001</v>
      </c>
      <c r="D9" s="9">
        <v>0.486813</v>
      </c>
      <c r="G9" s="6">
        <v>1</v>
      </c>
      <c r="I9" s="10">
        <f t="shared" ref="I9:I11" si="0">A9*$G$9+B9*$G$10+C9*$G$11+D9*$G$12</f>
        <v>0.28702699999999998</v>
      </c>
    </row>
    <row r="10" spans="1:18" x14ac:dyDescent="0.2">
      <c r="A10" s="9">
        <v>0.90287399999999995</v>
      </c>
      <c r="B10" s="9">
        <v>0.87152200000000002</v>
      </c>
      <c r="C10" s="9">
        <v>0.691079</v>
      </c>
      <c r="D10" s="9">
        <v>0.18998000000000001</v>
      </c>
      <c r="G10" s="6">
        <v>0</v>
      </c>
      <c r="I10" s="10">
        <f t="shared" si="0"/>
        <v>0.90287399999999995</v>
      </c>
    </row>
    <row r="11" spans="1:18" x14ac:dyDescent="0.2">
      <c r="A11" s="9">
        <v>0.537524</v>
      </c>
      <c r="B11" s="9">
        <v>9.2240000000000003E-2</v>
      </c>
      <c r="C11" s="9">
        <v>0.55815899999999996</v>
      </c>
      <c r="D11" s="9">
        <v>0.49152800000000002</v>
      </c>
      <c r="G11" s="6">
        <v>0</v>
      </c>
      <c r="I11" s="10">
        <f t="shared" si="0"/>
        <v>0.537524</v>
      </c>
      <c r="L11" s="6" t="s">
        <v>220</v>
      </c>
      <c r="O11" s="6" t="s">
        <v>221</v>
      </c>
    </row>
    <row r="12" spans="1:18" x14ac:dyDescent="0.2">
      <c r="G12" s="6">
        <v>0</v>
      </c>
      <c r="I12" s="8"/>
      <c r="L12" s="70">
        <f t="shared" ref="L12:L14" si="1">I9+I16</f>
        <v>0.85402800000000001</v>
      </c>
      <c r="O12" s="12">
        <f t="shared" ref="O12:O14" si="2">TANH(L12)</f>
        <v>0.69316793692761036</v>
      </c>
    </row>
    <row r="13" spans="1:18" x14ac:dyDescent="0.2">
      <c r="G13" s="13" t="s">
        <v>78</v>
      </c>
      <c r="I13" s="8"/>
      <c r="L13" s="70">
        <f t="shared" si="1"/>
        <v>1.469875</v>
      </c>
      <c r="O13" s="12">
        <f t="shared" si="2"/>
        <v>0.89955360588736333</v>
      </c>
    </row>
    <row r="14" spans="1:18" x14ac:dyDescent="0.2">
      <c r="A14" s="6" t="s">
        <v>207</v>
      </c>
      <c r="I14" s="8"/>
      <c r="L14" s="70">
        <f t="shared" si="1"/>
        <v>1.104525</v>
      </c>
      <c r="O14" s="12">
        <f t="shared" si="2"/>
        <v>0.80211853038459802</v>
      </c>
    </row>
    <row r="15" spans="1:18" x14ac:dyDescent="0.2">
      <c r="A15" s="104" t="s">
        <v>188</v>
      </c>
      <c r="B15" s="105"/>
      <c r="C15" s="106"/>
      <c r="D15" s="71" t="s">
        <v>189</v>
      </c>
      <c r="G15" s="6" t="s">
        <v>222</v>
      </c>
      <c r="I15" s="8" t="s">
        <v>209</v>
      </c>
    </row>
    <row r="16" spans="1:18" x14ac:dyDescent="0.2">
      <c r="A16" s="72">
        <v>0.42704300000000001</v>
      </c>
      <c r="B16" s="72">
        <v>0.17</v>
      </c>
      <c r="C16" s="72">
        <v>0.23</v>
      </c>
      <c r="D16" s="71">
        <v>0.56700099999999998</v>
      </c>
      <c r="G16" s="12">
        <v>0</v>
      </c>
      <c r="I16" s="73">
        <f t="shared" ref="I16:I18" si="3">A16*$G$16+B16*$G$17+C16*$G$18 + $D$16</f>
        <v>0.56700099999999998</v>
      </c>
    </row>
    <row r="17" spans="1:20" x14ac:dyDescent="0.2">
      <c r="A17" s="72">
        <v>0.33</v>
      </c>
      <c r="B17" s="72">
        <v>0.12</v>
      </c>
      <c r="C17" s="72">
        <v>0.4</v>
      </c>
      <c r="G17" s="12">
        <v>0</v>
      </c>
      <c r="I17" s="73">
        <f t="shared" si="3"/>
        <v>0.56700099999999998</v>
      </c>
      <c r="S17" s="6"/>
    </row>
    <row r="18" spans="1:20" x14ac:dyDescent="0.2">
      <c r="A18" s="72">
        <v>0.8</v>
      </c>
      <c r="B18" s="72">
        <v>0.66</v>
      </c>
      <c r="C18" s="72">
        <v>0.9</v>
      </c>
      <c r="G18" s="12">
        <v>0</v>
      </c>
      <c r="I18" s="73">
        <f t="shared" si="3"/>
        <v>0.56700099999999998</v>
      </c>
    </row>
    <row r="19" spans="1:20" x14ac:dyDescent="0.2">
      <c r="I19" s="8"/>
      <c r="T19" s="96" t="s">
        <v>78</v>
      </c>
    </row>
    <row r="20" spans="1:20" x14ac:dyDescent="0.2">
      <c r="I20" s="8"/>
    </row>
    <row r="21" spans="1:20" ht="15.75" customHeight="1" x14ac:dyDescent="0.2">
      <c r="I21" s="8"/>
    </row>
    <row r="22" spans="1:20" ht="15.75" customHeight="1" x14ac:dyDescent="0.2">
      <c r="A22" s="6" t="s">
        <v>223</v>
      </c>
      <c r="I22" s="8"/>
    </row>
    <row r="23" spans="1:20" ht="15.75" customHeight="1" x14ac:dyDescent="0.2">
      <c r="A23" s="104" t="s">
        <v>31</v>
      </c>
      <c r="B23" s="105"/>
      <c r="C23" s="105"/>
      <c r="D23" s="106"/>
      <c r="G23" s="6" t="s">
        <v>225</v>
      </c>
      <c r="I23" s="8" t="s">
        <v>201</v>
      </c>
    </row>
    <row r="24" spans="1:20" ht="15.75" customHeight="1" x14ac:dyDescent="0.2">
      <c r="A24" s="9">
        <v>0.28702699999999998</v>
      </c>
      <c r="B24" s="9">
        <v>0.84606000000000003</v>
      </c>
      <c r="C24" s="9">
        <v>0.57239200000000001</v>
      </c>
      <c r="D24" s="9">
        <v>0.486813</v>
      </c>
      <c r="G24" s="6">
        <v>0</v>
      </c>
      <c r="I24" s="10">
        <f t="shared" ref="I24:I26" si="4">A24*$G$24+B24*$G$25+C24*$G$26+D24*$G$27</f>
        <v>0.84606000000000003</v>
      </c>
    </row>
    <row r="25" spans="1:20" ht="15.75" customHeight="1" x14ac:dyDescent="0.2">
      <c r="A25" s="9">
        <v>0.90287399999999995</v>
      </c>
      <c r="B25" s="9">
        <v>0.87152200000000002</v>
      </c>
      <c r="C25" s="9">
        <v>0.691079</v>
      </c>
      <c r="D25" s="9">
        <v>0.18998000000000001</v>
      </c>
      <c r="G25" s="6">
        <v>1</v>
      </c>
      <c r="I25" s="10">
        <f t="shared" si="4"/>
        <v>0.87152200000000002</v>
      </c>
    </row>
    <row r="26" spans="1:20" ht="15.75" customHeight="1" x14ac:dyDescent="0.2">
      <c r="A26" s="9">
        <v>0.537524</v>
      </c>
      <c r="B26" s="9">
        <v>9.2240000000000003E-2</v>
      </c>
      <c r="C26" s="9">
        <v>0.55815899999999996</v>
      </c>
      <c r="D26" s="9">
        <v>0.49152800000000002</v>
      </c>
      <c r="G26" s="6">
        <v>0</v>
      </c>
      <c r="I26" s="10">
        <f t="shared" si="4"/>
        <v>9.2240000000000003E-2</v>
      </c>
    </row>
    <row r="27" spans="1:20" ht="15.75" customHeight="1" x14ac:dyDescent="0.2">
      <c r="G27" s="6">
        <v>0</v>
      </c>
      <c r="I27" s="8"/>
      <c r="L27" s="6" t="s">
        <v>226</v>
      </c>
      <c r="O27" s="6" t="s">
        <v>227</v>
      </c>
    </row>
    <row r="28" spans="1:20" ht="15.75" customHeight="1" x14ac:dyDescent="0.2">
      <c r="G28" s="13" t="s">
        <v>79</v>
      </c>
      <c r="I28" s="8"/>
      <c r="L28" s="70">
        <f t="shared" ref="L28:L30" si="5">I24+I32</f>
        <v>2.0464848902786867</v>
      </c>
      <c r="O28" s="12">
        <f t="shared" ref="O28:O30" si="6">TANH(L28)</f>
        <v>0.96716874938723008</v>
      </c>
    </row>
    <row r="29" spans="1:20" ht="15.75" customHeight="1" x14ac:dyDescent="0.2">
      <c r="I29" s="8"/>
      <c r="L29" s="70">
        <f t="shared" si="5"/>
        <v>2.0960622640464344</v>
      </c>
      <c r="O29" s="12">
        <f t="shared" si="6"/>
        <v>0.9702217913768667</v>
      </c>
      <c r="T29" s="96" t="s">
        <v>79</v>
      </c>
    </row>
    <row r="30" spans="1:20" ht="15.75" customHeight="1" x14ac:dyDescent="0.2">
      <c r="A30" s="6" t="s">
        <v>207</v>
      </c>
      <c r="I30" s="8"/>
      <c r="L30" s="70">
        <f t="shared" si="5"/>
        <v>2.5293874067738864</v>
      </c>
      <c r="O30" s="12">
        <f t="shared" si="6"/>
        <v>0.98737354261921007</v>
      </c>
    </row>
    <row r="31" spans="1:20" ht="15.75" customHeight="1" x14ac:dyDescent="0.2">
      <c r="A31" s="123" t="s">
        <v>188</v>
      </c>
      <c r="B31" s="105"/>
      <c r="C31" s="106"/>
      <c r="D31" s="71" t="s">
        <v>189</v>
      </c>
      <c r="G31" s="6" t="s">
        <v>208</v>
      </c>
      <c r="I31" s="8" t="s">
        <v>209</v>
      </c>
    </row>
    <row r="32" spans="1:20" ht="15.75" customHeight="1" x14ac:dyDescent="0.2">
      <c r="A32" s="72">
        <v>0.42704300000000001</v>
      </c>
      <c r="B32" s="72">
        <v>0.17</v>
      </c>
      <c r="C32" s="72">
        <v>0.23</v>
      </c>
      <c r="D32" s="71">
        <v>0.56700099999999998</v>
      </c>
      <c r="G32" s="12">
        <f t="shared" ref="G32:G34" si="7">O12</f>
        <v>0.69316793692761036</v>
      </c>
      <c r="I32" s="73">
        <f t="shared" ref="I32:I34" si="8">A32*$G$32+B32*$G$33+C32*$G$34 + $D$32</f>
        <v>1.2004248902786867</v>
      </c>
    </row>
    <row r="33" spans="1:20" ht="15.75" customHeight="1" x14ac:dyDescent="0.2">
      <c r="A33" s="72">
        <v>0.33</v>
      </c>
      <c r="B33" s="72">
        <v>0.12</v>
      </c>
      <c r="C33" s="72">
        <v>0.4</v>
      </c>
      <c r="G33" s="12">
        <f t="shared" si="7"/>
        <v>0.89955360588736333</v>
      </c>
      <c r="I33" s="73">
        <f t="shared" si="8"/>
        <v>1.2245402640464342</v>
      </c>
    </row>
    <row r="34" spans="1:20" ht="15.75" customHeight="1" x14ac:dyDescent="0.2">
      <c r="A34" s="72">
        <v>0.8</v>
      </c>
      <c r="B34" s="72">
        <v>0.66</v>
      </c>
      <c r="C34" s="72">
        <v>0.9</v>
      </c>
      <c r="G34" s="12">
        <f t="shared" si="7"/>
        <v>0.80211853038459802</v>
      </c>
      <c r="I34" s="73">
        <f t="shared" si="8"/>
        <v>2.4371474067738865</v>
      </c>
    </row>
    <row r="35" spans="1:20" ht="15.75" customHeight="1" x14ac:dyDescent="0.2">
      <c r="I35" s="8"/>
    </row>
    <row r="36" spans="1:20" ht="15.75" customHeight="1" x14ac:dyDescent="0.2"/>
    <row r="37" spans="1:20" ht="15.75" customHeight="1" x14ac:dyDescent="0.2">
      <c r="I37" s="8"/>
    </row>
    <row r="38" spans="1:20" ht="15.75" customHeight="1" x14ac:dyDescent="0.2">
      <c r="A38" s="6" t="s">
        <v>223</v>
      </c>
      <c r="I38" s="8"/>
    </row>
    <row r="39" spans="1:20" ht="15.75" customHeight="1" x14ac:dyDescent="0.2">
      <c r="A39" s="104" t="s">
        <v>31</v>
      </c>
      <c r="B39" s="105"/>
      <c r="C39" s="105"/>
      <c r="D39" s="106"/>
      <c r="G39" s="6" t="s">
        <v>244</v>
      </c>
      <c r="I39" s="8" t="s">
        <v>245</v>
      </c>
    </row>
    <row r="40" spans="1:20" ht="15.75" customHeight="1" x14ac:dyDescent="0.2">
      <c r="A40" s="9">
        <v>0.28702699999999998</v>
      </c>
      <c r="B40" s="9">
        <v>0.84606000000000003</v>
      </c>
      <c r="C40" s="9">
        <v>0.57239200000000001</v>
      </c>
      <c r="D40" s="9">
        <v>0.486813</v>
      </c>
      <c r="G40" s="6">
        <v>0</v>
      </c>
      <c r="I40" s="10">
        <f>A40*$G40+B40*$G41+C40*$G42+D40*$G43</f>
        <v>0.57239200000000001</v>
      </c>
    </row>
    <row r="41" spans="1:20" ht="15.75" customHeight="1" x14ac:dyDescent="0.2">
      <c r="A41" s="9">
        <v>0.90287399999999995</v>
      </c>
      <c r="B41" s="9">
        <v>0.87152200000000002</v>
      </c>
      <c r="C41" s="9">
        <v>0.691079</v>
      </c>
      <c r="D41" s="9">
        <v>0.18998000000000001</v>
      </c>
      <c r="G41" s="6">
        <v>0</v>
      </c>
      <c r="I41" s="10">
        <f>A41*$G40+B41*$G41+C41*$G42+D41*$G43</f>
        <v>0.691079</v>
      </c>
    </row>
    <row r="42" spans="1:20" ht="15.75" customHeight="1" x14ac:dyDescent="0.2">
      <c r="A42" s="9">
        <v>0.537524</v>
      </c>
      <c r="B42" s="9">
        <v>9.2240000000000003E-2</v>
      </c>
      <c r="C42" s="9">
        <v>0.55815899999999996</v>
      </c>
      <c r="D42" s="9">
        <v>0.49152800000000002</v>
      </c>
      <c r="G42" s="6">
        <v>1</v>
      </c>
      <c r="I42" s="10">
        <f>A42*$G40+B42*$G41+C42*$G42+D42*$G43</f>
        <v>0.55815899999999996</v>
      </c>
    </row>
    <row r="43" spans="1:20" ht="15.75" customHeight="1" x14ac:dyDescent="0.2">
      <c r="G43" s="6">
        <v>0</v>
      </c>
      <c r="I43" s="8"/>
      <c r="L43" s="6" t="s">
        <v>246</v>
      </c>
      <c r="O43" s="6" t="s">
        <v>247</v>
      </c>
    </row>
    <row r="44" spans="1:20" ht="15.75" customHeight="1" x14ac:dyDescent="0.2">
      <c r="G44" s="13" t="s">
        <v>79</v>
      </c>
      <c r="I44" s="8"/>
      <c r="L44" s="70">
        <f t="shared" ref="L44:L46" si="9">I40+I48</f>
        <v>1.9444492635810564</v>
      </c>
      <c r="O44" s="12">
        <f t="shared" ref="O44:O46" si="10">TANH(L44)</f>
        <v>0.95988530580753462</v>
      </c>
    </row>
    <row r="45" spans="1:20" ht="15.75" customHeight="1" x14ac:dyDescent="0.2">
      <c r="I45" s="8"/>
      <c r="L45" s="70">
        <f t="shared" si="9"/>
        <v>2.088621719310694</v>
      </c>
      <c r="O45" s="12">
        <f t="shared" si="10"/>
        <v>0.96978209095762191</v>
      </c>
      <c r="T45" s="96" t="s">
        <v>80</v>
      </c>
    </row>
    <row r="46" spans="1:20" ht="15.75" customHeight="1" x14ac:dyDescent="0.2">
      <c r="A46" s="6" t="s">
        <v>207</v>
      </c>
      <c r="I46" s="8"/>
      <c r="L46" s="70">
        <f t="shared" si="9"/>
        <v>3.4278775701758053</v>
      </c>
      <c r="O46" s="12">
        <f t="shared" si="10"/>
        <v>0.99789546508924476</v>
      </c>
    </row>
    <row r="47" spans="1:20" ht="15.75" customHeight="1" x14ac:dyDescent="0.2">
      <c r="A47" s="123" t="s">
        <v>188</v>
      </c>
      <c r="B47" s="105"/>
      <c r="C47" s="106"/>
      <c r="D47" s="71" t="s">
        <v>189</v>
      </c>
      <c r="G47" s="6" t="s">
        <v>248</v>
      </c>
      <c r="I47" s="8" t="s">
        <v>209</v>
      </c>
    </row>
    <row r="48" spans="1:20" ht="15.75" customHeight="1" x14ac:dyDescent="0.2">
      <c r="A48" s="72">
        <v>0.42704300000000001</v>
      </c>
      <c r="B48" s="72">
        <v>0.17</v>
      </c>
      <c r="C48" s="72">
        <v>0.23</v>
      </c>
      <c r="D48" s="71">
        <v>0.56700099999999998</v>
      </c>
      <c r="G48" s="12">
        <f t="shared" ref="G48:G50" si="11">O28</f>
        <v>0.96716874938723008</v>
      </c>
      <c r="I48" s="73">
        <f t="shared" ref="I48:I50" si="12">A48*$G$48+B48*$G$49+C48*$G$50 + $D$48</f>
        <v>1.3720572635810564</v>
      </c>
    </row>
    <row r="49" spans="1:20" ht="15.75" customHeight="1" x14ac:dyDescent="0.2">
      <c r="A49" s="72">
        <v>0.33</v>
      </c>
      <c r="B49" s="72">
        <v>0.12</v>
      </c>
      <c r="C49" s="72">
        <v>0.4</v>
      </c>
      <c r="G49" s="12">
        <f t="shared" si="11"/>
        <v>0.9702217913768667</v>
      </c>
      <c r="I49" s="73">
        <f t="shared" si="12"/>
        <v>1.397542719310694</v>
      </c>
    </row>
    <row r="50" spans="1:20" ht="15.75" customHeight="1" x14ac:dyDescent="0.2">
      <c r="A50" s="72">
        <v>0.8</v>
      </c>
      <c r="B50" s="72">
        <v>0.66</v>
      </c>
      <c r="C50" s="72">
        <v>0.9</v>
      </c>
      <c r="G50" s="12">
        <f t="shared" si="11"/>
        <v>0.98737354261921007</v>
      </c>
      <c r="I50" s="73">
        <f t="shared" si="12"/>
        <v>2.8697185701758054</v>
      </c>
    </row>
    <row r="51" spans="1:20" ht="15.75" customHeight="1" x14ac:dyDescent="0.2"/>
    <row r="52" spans="1:20" ht="15.75" customHeight="1" x14ac:dyDescent="0.2"/>
    <row r="53" spans="1:20" ht="15.75" customHeight="1" x14ac:dyDescent="0.2">
      <c r="I53" s="8"/>
    </row>
    <row r="54" spans="1:20" ht="15.75" customHeight="1" x14ac:dyDescent="0.2">
      <c r="A54" s="6" t="s">
        <v>223</v>
      </c>
      <c r="I54" s="8"/>
    </row>
    <row r="55" spans="1:20" ht="15.75" customHeight="1" x14ac:dyDescent="0.2">
      <c r="A55" s="104" t="s">
        <v>31</v>
      </c>
      <c r="B55" s="105"/>
      <c r="C55" s="105"/>
      <c r="D55" s="106"/>
      <c r="G55" s="6" t="s">
        <v>249</v>
      </c>
      <c r="I55" s="8" t="s">
        <v>250</v>
      </c>
    </row>
    <row r="56" spans="1:20" ht="15.75" customHeight="1" x14ac:dyDescent="0.2">
      <c r="A56" s="9">
        <v>0.28702699999999998</v>
      </c>
      <c r="B56" s="9">
        <v>0.84606000000000003</v>
      </c>
      <c r="C56" s="9">
        <v>0.57239200000000001</v>
      </c>
      <c r="D56" s="9">
        <v>0.486813</v>
      </c>
      <c r="G56" s="6">
        <v>0</v>
      </c>
      <c r="I56" s="10">
        <f t="shared" ref="I56:I58" si="13">A56*$G$56+B56*$G$57+C56*$G$58+D56*$G$59</f>
        <v>0.57239200000000001</v>
      </c>
    </row>
    <row r="57" spans="1:20" ht="15.75" customHeight="1" x14ac:dyDescent="0.2">
      <c r="A57" s="9">
        <v>0.90287399999999995</v>
      </c>
      <c r="B57" s="9">
        <v>0.87152200000000002</v>
      </c>
      <c r="C57" s="9">
        <v>0.691079</v>
      </c>
      <c r="D57" s="9">
        <v>0.18998000000000001</v>
      </c>
      <c r="G57" s="6">
        <v>0</v>
      </c>
      <c r="I57" s="10">
        <f t="shared" si="13"/>
        <v>0.691079</v>
      </c>
    </row>
    <row r="58" spans="1:20" ht="15.75" customHeight="1" x14ac:dyDescent="0.2">
      <c r="A58" s="9">
        <v>0.537524</v>
      </c>
      <c r="B58" s="9">
        <v>9.2240000000000003E-2</v>
      </c>
      <c r="C58" s="9">
        <v>0.55815899999999996</v>
      </c>
      <c r="D58" s="9">
        <v>0.49152800000000002</v>
      </c>
      <c r="G58" s="6">
        <v>1</v>
      </c>
      <c r="I58" s="10">
        <f t="shared" si="13"/>
        <v>0.55815899999999996</v>
      </c>
    </row>
    <row r="59" spans="1:20" ht="15.75" customHeight="1" x14ac:dyDescent="0.2">
      <c r="G59" s="6">
        <v>0</v>
      </c>
      <c r="I59" s="8"/>
      <c r="L59" s="6" t="s">
        <v>251</v>
      </c>
      <c r="O59" s="6" t="s">
        <v>252</v>
      </c>
    </row>
    <row r="60" spans="1:20" ht="15.75" customHeight="1" x14ac:dyDescent="0.2">
      <c r="G60" s="13" t="s">
        <v>79</v>
      </c>
      <c r="I60" s="8"/>
      <c r="L60" s="70">
        <f t="shared" ref="L60:L62" si="14">I56+I64</f>
        <v>1.943684213081289</v>
      </c>
      <c r="O60" s="12">
        <f t="shared" ref="O60:O62" si="15">TANH(L60)</f>
        <v>0.95982511319311736</v>
      </c>
    </row>
    <row r="61" spans="1:20" ht="15.75" customHeight="1" x14ac:dyDescent="0.2">
      <c r="I61" s="8"/>
      <c r="L61" s="70">
        <f t="shared" si="14"/>
        <v>2.0903741878670994</v>
      </c>
      <c r="O61" s="12">
        <f t="shared" si="15"/>
        <v>0.96988622552623815</v>
      </c>
      <c r="T61" s="96" t="s">
        <v>80</v>
      </c>
    </row>
    <row r="62" spans="1:20" ht="15.75" customHeight="1" x14ac:dyDescent="0.2">
      <c r="A62" s="6" t="s">
        <v>207</v>
      </c>
      <c r="I62" s="8"/>
      <c r="L62" s="70">
        <f t="shared" si="14"/>
        <v>3.4312303432583784</v>
      </c>
      <c r="O62" s="12">
        <f t="shared" si="15"/>
        <v>0.99790951523512872</v>
      </c>
    </row>
    <row r="63" spans="1:20" ht="15.75" customHeight="1" x14ac:dyDescent="0.2">
      <c r="A63" s="123" t="s">
        <v>188</v>
      </c>
      <c r="B63" s="105"/>
      <c r="C63" s="106"/>
      <c r="D63" s="71" t="s">
        <v>189</v>
      </c>
      <c r="G63" s="6" t="s">
        <v>253</v>
      </c>
      <c r="I63" s="8" t="s">
        <v>209</v>
      </c>
    </row>
    <row r="64" spans="1:20" ht="15.75" customHeight="1" x14ac:dyDescent="0.2">
      <c r="A64" s="72">
        <v>0.42704300000000001</v>
      </c>
      <c r="B64" s="72">
        <v>0.17</v>
      </c>
      <c r="C64" s="72">
        <v>0.23</v>
      </c>
      <c r="D64" s="71">
        <v>0.56700099999999998</v>
      </c>
      <c r="G64" s="12">
        <f t="shared" ref="G64:G66" si="16">O44</f>
        <v>0.95988530580753462</v>
      </c>
      <c r="I64" s="73">
        <f t="shared" ref="I64:I66" si="17">A64*$G$64+B64*$G$65+C64*$G$66 + $D$64</f>
        <v>1.371292213081289</v>
      </c>
    </row>
    <row r="65" spans="1:20" ht="15.75" customHeight="1" x14ac:dyDescent="0.2">
      <c r="A65" s="72">
        <v>0.33</v>
      </c>
      <c r="B65" s="72">
        <v>0.12</v>
      </c>
      <c r="C65" s="72">
        <v>0.4</v>
      </c>
      <c r="G65" s="12">
        <f t="shared" si="16"/>
        <v>0.96978209095762191</v>
      </c>
      <c r="I65" s="73">
        <f t="shared" si="17"/>
        <v>1.3992951878670992</v>
      </c>
    </row>
    <row r="66" spans="1:20" ht="15.75" customHeight="1" x14ac:dyDescent="0.2">
      <c r="A66" s="72">
        <v>0.8</v>
      </c>
      <c r="B66" s="72">
        <v>0.66</v>
      </c>
      <c r="C66" s="72">
        <v>0.9</v>
      </c>
      <c r="G66" s="12">
        <f t="shared" si="16"/>
        <v>0.99789546508924476</v>
      </c>
      <c r="I66" s="73">
        <f t="shared" si="17"/>
        <v>2.8730713432583785</v>
      </c>
    </row>
    <row r="67" spans="1:20" ht="15.75" customHeight="1" x14ac:dyDescent="0.2">
      <c r="I67" s="8"/>
    </row>
    <row r="68" spans="1:20" ht="15.75" customHeight="1" x14ac:dyDescent="0.2">
      <c r="I68" s="8"/>
    </row>
    <row r="69" spans="1:20" ht="15.75" customHeight="1" x14ac:dyDescent="0.2">
      <c r="I69" s="8"/>
    </row>
    <row r="70" spans="1:20" ht="15.75" customHeight="1" x14ac:dyDescent="0.2">
      <c r="A70" s="6" t="s">
        <v>223</v>
      </c>
      <c r="I70" s="8"/>
    </row>
    <row r="71" spans="1:20" ht="15.75" customHeight="1" x14ac:dyDescent="0.2">
      <c r="A71" s="104" t="s">
        <v>31</v>
      </c>
      <c r="B71" s="105"/>
      <c r="C71" s="105"/>
      <c r="D71" s="106"/>
      <c r="G71" s="6" t="s">
        <v>254</v>
      </c>
      <c r="I71" s="8" t="s">
        <v>255</v>
      </c>
    </row>
    <row r="72" spans="1:20" ht="15.75" customHeight="1" x14ac:dyDescent="0.2">
      <c r="A72" s="9">
        <v>0.28702699999999998</v>
      </c>
      <c r="B72" s="9">
        <v>0.84606000000000003</v>
      </c>
      <c r="C72" s="9">
        <v>0.57239200000000001</v>
      </c>
      <c r="D72" s="9">
        <v>0.486813</v>
      </c>
      <c r="G72" s="6">
        <v>0</v>
      </c>
      <c r="I72" s="10">
        <f t="shared" ref="I72:I74" si="18">A72*$G$72+B72*$G$73+C72*$G$74+D72*$G$75</f>
        <v>0.486813</v>
      </c>
    </row>
    <row r="73" spans="1:20" ht="15.75" customHeight="1" x14ac:dyDescent="0.2">
      <c r="A73" s="9">
        <v>0.90287399999999995</v>
      </c>
      <c r="B73" s="9">
        <v>0.87152200000000002</v>
      </c>
      <c r="C73" s="9">
        <v>0.691079</v>
      </c>
      <c r="D73" s="9">
        <v>0.18998000000000001</v>
      </c>
      <c r="G73" s="6">
        <v>0</v>
      </c>
      <c r="I73" s="10">
        <f t="shared" si="18"/>
        <v>0.18998000000000001</v>
      </c>
    </row>
    <row r="74" spans="1:20" ht="15.75" customHeight="1" x14ac:dyDescent="0.2">
      <c r="A74" s="9">
        <v>0.537524</v>
      </c>
      <c r="B74" s="9">
        <v>9.2240000000000003E-2</v>
      </c>
      <c r="C74" s="9">
        <v>0.55815899999999996</v>
      </c>
      <c r="D74" s="9">
        <v>0.49152800000000002</v>
      </c>
      <c r="G74" s="6">
        <v>0</v>
      </c>
      <c r="I74" s="10">
        <f t="shared" si="18"/>
        <v>0.49152800000000002</v>
      </c>
    </row>
    <row r="75" spans="1:20" ht="15.75" customHeight="1" x14ac:dyDescent="0.2">
      <c r="G75" s="6">
        <v>1</v>
      </c>
      <c r="I75" s="8"/>
      <c r="L75" s="6" t="s">
        <v>256</v>
      </c>
      <c r="O75" s="6" t="s">
        <v>257</v>
      </c>
    </row>
    <row r="76" spans="1:20" ht="15.75" customHeight="1" x14ac:dyDescent="0.2">
      <c r="G76" s="13" t="s">
        <v>79</v>
      </c>
      <c r="I76" s="8"/>
      <c r="L76" s="70">
        <f t="shared" ref="L76:L78" si="19">I72+I80</f>
        <v>1.8581004426568686</v>
      </c>
      <c r="O76" s="12">
        <f t="shared" ref="O76:O78" si="20">TANH(L76)</f>
        <v>0.95250300084673134</v>
      </c>
    </row>
    <row r="77" spans="1:20" ht="15.75" customHeight="1" x14ac:dyDescent="0.2">
      <c r="I77" s="8"/>
      <c r="L77" s="70">
        <f t="shared" si="19"/>
        <v>1.5892734405109288</v>
      </c>
      <c r="O77" s="12">
        <f t="shared" si="20"/>
        <v>0.92003785770473656</v>
      </c>
      <c r="T77" s="96" t="s">
        <v>81</v>
      </c>
    </row>
    <row r="78" spans="1:20" ht="15.75" customHeight="1" x14ac:dyDescent="0.2">
      <c r="A78" s="6" t="s">
        <v>207</v>
      </c>
      <c r="I78" s="8"/>
      <c r="L78" s="70">
        <f t="shared" si="19"/>
        <v>3.3646325631134268</v>
      </c>
      <c r="O78" s="12">
        <f t="shared" si="20"/>
        <v>0.99761203237960816</v>
      </c>
    </row>
    <row r="79" spans="1:20" ht="15.75" customHeight="1" x14ac:dyDescent="0.2">
      <c r="A79" s="123" t="s">
        <v>188</v>
      </c>
      <c r="B79" s="105"/>
      <c r="C79" s="106"/>
      <c r="D79" s="71" t="s">
        <v>189</v>
      </c>
      <c r="G79" s="6" t="s">
        <v>258</v>
      </c>
      <c r="I79" s="8" t="s">
        <v>209</v>
      </c>
    </row>
    <row r="80" spans="1:20" ht="15.75" customHeight="1" x14ac:dyDescent="0.2">
      <c r="A80" s="72">
        <v>0.42704300000000001</v>
      </c>
      <c r="B80" s="72">
        <v>0.17</v>
      </c>
      <c r="C80" s="72">
        <v>0.23</v>
      </c>
      <c r="D80" s="71">
        <v>0.56700099999999998</v>
      </c>
      <c r="G80" s="12">
        <f t="shared" ref="G80:G82" si="21">O60</f>
        <v>0.95982511319311736</v>
      </c>
      <c r="I80" s="73">
        <f t="shared" ref="I80:I82" si="22">A80*$G$80+B80*$G$81+C80*$G$82 + $D$80</f>
        <v>1.3712874426568686</v>
      </c>
    </row>
    <row r="81" spans="1:20" ht="15.75" customHeight="1" x14ac:dyDescent="0.2">
      <c r="A81" s="72">
        <v>0.33</v>
      </c>
      <c r="B81" s="72">
        <v>0.12</v>
      </c>
      <c r="C81" s="72">
        <v>0.4</v>
      </c>
      <c r="G81" s="12">
        <f t="shared" si="21"/>
        <v>0.96988622552623815</v>
      </c>
      <c r="I81" s="73">
        <f t="shared" si="22"/>
        <v>1.3992934405109287</v>
      </c>
    </row>
    <row r="82" spans="1:20" ht="15.75" customHeight="1" x14ac:dyDescent="0.2">
      <c r="A82" s="72">
        <v>0.8</v>
      </c>
      <c r="B82" s="72">
        <v>0.66</v>
      </c>
      <c r="C82" s="72">
        <v>0.9</v>
      </c>
      <c r="G82" s="12">
        <f t="shared" si="21"/>
        <v>0.99790951523512872</v>
      </c>
      <c r="I82" s="73">
        <f t="shared" si="22"/>
        <v>2.8731045631134267</v>
      </c>
    </row>
    <row r="83" spans="1:20" ht="15.75" customHeight="1" x14ac:dyDescent="0.2">
      <c r="I83" s="8"/>
    </row>
    <row r="84" spans="1:20" ht="15.75" customHeight="1" x14ac:dyDescent="0.2">
      <c r="A84" s="126" t="s">
        <v>259</v>
      </c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</row>
    <row r="85" spans="1:20" ht="15.75" customHeight="1" x14ac:dyDescent="0.2">
      <c r="I85" s="8"/>
    </row>
    <row r="86" spans="1:20" ht="15.75" customHeight="1" x14ac:dyDescent="0.2">
      <c r="G86" s="6" t="s">
        <v>260</v>
      </c>
      <c r="I86" s="8" t="s">
        <v>261</v>
      </c>
    </row>
    <row r="87" spans="1:20" ht="15.75" customHeight="1" x14ac:dyDescent="0.2">
      <c r="A87" s="75">
        <v>1</v>
      </c>
      <c r="B87" s="75">
        <v>0.56000000000000005</v>
      </c>
      <c r="C87" s="75">
        <v>0.31</v>
      </c>
      <c r="D87" s="75">
        <v>0.17</v>
      </c>
      <c r="E87" s="75">
        <v>0.23</v>
      </c>
      <c r="F87" s="75">
        <v>0.88</v>
      </c>
      <c r="G87" s="6">
        <v>0</v>
      </c>
      <c r="I87" s="10">
        <f t="shared" ref="I87:I89" si="23">A87*$G$87+B87*$G$88+C87*$G$89+D87*$G$90+E87*$G$91+F87*$G$92</f>
        <v>0</v>
      </c>
    </row>
    <row r="88" spans="1:20" ht="15.75" customHeight="1" x14ac:dyDescent="0.2">
      <c r="A88" s="75">
        <v>0.84</v>
      </c>
      <c r="B88" s="75">
        <v>0.39</v>
      </c>
      <c r="C88" s="75">
        <v>0.02</v>
      </c>
      <c r="D88" s="75">
        <v>0.89</v>
      </c>
      <c r="E88" s="75">
        <v>0.03</v>
      </c>
      <c r="F88" s="75">
        <v>0.31</v>
      </c>
      <c r="G88" s="6">
        <v>0</v>
      </c>
      <c r="I88" s="10">
        <f t="shared" si="23"/>
        <v>0</v>
      </c>
    </row>
    <row r="89" spans="1:20" ht="15.75" customHeight="1" x14ac:dyDescent="0.2">
      <c r="A89" s="75">
        <v>0.82</v>
      </c>
      <c r="B89" s="75">
        <v>0.84</v>
      </c>
      <c r="C89" s="75">
        <v>0.1</v>
      </c>
      <c r="D89" s="75">
        <v>0.78</v>
      </c>
      <c r="E89" s="75">
        <v>0.05</v>
      </c>
      <c r="F89" s="75">
        <v>0.48</v>
      </c>
      <c r="G89" s="6">
        <v>0</v>
      </c>
      <c r="I89" s="10">
        <f t="shared" si="23"/>
        <v>0</v>
      </c>
    </row>
    <row r="90" spans="1:20" ht="15.75" customHeight="1" x14ac:dyDescent="0.2">
      <c r="G90" s="6">
        <v>0</v>
      </c>
      <c r="I90" s="8"/>
      <c r="L90" s="6" t="s">
        <v>262</v>
      </c>
      <c r="O90" s="6" t="s">
        <v>263</v>
      </c>
    </row>
    <row r="91" spans="1:20" ht="15.75" customHeight="1" x14ac:dyDescent="0.2">
      <c r="G91" s="6">
        <v>0</v>
      </c>
      <c r="I91" s="8"/>
      <c r="L91" s="70">
        <f t="shared" ref="L91:L93" si="24">I87+I95</f>
        <v>1.0326538173664455</v>
      </c>
      <c r="O91" s="12">
        <f t="shared" ref="O91:O93" si="25">TANH(L91)</f>
        <v>0.77497051146357721</v>
      </c>
    </row>
    <row r="92" spans="1:20" ht="15.75" customHeight="1" x14ac:dyDescent="0.2">
      <c r="G92" s="6">
        <v>0</v>
      </c>
      <c r="I92" s="8"/>
      <c r="L92" s="70">
        <f t="shared" si="24"/>
        <v>1.8112083922357978</v>
      </c>
      <c r="O92" s="12">
        <f t="shared" si="25"/>
        <v>0.94795449968690715</v>
      </c>
      <c r="T92" s="96" t="s">
        <v>264</v>
      </c>
    </row>
    <row r="93" spans="1:20" ht="15.75" customHeight="1" x14ac:dyDescent="0.2">
      <c r="I93" s="8"/>
      <c r="L93" s="70">
        <f t="shared" si="24"/>
        <v>1.9389157287302221</v>
      </c>
      <c r="O93" s="12">
        <f t="shared" si="25"/>
        <v>0.95944793956005014</v>
      </c>
    </row>
    <row r="94" spans="1:20" ht="15.75" customHeight="1" x14ac:dyDescent="0.2">
      <c r="G94" s="6" t="s">
        <v>265</v>
      </c>
      <c r="I94" s="8" t="s">
        <v>209</v>
      </c>
    </row>
    <row r="95" spans="1:20" ht="15.75" customHeight="1" x14ac:dyDescent="0.2">
      <c r="A95" s="75">
        <v>0.24</v>
      </c>
      <c r="B95" s="75">
        <v>0.15</v>
      </c>
      <c r="C95" s="75">
        <v>0.09</v>
      </c>
      <c r="D95" s="75">
        <v>0.56700099999999998</v>
      </c>
      <c r="G95" s="6">
        <f t="shared" ref="G95:G97" si="26">O76</f>
        <v>0.95250300084673134</v>
      </c>
      <c r="I95" s="73">
        <f t="shared" ref="I95:I97" si="27">A95*$G$80+B95*$G$81+C95*$G$82 + $D$95</f>
        <v>1.0326538173664455</v>
      </c>
    </row>
    <row r="96" spans="1:20" ht="15.75" customHeight="1" x14ac:dyDescent="0.2">
      <c r="A96" s="75">
        <v>0.35</v>
      </c>
      <c r="B96" s="75">
        <v>0.35</v>
      </c>
      <c r="C96" s="75">
        <v>0.56999999999999995</v>
      </c>
      <c r="D96" s="75"/>
      <c r="G96" s="6">
        <f t="shared" si="26"/>
        <v>0.92003785770473656</v>
      </c>
      <c r="I96" s="73">
        <f t="shared" si="27"/>
        <v>1.8112083922357978</v>
      </c>
    </row>
    <row r="97" spans="1:20" ht="15.75" customHeight="1" x14ac:dyDescent="0.2">
      <c r="A97" s="75">
        <v>0.54</v>
      </c>
      <c r="B97" s="75">
        <v>0.52</v>
      </c>
      <c r="C97" s="75">
        <v>0.35</v>
      </c>
      <c r="D97" s="75"/>
      <c r="G97" s="6">
        <f t="shared" si="26"/>
        <v>0.99761203237960816</v>
      </c>
      <c r="I97" s="73">
        <f t="shared" si="27"/>
        <v>1.9389157287302221</v>
      </c>
    </row>
    <row r="98" spans="1:20" ht="15.75" customHeight="1" x14ac:dyDescent="0.2">
      <c r="I98" s="8"/>
    </row>
    <row r="99" spans="1:20" ht="15.75" customHeight="1" x14ac:dyDescent="0.2">
      <c r="I99" s="8"/>
    </row>
    <row r="100" spans="1:20" ht="15.75" customHeight="1" x14ac:dyDescent="0.2">
      <c r="I100" s="8"/>
    </row>
    <row r="101" spans="1:20" ht="15.75" customHeight="1" x14ac:dyDescent="0.2">
      <c r="G101" s="6" t="s">
        <v>266</v>
      </c>
      <c r="I101" s="8" t="s">
        <v>267</v>
      </c>
    </row>
    <row r="102" spans="1:20" ht="15.75" customHeight="1" x14ac:dyDescent="0.2">
      <c r="A102" s="75">
        <v>1</v>
      </c>
      <c r="B102" s="75">
        <v>0.56000000000000005</v>
      </c>
      <c r="C102" s="75">
        <v>0.31</v>
      </c>
      <c r="D102" s="75">
        <v>0.17</v>
      </c>
      <c r="E102" s="75">
        <v>0.23</v>
      </c>
      <c r="F102" s="75">
        <v>0.88</v>
      </c>
      <c r="G102" s="6">
        <v>1</v>
      </c>
      <c r="I102" s="10">
        <f t="shared" ref="I102:I104" si="28">A102*$G$102+B102*$G$103+C102*$G$104+D102*$G$105+E102*$G$106+F102*$G$107</f>
        <v>1</v>
      </c>
    </row>
    <row r="103" spans="1:20" ht="15.75" customHeight="1" x14ac:dyDescent="0.2">
      <c r="A103" s="75">
        <v>0.84</v>
      </c>
      <c r="B103" s="75">
        <v>0.39</v>
      </c>
      <c r="C103" s="75">
        <v>0.02</v>
      </c>
      <c r="D103" s="75">
        <v>0.89</v>
      </c>
      <c r="E103" s="75">
        <v>0.03</v>
      </c>
      <c r="F103" s="75">
        <v>0.31</v>
      </c>
      <c r="G103" s="6">
        <v>0</v>
      </c>
      <c r="I103" s="10">
        <f t="shared" si="28"/>
        <v>0.84</v>
      </c>
    </row>
    <row r="104" spans="1:20" ht="15.75" customHeight="1" x14ac:dyDescent="0.2">
      <c r="A104" s="75">
        <v>0.82</v>
      </c>
      <c r="B104" s="75">
        <v>0.84</v>
      </c>
      <c r="C104" s="75">
        <v>0.1</v>
      </c>
      <c r="D104" s="75">
        <v>0.78</v>
      </c>
      <c r="E104" s="75">
        <v>0.05</v>
      </c>
      <c r="F104" s="75">
        <v>0.48</v>
      </c>
      <c r="G104" s="6">
        <v>0</v>
      </c>
      <c r="I104" s="10">
        <f t="shared" si="28"/>
        <v>0.82</v>
      </c>
    </row>
    <row r="105" spans="1:20" ht="15.75" customHeight="1" x14ac:dyDescent="0.2">
      <c r="G105" s="6">
        <v>0</v>
      </c>
      <c r="I105" s="8"/>
      <c r="L105" s="6" t="s">
        <v>268</v>
      </c>
      <c r="O105" s="6" t="s">
        <v>269</v>
      </c>
    </row>
    <row r="106" spans="1:20" ht="15.75" customHeight="1" x14ac:dyDescent="0.2">
      <c r="G106" s="6">
        <v>0</v>
      </c>
      <c r="I106" s="8"/>
      <c r="L106" s="70">
        <f t="shared" ref="L106:L108" si="29">I102+I110</f>
        <v>1.9815374122646991</v>
      </c>
      <c r="O106" s="12">
        <f t="shared" ref="O106:O108" si="30">TANH(L106)</f>
        <v>0.9626996996925542</v>
      </c>
    </row>
    <row r="107" spans="1:20" ht="15.75" customHeight="1" x14ac:dyDescent="0.2">
      <c r="G107" s="6">
        <v>0</v>
      </c>
      <c r="I107" s="8"/>
      <c r="L107" s="70">
        <f t="shared" si="29"/>
        <v>2.5569100794518977</v>
      </c>
      <c r="O107" s="12">
        <f t="shared" si="30"/>
        <v>0.98804574551494095</v>
      </c>
      <c r="T107" s="96" t="s">
        <v>238</v>
      </c>
    </row>
    <row r="108" spans="1:20" ht="15.75" customHeight="1" x14ac:dyDescent="0.2">
      <c r="I108" s="8"/>
      <c r="L108" s="70">
        <f t="shared" si="29"/>
        <v>2.6342281948735407</v>
      </c>
      <c r="O108" s="12">
        <f t="shared" si="30"/>
        <v>0.98974969217099518</v>
      </c>
    </row>
    <row r="109" spans="1:20" ht="15.75" customHeight="1" x14ac:dyDescent="0.2">
      <c r="G109" s="6" t="s">
        <v>270</v>
      </c>
      <c r="I109" s="8" t="s">
        <v>209</v>
      </c>
    </row>
    <row r="110" spans="1:20" ht="15.75" customHeight="1" x14ac:dyDescent="0.2">
      <c r="A110" s="75">
        <v>0.24</v>
      </c>
      <c r="B110" s="75">
        <v>0.15</v>
      </c>
      <c r="C110" s="75">
        <v>0.09</v>
      </c>
      <c r="D110" s="75">
        <v>0.56700099999999998</v>
      </c>
      <c r="G110" s="6">
        <f t="shared" ref="G110:G112" si="31">O91</f>
        <v>0.77497051146357721</v>
      </c>
      <c r="I110" s="73">
        <f t="shared" ref="I110:I112" si="32">A110*$G$110+B110*$G$111+C110*$G$112 + $D$110</f>
        <v>0.98153741226469915</v>
      </c>
    </row>
    <row r="111" spans="1:20" ht="15.75" customHeight="1" x14ac:dyDescent="0.2">
      <c r="A111" s="75">
        <v>0.35</v>
      </c>
      <c r="B111" s="75">
        <v>0.35</v>
      </c>
      <c r="C111" s="75">
        <v>0.56999999999999995</v>
      </c>
      <c r="D111" s="75"/>
      <c r="G111" s="6">
        <f t="shared" si="31"/>
        <v>0.94795449968690715</v>
      </c>
      <c r="I111" s="73">
        <f t="shared" si="32"/>
        <v>1.7169100794518979</v>
      </c>
    </row>
    <row r="112" spans="1:20" ht="15.75" customHeight="1" x14ac:dyDescent="0.2">
      <c r="A112" s="75">
        <v>0.54</v>
      </c>
      <c r="B112" s="75">
        <v>0.52</v>
      </c>
      <c r="C112" s="75">
        <v>0.35</v>
      </c>
      <c r="D112" s="75"/>
      <c r="G112" s="6">
        <f t="shared" si="31"/>
        <v>0.95944793956005014</v>
      </c>
      <c r="I112" s="73">
        <f t="shared" si="32"/>
        <v>1.8142281948735408</v>
      </c>
    </row>
    <row r="113" spans="1:20" ht="15.75" customHeight="1" x14ac:dyDescent="0.2">
      <c r="I113" s="8"/>
    </row>
    <row r="114" spans="1:20" ht="15.75" customHeight="1" x14ac:dyDescent="0.2">
      <c r="I114" s="8"/>
    </row>
    <row r="115" spans="1:20" ht="15.75" customHeight="1" x14ac:dyDescent="0.2"/>
    <row r="116" spans="1:20" ht="15.75" customHeight="1" x14ac:dyDescent="0.2">
      <c r="G116" s="6" t="s">
        <v>271</v>
      </c>
      <c r="I116" s="8" t="s">
        <v>272</v>
      </c>
    </row>
    <row r="117" spans="1:20" ht="15.75" customHeight="1" x14ac:dyDescent="0.2">
      <c r="A117" s="75">
        <v>1</v>
      </c>
      <c r="B117" s="75">
        <v>0.56000000000000005</v>
      </c>
      <c r="C117" s="75">
        <v>0.31</v>
      </c>
      <c r="D117" s="75">
        <v>0.17</v>
      </c>
      <c r="E117" s="75">
        <v>0.23</v>
      </c>
      <c r="F117" s="75">
        <v>0.88</v>
      </c>
      <c r="G117" s="6">
        <v>0</v>
      </c>
      <c r="I117" s="10">
        <f>A117*$G$117+B117*$G$118+C117*$G$119+D117*$G$120+E117*$G$121+F117*$G$122</f>
        <v>0.56000000000000005</v>
      </c>
    </row>
    <row r="118" spans="1:20" ht="15.75" customHeight="1" x14ac:dyDescent="0.2">
      <c r="A118" s="75">
        <v>0.84</v>
      </c>
      <c r="B118" s="75">
        <v>0.39</v>
      </c>
      <c r="C118" s="75">
        <v>0.02</v>
      </c>
      <c r="D118" s="75">
        <v>0.89</v>
      </c>
      <c r="E118" s="75">
        <v>0.03</v>
      </c>
      <c r="F118" s="75">
        <v>0.31</v>
      </c>
      <c r="G118" s="6">
        <v>1</v>
      </c>
      <c r="I118" s="10">
        <f t="shared" ref="I118:I119" si="33">A118*$G$102+B118*$G$103+C118*$G$104+D118*$G$105+E118*$G$106+F118*$G$107</f>
        <v>0.84</v>
      </c>
    </row>
    <row r="119" spans="1:20" ht="15.75" customHeight="1" x14ac:dyDescent="0.2">
      <c r="A119" s="75">
        <v>0.82</v>
      </c>
      <c r="B119" s="75">
        <v>0.84</v>
      </c>
      <c r="C119" s="75">
        <v>0.1</v>
      </c>
      <c r="D119" s="75">
        <v>0.78</v>
      </c>
      <c r="E119" s="75">
        <v>0.05</v>
      </c>
      <c r="F119" s="75">
        <v>0.48</v>
      </c>
      <c r="G119" s="6">
        <v>0</v>
      </c>
      <c r="I119" s="10">
        <f t="shared" si="33"/>
        <v>0.82</v>
      </c>
    </row>
    <row r="120" spans="1:20" ht="15.75" customHeight="1" x14ac:dyDescent="0.2">
      <c r="G120" s="6">
        <v>0</v>
      </c>
      <c r="I120" s="8"/>
      <c r="L120" s="6" t="s">
        <v>268</v>
      </c>
      <c r="O120" s="6" t="s">
        <v>273</v>
      </c>
    </row>
    <row r="121" spans="1:20" ht="15.75" customHeight="1" x14ac:dyDescent="0.2">
      <c r="G121" s="6">
        <v>0</v>
      </c>
      <c r="I121" s="8"/>
      <c r="L121" s="70">
        <f t="shared" ref="L121:L123" si="34">I117+I125</f>
        <v>1.5953332620488436</v>
      </c>
      <c r="O121" s="12">
        <f t="shared" ref="O121:O123" si="35">TANH(L121)</f>
        <v>0.92096305462511285</v>
      </c>
    </row>
    <row r="122" spans="1:20" ht="15.75" customHeight="1" x14ac:dyDescent="0.2">
      <c r="G122" s="6">
        <v>0</v>
      </c>
      <c r="I122" s="8"/>
      <c r="L122" s="70">
        <f t="shared" si="34"/>
        <v>2.6539192303600903</v>
      </c>
      <c r="O122" s="12">
        <f t="shared" si="35"/>
        <v>0.99014357425623178</v>
      </c>
      <c r="T122" s="96" t="s">
        <v>81</v>
      </c>
    </row>
    <row r="123" spans="1:20" ht="15.75" customHeight="1" x14ac:dyDescent="0.2">
      <c r="I123" s="8"/>
      <c r="L123" s="70">
        <f t="shared" si="34"/>
        <v>2.7670550177615967</v>
      </c>
      <c r="O123" s="12">
        <f t="shared" si="35"/>
        <v>0.99213163349229994</v>
      </c>
    </row>
    <row r="124" spans="1:20" ht="15.75" customHeight="1" x14ac:dyDescent="0.2">
      <c r="G124" s="6" t="s">
        <v>274</v>
      </c>
      <c r="I124" s="8" t="s">
        <v>209</v>
      </c>
    </row>
    <row r="125" spans="1:20" ht="15.75" customHeight="1" x14ac:dyDescent="0.2">
      <c r="A125" s="75">
        <v>0.24</v>
      </c>
      <c r="B125" s="75">
        <v>0.15</v>
      </c>
      <c r="C125" s="75">
        <v>0.09</v>
      </c>
      <c r="D125" s="75">
        <v>0.56700099999999998</v>
      </c>
      <c r="G125" s="6">
        <f t="shared" ref="G125:G127" si="36">O106</f>
        <v>0.9626996996925542</v>
      </c>
      <c r="I125" s="73">
        <f t="shared" ref="I125:I127" si="37">A125*$G$125+B125*$G$126+C125*$G$127 + $D$125</f>
        <v>1.0353332620488436</v>
      </c>
    </row>
    <row r="126" spans="1:20" ht="15.75" customHeight="1" x14ac:dyDescent="0.2">
      <c r="A126" s="75">
        <v>0.35</v>
      </c>
      <c r="B126" s="75">
        <v>0.35</v>
      </c>
      <c r="C126" s="75">
        <v>0.56999999999999995</v>
      </c>
      <c r="D126" s="75"/>
      <c r="G126" s="6">
        <f t="shared" si="36"/>
        <v>0.98804574551494095</v>
      </c>
      <c r="I126" s="73">
        <f t="shared" si="37"/>
        <v>1.8139192303600904</v>
      </c>
    </row>
    <row r="127" spans="1:20" ht="15.75" customHeight="1" x14ac:dyDescent="0.2">
      <c r="A127" s="75">
        <v>0.54</v>
      </c>
      <c r="B127" s="75">
        <v>0.52</v>
      </c>
      <c r="C127" s="75">
        <v>0.35</v>
      </c>
      <c r="D127" s="75"/>
      <c r="G127" s="6">
        <f t="shared" si="36"/>
        <v>0.98974969217099518</v>
      </c>
      <c r="I127" s="73">
        <f t="shared" si="37"/>
        <v>1.9470550177615968</v>
      </c>
    </row>
    <row r="128" spans="1:20" ht="15.75" customHeight="1" x14ac:dyDescent="0.2"/>
    <row r="129" spans="1:18" ht="15.75" customHeight="1" x14ac:dyDescent="0.2"/>
    <row r="130" spans="1:18" ht="15.75" customHeight="1" x14ac:dyDescent="0.2">
      <c r="I130" s="8"/>
    </row>
    <row r="131" spans="1:18" ht="15.75" customHeight="1" x14ac:dyDescent="0.2">
      <c r="A131" s="6" t="s">
        <v>210</v>
      </c>
      <c r="I131" s="8"/>
    </row>
    <row r="132" spans="1:18" ht="15.75" customHeight="1" x14ac:dyDescent="0.2">
      <c r="A132" s="104" t="s">
        <v>91</v>
      </c>
      <c r="B132" s="105"/>
      <c r="C132" s="106"/>
      <c r="G132" s="80" t="s">
        <v>275</v>
      </c>
      <c r="H132" s="81"/>
      <c r="I132" s="82" t="s">
        <v>276</v>
      </c>
      <c r="J132" s="81"/>
      <c r="K132" s="81"/>
      <c r="L132" s="81" t="s">
        <v>156</v>
      </c>
      <c r="M132" s="81"/>
      <c r="N132" s="81" t="s">
        <v>149</v>
      </c>
      <c r="O132" s="81" t="s">
        <v>95</v>
      </c>
      <c r="P132" s="81"/>
      <c r="Q132" s="81"/>
      <c r="R132" s="83"/>
    </row>
    <row r="133" spans="1:18" ht="15.75" customHeight="1" x14ac:dyDescent="0.2">
      <c r="A133" s="9">
        <v>0.1</v>
      </c>
      <c r="B133" s="9">
        <v>0.37</v>
      </c>
      <c r="C133" s="9">
        <v>0.55000000000000004</v>
      </c>
      <c r="G133" s="84">
        <f t="shared" ref="G133:G135" si="38">O106</f>
        <v>0.9626996996925542</v>
      </c>
      <c r="I133" s="85">
        <f t="shared" ref="I133:I138" si="39">A133*$G$133+B133*$G$134+C133*$G$135</f>
        <v>1.0062092265038309</v>
      </c>
      <c r="L133" s="85">
        <f t="shared" ref="L133:L138" si="40">EXP(I133)/(EXP($I$133)+EXP($I$134)+EXP($I$135)+EXP($I$136)+EXP($I$137)+EXP($I$138))</f>
        <v>0.14523711090005198</v>
      </c>
      <c r="N133" s="6">
        <v>1</v>
      </c>
      <c r="O133" s="6">
        <f>-N133*LOG(L133,2)</f>
        <v>2.7835179578714144</v>
      </c>
      <c r="R133" s="86"/>
    </row>
    <row r="134" spans="1:18" ht="15.75" customHeight="1" x14ac:dyDescent="0.2">
      <c r="A134" s="9">
        <v>0.06</v>
      </c>
      <c r="B134" s="9">
        <v>7.0000000000000007E-2</v>
      </c>
      <c r="C134" s="9">
        <v>0.23</v>
      </c>
      <c r="G134" s="84">
        <f t="shared" si="38"/>
        <v>0.98804574551494095</v>
      </c>
      <c r="I134" s="85">
        <f t="shared" si="39"/>
        <v>0.35456761336692799</v>
      </c>
      <c r="L134" s="85">
        <f t="shared" si="40"/>
        <v>7.5696054684316061E-2</v>
      </c>
      <c r="N134" s="6">
        <v>0</v>
      </c>
      <c r="R134" s="86"/>
    </row>
    <row r="135" spans="1:18" ht="15.75" customHeight="1" x14ac:dyDescent="0.2">
      <c r="A135" s="9">
        <v>0.13</v>
      </c>
      <c r="B135" s="9">
        <v>0.76</v>
      </c>
      <c r="C135" s="9">
        <v>0.63</v>
      </c>
      <c r="G135" s="84">
        <f t="shared" si="38"/>
        <v>0.98974969217099518</v>
      </c>
      <c r="I135" s="85">
        <f t="shared" si="39"/>
        <v>1.4996080336191142</v>
      </c>
      <c r="L135" s="85">
        <f t="shared" si="40"/>
        <v>0.23788002776594511</v>
      </c>
      <c r="N135" s="6">
        <v>0</v>
      </c>
      <c r="R135" s="86"/>
    </row>
    <row r="136" spans="1:18" ht="15.75" customHeight="1" x14ac:dyDescent="0.2">
      <c r="A136" s="9">
        <v>0.03</v>
      </c>
      <c r="B136" s="9">
        <v>0.2</v>
      </c>
      <c r="C136" s="9">
        <v>0.24</v>
      </c>
      <c r="G136" s="87"/>
      <c r="I136" s="85">
        <f t="shared" si="39"/>
        <v>0.46403006621480369</v>
      </c>
      <c r="L136" s="85">
        <f t="shared" si="40"/>
        <v>8.4452436493884842E-2</v>
      </c>
      <c r="N136" s="6">
        <v>0</v>
      </c>
      <c r="R136" s="86"/>
    </row>
    <row r="137" spans="1:18" ht="15.75" customHeight="1" x14ac:dyDescent="0.2">
      <c r="A137" s="9">
        <v>0.81</v>
      </c>
      <c r="B137" s="9">
        <v>0.21</v>
      </c>
      <c r="C137" s="9">
        <v>0.28999999999999998</v>
      </c>
      <c r="G137" s="87"/>
      <c r="I137" s="85">
        <f t="shared" si="39"/>
        <v>1.2743037740386951</v>
      </c>
      <c r="L137" s="85">
        <f t="shared" si="40"/>
        <v>0.18989327465149694</v>
      </c>
      <c r="N137" s="6">
        <v>0</v>
      </c>
      <c r="R137" s="44"/>
    </row>
    <row r="138" spans="1:18" ht="15.75" customHeight="1" x14ac:dyDescent="0.2">
      <c r="A138" s="9">
        <v>0.63</v>
      </c>
      <c r="B138" s="9">
        <v>0.91</v>
      </c>
      <c r="C138" s="9">
        <v>0.11</v>
      </c>
      <c r="G138" s="87"/>
      <c r="I138" s="85">
        <f t="shared" si="39"/>
        <v>1.614494905363715</v>
      </c>
      <c r="L138" s="85">
        <f t="shared" si="40"/>
        <v>0.2668410955043049</v>
      </c>
      <c r="N138" s="6">
        <v>0</v>
      </c>
      <c r="R138" s="86"/>
    </row>
    <row r="139" spans="1:18" ht="15.75" customHeight="1" x14ac:dyDescent="0.2">
      <c r="G139" s="87" t="s">
        <v>277</v>
      </c>
      <c r="I139" s="8" t="s">
        <v>278</v>
      </c>
      <c r="L139" s="6" t="s">
        <v>156</v>
      </c>
      <c r="N139" s="6" t="s">
        <v>149</v>
      </c>
      <c r="O139" s="6" t="s">
        <v>95</v>
      </c>
      <c r="Q139" s="124" t="s">
        <v>153</v>
      </c>
      <c r="R139" s="125"/>
    </row>
    <row r="140" spans="1:18" ht="15.75" customHeight="1" x14ac:dyDescent="0.2">
      <c r="G140" s="84">
        <f t="shared" ref="G140:G142" si="41">O121</f>
        <v>0.92096305462511285</v>
      </c>
      <c r="I140" s="85">
        <f t="shared" ref="I140:I145" si="42">A133*$G$140+B133*$G$141+C133*$G$142</f>
        <v>1.004121826358082</v>
      </c>
      <c r="L140" s="88">
        <f t="shared" ref="L140:L145" si="43">EXP(I140)/(EXP($I$140)+EXP($I$141)+EXP($I$142)+EXP($I$143)+EXP($I$144)+EXP($I$145))</f>
        <v>0.14691468209881284</v>
      </c>
      <c r="N140" s="6">
        <v>0</v>
      </c>
      <c r="O140" s="6">
        <f>-N141*LOG(L141,2)</f>
        <v>3.7066687188810827</v>
      </c>
      <c r="R140" s="86"/>
    </row>
    <row r="141" spans="1:18" ht="15.75" customHeight="1" x14ac:dyDescent="0.2">
      <c r="G141" s="84">
        <f t="shared" si="41"/>
        <v>0.99014357425623178</v>
      </c>
      <c r="I141" s="85">
        <f t="shared" si="42"/>
        <v>0.35275810917867201</v>
      </c>
      <c r="L141" s="88">
        <f t="shared" si="43"/>
        <v>7.6591668707367888E-2</v>
      </c>
      <c r="N141" s="6">
        <v>1</v>
      </c>
      <c r="R141" s="86"/>
    </row>
    <row r="142" spans="1:18" ht="15.75" customHeight="1" x14ac:dyDescent="0.2">
      <c r="G142" s="84">
        <f t="shared" si="41"/>
        <v>0.99213163349229994</v>
      </c>
      <c r="I142" s="85">
        <f t="shared" si="42"/>
        <v>1.4972772426361498</v>
      </c>
      <c r="L142" s="88">
        <f t="shared" si="43"/>
        <v>0.24056911787723195</v>
      </c>
      <c r="N142" s="6">
        <v>0</v>
      </c>
      <c r="R142" s="86"/>
    </row>
    <row r="143" spans="1:18" ht="15.75" customHeight="1" x14ac:dyDescent="0.2">
      <c r="G143" s="87"/>
      <c r="H143" s="6"/>
      <c r="I143" s="85">
        <f t="shared" si="42"/>
        <v>0.46376919852815174</v>
      </c>
      <c r="J143" s="6"/>
      <c r="K143" s="6"/>
      <c r="L143" s="88">
        <f t="shared" si="43"/>
        <v>8.5584089587713935E-2</v>
      </c>
      <c r="M143" s="6"/>
      <c r="N143" s="6">
        <v>0</v>
      </c>
      <c r="O143" s="6"/>
      <c r="P143" s="6"/>
      <c r="Q143" s="6"/>
      <c r="R143" s="86"/>
    </row>
    <row r="144" spans="1:18" ht="15.75" customHeight="1" x14ac:dyDescent="0.2">
      <c r="G144" s="87"/>
      <c r="I144" s="101">
        <f t="shared" si="42"/>
        <v>1.2416283985529173</v>
      </c>
      <c r="L144" s="88">
        <f t="shared" si="43"/>
        <v>0.18630005942722655</v>
      </c>
      <c r="N144" s="6">
        <v>0</v>
      </c>
      <c r="R144" s="86"/>
    </row>
    <row r="145" spans="7:18" ht="15.75" customHeight="1" x14ac:dyDescent="0.2">
      <c r="G145" s="89"/>
      <c r="H145" s="90"/>
      <c r="I145" s="102">
        <f t="shared" si="42"/>
        <v>1.5903718566711449</v>
      </c>
      <c r="J145" s="90"/>
      <c r="K145" s="90"/>
      <c r="L145" s="103">
        <f t="shared" si="43"/>
        <v>0.26404038230164684</v>
      </c>
      <c r="M145" s="90"/>
      <c r="N145" s="90">
        <v>0</v>
      </c>
      <c r="O145" s="90"/>
      <c r="P145" s="90"/>
      <c r="Q145" s="90"/>
      <c r="R145" s="92"/>
    </row>
    <row r="146" spans="7:18" ht="15.75" customHeight="1" x14ac:dyDescent="0.2">
      <c r="I146" s="8"/>
    </row>
    <row r="147" spans="7:18" ht="15.75" customHeight="1" x14ac:dyDescent="0.2">
      <c r="I147" s="8"/>
    </row>
    <row r="148" spans="7:18" ht="15.75" customHeight="1" x14ac:dyDescent="0.2">
      <c r="I148" s="8"/>
    </row>
    <row r="149" spans="7:18" ht="15.75" customHeight="1" x14ac:dyDescent="0.2">
      <c r="I149" s="8"/>
    </row>
    <row r="150" spans="7:18" ht="15.75" customHeight="1" x14ac:dyDescent="0.2">
      <c r="I150" s="8"/>
    </row>
    <row r="151" spans="7:18" ht="15.75" customHeight="1" x14ac:dyDescent="0.2">
      <c r="I151" s="8"/>
    </row>
    <row r="152" spans="7:18" ht="15.75" customHeight="1" x14ac:dyDescent="0.2">
      <c r="I152" s="8"/>
    </row>
    <row r="153" spans="7:18" ht="15.75" customHeight="1" x14ac:dyDescent="0.2">
      <c r="I153" s="8"/>
    </row>
    <row r="154" spans="7:18" ht="15.75" customHeight="1" x14ac:dyDescent="0.2">
      <c r="I154" s="8"/>
    </row>
    <row r="155" spans="7:18" ht="15.75" customHeight="1" x14ac:dyDescent="0.2">
      <c r="I155" s="8"/>
    </row>
    <row r="156" spans="7:18" ht="15.75" customHeight="1" x14ac:dyDescent="0.2">
      <c r="I156" s="8"/>
    </row>
    <row r="157" spans="7:18" ht="15.75" customHeight="1" x14ac:dyDescent="0.2">
      <c r="I157" s="8"/>
    </row>
    <row r="158" spans="7:18" ht="15.75" customHeight="1" x14ac:dyDescent="0.2">
      <c r="I158" s="8"/>
    </row>
    <row r="159" spans="7:18" ht="15.75" customHeight="1" x14ac:dyDescent="0.2">
      <c r="I159" s="8"/>
    </row>
    <row r="160" spans="7:18" ht="15.75" customHeight="1" x14ac:dyDescent="0.2">
      <c r="I160" s="8"/>
    </row>
    <row r="161" spans="9:9" ht="15.75" customHeight="1" x14ac:dyDescent="0.2">
      <c r="I161" s="8"/>
    </row>
    <row r="162" spans="9:9" ht="15.75" customHeight="1" x14ac:dyDescent="0.2">
      <c r="I162" s="8"/>
    </row>
    <row r="163" spans="9:9" ht="15.75" customHeight="1" x14ac:dyDescent="0.2">
      <c r="I163" s="8"/>
    </row>
    <row r="164" spans="9:9" ht="15.75" customHeight="1" x14ac:dyDescent="0.2">
      <c r="I164" s="8"/>
    </row>
    <row r="165" spans="9:9" ht="15.75" customHeight="1" x14ac:dyDescent="0.2">
      <c r="I165" s="8"/>
    </row>
    <row r="166" spans="9:9" ht="15.75" customHeight="1" x14ac:dyDescent="0.2">
      <c r="I166" s="8"/>
    </row>
    <row r="167" spans="9:9" ht="15.75" customHeight="1" x14ac:dyDescent="0.2">
      <c r="I167" s="8"/>
    </row>
    <row r="168" spans="9:9" ht="15.75" customHeight="1" x14ac:dyDescent="0.2">
      <c r="I168" s="8"/>
    </row>
    <row r="169" spans="9:9" ht="15.75" customHeight="1" x14ac:dyDescent="0.2">
      <c r="I169" s="8"/>
    </row>
    <row r="170" spans="9:9" ht="15.75" customHeight="1" x14ac:dyDescent="0.2">
      <c r="I170" s="8"/>
    </row>
    <row r="171" spans="9:9" ht="15.75" customHeight="1" x14ac:dyDescent="0.2">
      <c r="I171" s="8"/>
    </row>
    <row r="172" spans="9:9" ht="15.75" customHeight="1" x14ac:dyDescent="0.2">
      <c r="I172" s="8"/>
    </row>
    <row r="173" spans="9:9" ht="15.75" customHeight="1" x14ac:dyDescent="0.2">
      <c r="I173" s="8"/>
    </row>
    <row r="174" spans="9:9" ht="15.75" customHeight="1" x14ac:dyDescent="0.2">
      <c r="I174" s="8"/>
    </row>
    <row r="175" spans="9:9" ht="15.75" customHeight="1" x14ac:dyDescent="0.2">
      <c r="I175" s="8"/>
    </row>
    <row r="176" spans="9:9" ht="15.75" customHeight="1" x14ac:dyDescent="0.2">
      <c r="I176" s="8"/>
    </row>
    <row r="177" spans="9:9" ht="15.75" customHeight="1" x14ac:dyDescent="0.2">
      <c r="I177" s="8"/>
    </row>
    <row r="178" spans="9:9" ht="15.75" customHeight="1" x14ac:dyDescent="0.2">
      <c r="I178" s="8"/>
    </row>
    <row r="179" spans="9:9" ht="15.75" customHeight="1" x14ac:dyDescent="0.2">
      <c r="I179" s="8"/>
    </row>
    <row r="180" spans="9:9" ht="15.75" customHeight="1" x14ac:dyDescent="0.2">
      <c r="I180" s="8"/>
    </row>
    <row r="181" spans="9:9" ht="15.75" customHeight="1" x14ac:dyDescent="0.2">
      <c r="I181" s="8"/>
    </row>
    <row r="182" spans="9:9" ht="15.75" customHeight="1" x14ac:dyDescent="0.2">
      <c r="I182" s="8"/>
    </row>
    <row r="183" spans="9:9" ht="15.75" customHeight="1" x14ac:dyDescent="0.2">
      <c r="I183" s="8"/>
    </row>
    <row r="184" spans="9:9" ht="15.75" customHeight="1" x14ac:dyDescent="0.2">
      <c r="I184" s="8"/>
    </row>
    <row r="185" spans="9:9" ht="15.75" customHeight="1" x14ac:dyDescent="0.2">
      <c r="I185" s="8"/>
    </row>
    <row r="186" spans="9:9" ht="15.75" customHeight="1" x14ac:dyDescent="0.2">
      <c r="I186" s="8"/>
    </row>
    <row r="187" spans="9:9" ht="15.75" customHeight="1" x14ac:dyDescent="0.2">
      <c r="I187" s="8"/>
    </row>
    <row r="188" spans="9:9" ht="15.75" customHeight="1" x14ac:dyDescent="0.2">
      <c r="I188" s="8"/>
    </row>
    <row r="189" spans="9:9" ht="15.75" customHeight="1" x14ac:dyDescent="0.2">
      <c r="I189" s="8"/>
    </row>
    <row r="190" spans="9:9" ht="15.75" customHeight="1" x14ac:dyDescent="0.2">
      <c r="I190" s="8"/>
    </row>
    <row r="191" spans="9:9" ht="15.75" customHeight="1" x14ac:dyDescent="0.2">
      <c r="I191" s="8"/>
    </row>
    <row r="192" spans="9:9" ht="15.75" customHeight="1" x14ac:dyDescent="0.2">
      <c r="I192" s="8"/>
    </row>
    <row r="193" spans="9:9" ht="15.75" customHeight="1" x14ac:dyDescent="0.2">
      <c r="I193" s="8"/>
    </row>
    <row r="194" spans="9:9" ht="15.75" customHeight="1" x14ac:dyDescent="0.2">
      <c r="I194" s="8"/>
    </row>
    <row r="195" spans="9:9" ht="15.75" customHeight="1" x14ac:dyDescent="0.2">
      <c r="I195" s="8"/>
    </row>
    <row r="196" spans="9:9" ht="15.75" customHeight="1" x14ac:dyDescent="0.2">
      <c r="I196" s="8"/>
    </row>
    <row r="197" spans="9:9" ht="15.75" customHeight="1" x14ac:dyDescent="0.2">
      <c r="I197" s="8"/>
    </row>
    <row r="198" spans="9:9" ht="15.75" customHeight="1" x14ac:dyDescent="0.2">
      <c r="I198" s="8"/>
    </row>
    <row r="199" spans="9:9" ht="15.75" customHeight="1" x14ac:dyDescent="0.2">
      <c r="I199" s="8"/>
    </row>
    <row r="200" spans="9:9" ht="15.75" customHeight="1" x14ac:dyDescent="0.2">
      <c r="I200" s="8"/>
    </row>
    <row r="201" spans="9:9" ht="15.75" customHeight="1" x14ac:dyDescent="0.2">
      <c r="I201" s="8"/>
    </row>
    <row r="202" spans="9:9" ht="15.75" customHeight="1" x14ac:dyDescent="0.2">
      <c r="I202" s="8"/>
    </row>
    <row r="203" spans="9:9" ht="15.75" customHeight="1" x14ac:dyDescent="0.2">
      <c r="I203" s="8"/>
    </row>
    <row r="204" spans="9:9" ht="15.75" customHeight="1" x14ac:dyDescent="0.2">
      <c r="I204" s="8"/>
    </row>
    <row r="205" spans="9:9" ht="15.75" customHeight="1" x14ac:dyDescent="0.2">
      <c r="I205" s="8"/>
    </row>
    <row r="206" spans="9:9" ht="15.75" customHeight="1" x14ac:dyDescent="0.2">
      <c r="I206" s="8"/>
    </row>
    <row r="207" spans="9:9" ht="15.75" customHeight="1" x14ac:dyDescent="0.2">
      <c r="I207" s="8"/>
    </row>
    <row r="208" spans="9:9" ht="15.75" customHeight="1" x14ac:dyDescent="0.2">
      <c r="I208" s="8"/>
    </row>
    <row r="209" spans="9:9" ht="15.75" customHeight="1" x14ac:dyDescent="0.2">
      <c r="I209" s="8"/>
    </row>
    <row r="210" spans="9:9" ht="15.75" customHeight="1" x14ac:dyDescent="0.2">
      <c r="I210" s="8"/>
    </row>
    <row r="211" spans="9:9" ht="15.75" customHeight="1" x14ac:dyDescent="0.2">
      <c r="I211" s="8"/>
    </row>
    <row r="212" spans="9:9" ht="15.75" customHeight="1" x14ac:dyDescent="0.2">
      <c r="I212" s="8"/>
    </row>
    <row r="213" spans="9:9" ht="15.75" customHeight="1" x14ac:dyDescent="0.2">
      <c r="I213" s="8"/>
    </row>
    <row r="214" spans="9:9" ht="15.75" customHeight="1" x14ac:dyDescent="0.2">
      <c r="I214" s="8"/>
    </row>
    <row r="215" spans="9:9" ht="15.75" customHeight="1" x14ac:dyDescent="0.2">
      <c r="I215" s="8"/>
    </row>
    <row r="216" spans="9:9" ht="15.75" customHeight="1" x14ac:dyDescent="0.2">
      <c r="I216" s="8"/>
    </row>
    <row r="217" spans="9:9" ht="15.75" customHeight="1" x14ac:dyDescent="0.2">
      <c r="I217" s="8"/>
    </row>
    <row r="218" spans="9:9" ht="15.75" customHeight="1" x14ac:dyDescent="0.2">
      <c r="I218" s="8"/>
    </row>
    <row r="219" spans="9:9" ht="15.75" customHeight="1" x14ac:dyDescent="0.2">
      <c r="I219" s="8"/>
    </row>
    <row r="220" spans="9:9" ht="15.75" customHeight="1" x14ac:dyDescent="0.2">
      <c r="I220" s="8"/>
    </row>
    <row r="221" spans="9:9" ht="15.75" customHeight="1" x14ac:dyDescent="0.2">
      <c r="I221" s="8"/>
    </row>
    <row r="222" spans="9:9" ht="15.75" customHeight="1" x14ac:dyDescent="0.2">
      <c r="I222" s="8"/>
    </row>
    <row r="223" spans="9:9" ht="15.75" customHeight="1" x14ac:dyDescent="0.2">
      <c r="I223" s="8"/>
    </row>
    <row r="224" spans="9:9" ht="15.75" customHeight="1" x14ac:dyDescent="0.2">
      <c r="I224" s="8"/>
    </row>
    <row r="225" spans="9:9" ht="15.75" customHeight="1" x14ac:dyDescent="0.2">
      <c r="I225" s="8"/>
    </row>
    <row r="226" spans="9:9" ht="15.75" customHeight="1" x14ac:dyDescent="0.2">
      <c r="I226" s="8"/>
    </row>
    <row r="227" spans="9:9" ht="15.75" customHeight="1" x14ac:dyDescent="0.2">
      <c r="I227" s="8"/>
    </row>
    <row r="228" spans="9:9" ht="15.75" customHeight="1" x14ac:dyDescent="0.2">
      <c r="I228" s="8"/>
    </row>
    <row r="229" spans="9:9" ht="15.75" customHeight="1" x14ac:dyDescent="0.2">
      <c r="I229" s="8"/>
    </row>
    <row r="230" spans="9:9" ht="15.75" customHeight="1" x14ac:dyDescent="0.2">
      <c r="I230" s="8"/>
    </row>
    <row r="231" spans="9:9" ht="15.75" customHeight="1" x14ac:dyDescent="0.2">
      <c r="I231" s="8"/>
    </row>
    <row r="232" spans="9:9" ht="15.75" customHeight="1" x14ac:dyDescent="0.2">
      <c r="I232" s="8"/>
    </row>
    <row r="233" spans="9:9" ht="15.75" customHeight="1" x14ac:dyDescent="0.2">
      <c r="I233" s="8"/>
    </row>
    <row r="234" spans="9:9" ht="15.75" customHeight="1" x14ac:dyDescent="0.2">
      <c r="I234" s="8"/>
    </row>
    <row r="235" spans="9:9" ht="15.75" customHeight="1" x14ac:dyDescent="0.2">
      <c r="I235" s="8"/>
    </row>
    <row r="236" spans="9:9" ht="15.75" customHeight="1" x14ac:dyDescent="0.2">
      <c r="I236" s="8"/>
    </row>
    <row r="237" spans="9:9" ht="15.75" customHeight="1" x14ac:dyDescent="0.2">
      <c r="I237" s="8"/>
    </row>
    <row r="238" spans="9:9" ht="15.75" customHeight="1" x14ac:dyDescent="0.2">
      <c r="I238" s="8"/>
    </row>
    <row r="239" spans="9:9" ht="15.75" customHeight="1" x14ac:dyDescent="0.2">
      <c r="I239" s="8"/>
    </row>
    <row r="240" spans="9:9" ht="15.75" customHeight="1" x14ac:dyDescent="0.2">
      <c r="I240" s="8"/>
    </row>
    <row r="241" spans="9:9" ht="15.75" customHeight="1" x14ac:dyDescent="0.2">
      <c r="I241" s="8"/>
    </row>
    <row r="242" spans="9:9" ht="15.75" customHeight="1" x14ac:dyDescent="0.2">
      <c r="I242" s="8"/>
    </row>
    <row r="243" spans="9:9" ht="15.75" customHeight="1" x14ac:dyDescent="0.2">
      <c r="I243" s="8"/>
    </row>
    <row r="244" spans="9:9" ht="15.75" customHeight="1" x14ac:dyDescent="0.2">
      <c r="I244" s="8"/>
    </row>
    <row r="245" spans="9:9" ht="15.75" customHeight="1" x14ac:dyDescent="0.2">
      <c r="I245" s="8"/>
    </row>
    <row r="246" spans="9:9" ht="15.75" customHeight="1" x14ac:dyDescent="0.2">
      <c r="I246" s="8"/>
    </row>
    <row r="247" spans="9:9" ht="15.75" customHeight="1" x14ac:dyDescent="0.2">
      <c r="I247" s="8"/>
    </row>
    <row r="248" spans="9:9" ht="15.75" customHeight="1" x14ac:dyDescent="0.2">
      <c r="I248" s="8"/>
    </row>
    <row r="249" spans="9:9" ht="15.75" customHeight="1" x14ac:dyDescent="0.2">
      <c r="I249" s="8"/>
    </row>
    <row r="250" spans="9:9" ht="15.75" customHeight="1" x14ac:dyDescent="0.2">
      <c r="I250" s="8"/>
    </row>
    <row r="251" spans="9:9" ht="15.75" customHeight="1" x14ac:dyDescent="0.2">
      <c r="I251" s="8"/>
    </row>
    <row r="252" spans="9:9" ht="15.75" customHeight="1" x14ac:dyDescent="0.2">
      <c r="I252" s="8"/>
    </row>
    <row r="253" spans="9:9" ht="15.75" customHeight="1" x14ac:dyDescent="0.2">
      <c r="I253" s="8"/>
    </row>
    <row r="254" spans="9:9" ht="15.75" customHeight="1" x14ac:dyDescent="0.2">
      <c r="I254" s="8"/>
    </row>
    <row r="255" spans="9:9" ht="15.75" customHeight="1" x14ac:dyDescent="0.2">
      <c r="I255" s="8"/>
    </row>
    <row r="256" spans="9:9" ht="15.75" customHeight="1" x14ac:dyDescent="0.2">
      <c r="I256" s="8"/>
    </row>
    <row r="257" spans="9:9" ht="15.75" customHeight="1" x14ac:dyDescent="0.2">
      <c r="I257" s="8"/>
    </row>
    <row r="258" spans="9:9" ht="15.75" customHeight="1" x14ac:dyDescent="0.2">
      <c r="I258" s="8"/>
    </row>
    <row r="259" spans="9:9" ht="15.75" customHeight="1" x14ac:dyDescent="0.2">
      <c r="I259" s="8"/>
    </row>
    <row r="260" spans="9:9" ht="15.75" customHeight="1" x14ac:dyDescent="0.2">
      <c r="I260" s="8"/>
    </row>
    <row r="261" spans="9:9" ht="15.75" customHeight="1" x14ac:dyDescent="0.2">
      <c r="I261" s="8"/>
    </row>
    <row r="262" spans="9:9" ht="15.75" customHeight="1" x14ac:dyDescent="0.2">
      <c r="I262" s="8"/>
    </row>
    <row r="263" spans="9:9" ht="15.75" customHeight="1" x14ac:dyDescent="0.2">
      <c r="I263" s="8"/>
    </row>
    <row r="264" spans="9:9" ht="15.75" customHeight="1" x14ac:dyDescent="0.2">
      <c r="I264" s="8"/>
    </row>
    <row r="265" spans="9:9" ht="15.75" customHeight="1" x14ac:dyDescent="0.2">
      <c r="I265" s="8"/>
    </row>
    <row r="266" spans="9:9" ht="15.75" customHeight="1" x14ac:dyDescent="0.2">
      <c r="I266" s="8"/>
    </row>
    <row r="267" spans="9:9" ht="15.75" customHeight="1" x14ac:dyDescent="0.2">
      <c r="I267" s="8"/>
    </row>
    <row r="268" spans="9:9" ht="15.75" customHeight="1" x14ac:dyDescent="0.2">
      <c r="I268" s="8"/>
    </row>
    <row r="269" spans="9:9" ht="15.75" customHeight="1" x14ac:dyDescent="0.2">
      <c r="I269" s="8"/>
    </row>
    <row r="270" spans="9:9" ht="15.75" customHeight="1" x14ac:dyDescent="0.2">
      <c r="I270" s="8"/>
    </row>
    <row r="271" spans="9:9" ht="15.75" customHeight="1" x14ac:dyDescent="0.2">
      <c r="I271" s="8"/>
    </row>
    <row r="272" spans="9:9" ht="15.75" customHeight="1" x14ac:dyDescent="0.2">
      <c r="I272" s="8"/>
    </row>
    <row r="273" spans="9:9" ht="15.75" customHeight="1" x14ac:dyDescent="0.2">
      <c r="I273" s="8"/>
    </row>
    <row r="274" spans="9:9" ht="15.75" customHeight="1" x14ac:dyDescent="0.2">
      <c r="I274" s="8"/>
    </row>
    <row r="275" spans="9:9" ht="15.75" customHeight="1" x14ac:dyDescent="0.2">
      <c r="I275" s="8"/>
    </row>
    <row r="276" spans="9:9" ht="15.75" customHeight="1" x14ac:dyDescent="0.2">
      <c r="I276" s="8"/>
    </row>
    <row r="277" spans="9:9" ht="15.75" customHeight="1" x14ac:dyDescent="0.2">
      <c r="I277" s="8"/>
    </row>
    <row r="278" spans="9:9" ht="15.75" customHeight="1" x14ac:dyDescent="0.2">
      <c r="I278" s="8"/>
    </row>
    <row r="279" spans="9:9" ht="15.75" customHeight="1" x14ac:dyDescent="0.2">
      <c r="I279" s="8"/>
    </row>
    <row r="280" spans="9:9" ht="15.75" customHeight="1" x14ac:dyDescent="0.2">
      <c r="I280" s="8"/>
    </row>
    <row r="281" spans="9:9" ht="15.75" customHeight="1" x14ac:dyDescent="0.2">
      <c r="I281" s="8"/>
    </row>
    <row r="282" spans="9:9" ht="15.75" customHeight="1" x14ac:dyDescent="0.2">
      <c r="I282" s="8"/>
    </row>
    <row r="283" spans="9:9" ht="15.75" customHeight="1" x14ac:dyDescent="0.2">
      <c r="I283" s="8"/>
    </row>
    <row r="284" spans="9:9" ht="15.75" customHeight="1" x14ac:dyDescent="0.2">
      <c r="I284" s="8"/>
    </row>
    <row r="285" spans="9:9" ht="15.75" customHeight="1" x14ac:dyDescent="0.2">
      <c r="I285" s="8"/>
    </row>
    <row r="286" spans="9:9" ht="15.75" customHeight="1" x14ac:dyDescent="0.2">
      <c r="I286" s="8"/>
    </row>
    <row r="287" spans="9:9" ht="15.75" customHeight="1" x14ac:dyDescent="0.2">
      <c r="I287" s="8"/>
    </row>
    <row r="288" spans="9:9" ht="15.75" customHeight="1" x14ac:dyDescent="0.2">
      <c r="I288" s="8"/>
    </row>
    <row r="289" spans="9:9" ht="15.75" customHeight="1" x14ac:dyDescent="0.2">
      <c r="I289" s="8"/>
    </row>
    <row r="290" spans="9:9" ht="15.75" customHeight="1" x14ac:dyDescent="0.2">
      <c r="I290" s="8"/>
    </row>
    <row r="291" spans="9:9" ht="15.75" customHeight="1" x14ac:dyDescent="0.2">
      <c r="I291" s="8"/>
    </row>
    <row r="292" spans="9:9" ht="15.75" customHeight="1" x14ac:dyDescent="0.2">
      <c r="I292" s="8"/>
    </row>
    <row r="293" spans="9:9" ht="15.75" customHeight="1" x14ac:dyDescent="0.2">
      <c r="I293" s="8"/>
    </row>
    <row r="294" spans="9:9" ht="15.75" customHeight="1" x14ac:dyDescent="0.2">
      <c r="I294" s="8"/>
    </row>
    <row r="295" spans="9:9" ht="15.75" customHeight="1" x14ac:dyDescent="0.2">
      <c r="I295" s="8"/>
    </row>
    <row r="296" spans="9:9" ht="15.75" customHeight="1" x14ac:dyDescent="0.2">
      <c r="I296" s="8"/>
    </row>
    <row r="297" spans="9:9" ht="15.75" customHeight="1" x14ac:dyDescent="0.2">
      <c r="I297" s="8"/>
    </row>
    <row r="298" spans="9:9" ht="15.75" customHeight="1" x14ac:dyDescent="0.2">
      <c r="I298" s="8"/>
    </row>
    <row r="299" spans="9:9" ht="15.75" customHeight="1" x14ac:dyDescent="0.2">
      <c r="I299" s="8"/>
    </row>
    <row r="300" spans="9:9" ht="15.75" customHeight="1" x14ac:dyDescent="0.2">
      <c r="I300" s="8"/>
    </row>
    <row r="301" spans="9:9" ht="15.75" customHeight="1" x14ac:dyDescent="0.2">
      <c r="I301" s="8"/>
    </row>
    <row r="302" spans="9:9" ht="15.75" customHeight="1" x14ac:dyDescent="0.2">
      <c r="I302" s="8"/>
    </row>
    <row r="303" spans="9:9" ht="15.75" customHeight="1" x14ac:dyDescent="0.2">
      <c r="I303" s="8"/>
    </row>
    <row r="304" spans="9:9" ht="15.75" customHeight="1" x14ac:dyDescent="0.2">
      <c r="I304" s="8"/>
    </row>
    <row r="305" spans="9:9" ht="15.75" customHeight="1" x14ac:dyDescent="0.2">
      <c r="I305" s="8"/>
    </row>
    <row r="306" spans="9:9" ht="15.75" customHeight="1" x14ac:dyDescent="0.2">
      <c r="I306" s="8"/>
    </row>
    <row r="307" spans="9:9" ht="15.75" customHeight="1" x14ac:dyDescent="0.2">
      <c r="I307" s="8"/>
    </row>
    <row r="308" spans="9:9" ht="15.75" customHeight="1" x14ac:dyDescent="0.2">
      <c r="I308" s="8"/>
    </row>
    <row r="309" spans="9:9" ht="15.75" customHeight="1" x14ac:dyDescent="0.2">
      <c r="I309" s="8"/>
    </row>
    <row r="310" spans="9:9" ht="15.75" customHeight="1" x14ac:dyDescent="0.2">
      <c r="I310" s="8"/>
    </row>
    <row r="311" spans="9:9" ht="15.75" customHeight="1" x14ac:dyDescent="0.2">
      <c r="I311" s="8"/>
    </row>
    <row r="312" spans="9:9" ht="15.75" customHeight="1" x14ac:dyDescent="0.2">
      <c r="I312" s="8"/>
    </row>
    <row r="313" spans="9:9" ht="15.75" customHeight="1" x14ac:dyDescent="0.2">
      <c r="I313" s="8"/>
    </row>
    <row r="314" spans="9:9" ht="15.75" customHeight="1" x14ac:dyDescent="0.2">
      <c r="I314" s="8"/>
    </row>
    <row r="315" spans="9:9" ht="15.75" customHeight="1" x14ac:dyDescent="0.2">
      <c r="I315" s="8"/>
    </row>
    <row r="316" spans="9:9" ht="15.75" customHeight="1" x14ac:dyDescent="0.2">
      <c r="I316" s="8"/>
    </row>
    <row r="317" spans="9:9" ht="15.75" customHeight="1" x14ac:dyDescent="0.2">
      <c r="I317" s="8"/>
    </row>
    <row r="318" spans="9:9" ht="15.75" customHeight="1" x14ac:dyDescent="0.2">
      <c r="I318" s="8"/>
    </row>
    <row r="319" spans="9:9" ht="15.75" customHeight="1" x14ac:dyDescent="0.2">
      <c r="I319" s="8"/>
    </row>
    <row r="320" spans="9:9" ht="15.75" customHeight="1" x14ac:dyDescent="0.2">
      <c r="I320" s="8"/>
    </row>
    <row r="321" spans="9:9" ht="15.75" customHeight="1" x14ac:dyDescent="0.2">
      <c r="I321" s="8"/>
    </row>
    <row r="322" spans="9:9" ht="15.75" customHeight="1" x14ac:dyDescent="0.2">
      <c r="I322" s="8"/>
    </row>
    <row r="323" spans="9:9" ht="15.75" customHeight="1" x14ac:dyDescent="0.2">
      <c r="I323" s="8"/>
    </row>
    <row r="324" spans="9:9" ht="15.75" customHeight="1" x14ac:dyDescent="0.2">
      <c r="I324" s="8"/>
    </row>
    <row r="325" spans="9:9" ht="15.75" customHeight="1" x14ac:dyDescent="0.2">
      <c r="I325" s="8"/>
    </row>
    <row r="326" spans="9:9" ht="15.75" customHeight="1" x14ac:dyDescent="0.2">
      <c r="I326" s="8"/>
    </row>
    <row r="327" spans="9:9" ht="15.75" customHeight="1" x14ac:dyDescent="0.2">
      <c r="I327" s="8"/>
    </row>
    <row r="328" spans="9:9" ht="15.75" customHeight="1" x14ac:dyDescent="0.2">
      <c r="I328" s="8"/>
    </row>
    <row r="329" spans="9:9" ht="15.75" customHeight="1" x14ac:dyDescent="0.2">
      <c r="I329" s="8"/>
    </row>
    <row r="330" spans="9:9" ht="15.75" customHeight="1" x14ac:dyDescent="0.2">
      <c r="I330" s="8"/>
    </row>
    <row r="331" spans="9:9" ht="15.75" customHeight="1" x14ac:dyDescent="0.2">
      <c r="I331" s="8"/>
    </row>
    <row r="332" spans="9:9" ht="15.75" customHeight="1" x14ac:dyDescent="0.2">
      <c r="I332" s="8"/>
    </row>
    <row r="333" spans="9:9" ht="15.75" customHeight="1" x14ac:dyDescent="0.2">
      <c r="I333" s="8"/>
    </row>
    <row r="334" spans="9:9" ht="15.75" customHeight="1" x14ac:dyDescent="0.2">
      <c r="I334" s="8"/>
    </row>
    <row r="335" spans="9:9" ht="15.75" customHeight="1" x14ac:dyDescent="0.2">
      <c r="I335" s="8"/>
    </row>
    <row r="336" spans="9:9" ht="15.75" customHeight="1" x14ac:dyDescent="0.2">
      <c r="I336" s="8"/>
    </row>
    <row r="337" spans="9:9" ht="15.75" customHeight="1" x14ac:dyDescent="0.2">
      <c r="I337" s="8"/>
    </row>
    <row r="338" spans="9:9" ht="15.75" customHeight="1" x14ac:dyDescent="0.2">
      <c r="I338" s="8"/>
    </row>
    <row r="339" spans="9:9" ht="15.75" customHeight="1" x14ac:dyDescent="0.2">
      <c r="I339" s="8"/>
    </row>
    <row r="340" spans="9:9" ht="15.75" customHeight="1" x14ac:dyDescent="0.2">
      <c r="I340" s="8"/>
    </row>
    <row r="341" spans="9:9" ht="15.75" customHeight="1" x14ac:dyDescent="0.2">
      <c r="I341" s="8"/>
    </row>
    <row r="342" spans="9:9" ht="15.75" customHeight="1" x14ac:dyDescent="0.2">
      <c r="I342" s="8"/>
    </row>
    <row r="343" spans="9:9" ht="15.75" customHeight="1" x14ac:dyDescent="0.2">
      <c r="I343" s="8"/>
    </row>
    <row r="344" spans="9:9" ht="15.75" customHeight="1" x14ac:dyDescent="0.2">
      <c r="I344" s="8"/>
    </row>
    <row r="345" spans="9:9" ht="15.75" customHeight="1" x14ac:dyDescent="0.2">
      <c r="I345" s="8"/>
    </row>
    <row r="346" spans="9:9" ht="15.75" customHeight="1" x14ac:dyDescent="0.2">
      <c r="I346" s="8"/>
    </row>
    <row r="347" spans="9:9" ht="15.75" customHeight="1" x14ac:dyDescent="0.2">
      <c r="I347" s="8"/>
    </row>
    <row r="348" spans="9:9" ht="15.75" customHeight="1" x14ac:dyDescent="0.2">
      <c r="I348" s="8"/>
    </row>
    <row r="349" spans="9:9" ht="15.75" customHeight="1" x14ac:dyDescent="0.2">
      <c r="I349" s="8"/>
    </row>
    <row r="350" spans="9:9" ht="15.75" customHeight="1" x14ac:dyDescent="0.2">
      <c r="I350" s="8"/>
    </row>
    <row r="351" spans="9:9" ht="15.75" customHeight="1" x14ac:dyDescent="0.2">
      <c r="I351" s="8"/>
    </row>
    <row r="352" spans="9:9" ht="15.75" customHeight="1" x14ac:dyDescent="0.2">
      <c r="I352" s="8"/>
    </row>
    <row r="353" spans="9:9" ht="15.75" customHeight="1" x14ac:dyDescent="0.2">
      <c r="I353" s="8"/>
    </row>
    <row r="354" spans="9:9" ht="15.75" customHeight="1" x14ac:dyDescent="0.2">
      <c r="I354" s="8"/>
    </row>
    <row r="355" spans="9:9" ht="15.75" customHeight="1" x14ac:dyDescent="0.2">
      <c r="I355" s="8"/>
    </row>
    <row r="356" spans="9:9" ht="15.75" customHeight="1" x14ac:dyDescent="0.2">
      <c r="I356" s="8"/>
    </row>
    <row r="357" spans="9:9" ht="15.75" customHeight="1" x14ac:dyDescent="0.2">
      <c r="I357" s="8"/>
    </row>
    <row r="358" spans="9:9" ht="15.75" customHeight="1" x14ac:dyDescent="0.2">
      <c r="I358" s="8"/>
    </row>
    <row r="359" spans="9:9" ht="15.75" customHeight="1" x14ac:dyDescent="0.2">
      <c r="I359" s="8"/>
    </row>
    <row r="360" spans="9:9" ht="15.75" customHeight="1" x14ac:dyDescent="0.2">
      <c r="I360" s="8"/>
    </row>
    <row r="361" spans="9:9" ht="15.75" customHeight="1" x14ac:dyDescent="0.2">
      <c r="I361" s="8"/>
    </row>
    <row r="362" spans="9:9" ht="15.75" customHeight="1" x14ac:dyDescent="0.2">
      <c r="I362" s="8"/>
    </row>
    <row r="363" spans="9:9" ht="15.75" customHeight="1" x14ac:dyDescent="0.2">
      <c r="I363" s="8"/>
    </row>
    <row r="364" spans="9:9" ht="15.75" customHeight="1" x14ac:dyDescent="0.2">
      <c r="I364" s="8"/>
    </row>
    <row r="365" spans="9:9" ht="15.75" customHeight="1" x14ac:dyDescent="0.2">
      <c r="I365" s="8"/>
    </row>
    <row r="366" spans="9:9" ht="15.75" customHeight="1" x14ac:dyDescent="0.2">
      <c r="I366" s="8"/>
    </row>
    <row r="367" spans="9:9" ht="15.75" customHeight="1" x14ac:dyDescent="0.2">
      <c r="I367" s="8"/>
    </row>
    <row r="368" spans="9:9" ht="15.75" customHeight="1" x14ac:dyDescent="0.2">
      <c r="I368" s="8"/>
    </row>
    <row r="369" spans="9:9" ht="15.75" customHeight="1" x14ac:dyDescent="0.2">
      <c r="I369" s="8"/>
    </row>
    <row r="370" spans="9:9" ht="15.75" customHeight="1" x14ac:dyDescent="0.2">
      <c r="I370" s="8"/>
    </row>
    <row r="371" spans="9:9" ht="15.75" customHeight="1" x14ac:dyDescent="0.2">
      <c r="I371" s="8"/>
    </row>
    <row r="372" spans="9:9" ht="15.75" customHeight="1" x14ac:dyDescent="0.2">
      <c r="I372" s="8"/>
    </row>
    <row r="373" spans="9:9" ht="15.75" customHeight="1" x14ac:dyDescent="0.2">
      <c r="I373" s="8"/>
    </row>
    <row r="374" spans="9:9" ht="15.75" customHeight="1" x14ac:dyDescent="0.2">
      <c r="I374" s="8"/>
    </row>
    <row r="375" spans="9:9" ht="15.75" customHeight="1" x14ac:dyDescent="0.2">
      <c r="I375" s="8"/>
    </row>
    <row r="376" spans="9:9" ht="15.75" customHeight="1" x14ac:dyDescent="0.2">
      <c r="I376" s="8"/>
    </row>
    <row r="377" spans="9:9" ht="15.75" customHeight="1" x14ac:dyDescent="0.2">
      <c r="I377" s="8"/>
    </row>
    <row r="378" spans="9:9" ht="15.75" customHeight="1" x14ac:dyDescent="0.2">
      <c r="I378" s="8"/>
    </row>
    <row r="379" spans="9:9" ht="15.75" customHeight="1" x14ac:dyDescent="0.2">
      <c r="I379" s="8"/>
    </row>
    <row r="380" spans="9:9" ht="15.75" customHeight="1" x14ac:dyDescent="0.2">
      <c r="I380" s="8"/>
    </row>
    <row r="381" spans="9:9" ht="15.75" customHeight="1" x14ac:dyDescent="0.2">
      <c r="I381" s="8"/>
    </row>
    <row r="382" spans="9:9" ht="15.75" customHeight="1" x14ac:dyDescent="0.2">
      <c r="I382" s="8"/>
    </row>
    <row r="383" spans="9:9" ht="15.75" customHeight="1" x14ac:dyDescent="0.2">
      <c r="I383" s="8"/>
    </row>
    <row r="384" spans="9:9" ht="15.75" customHeight="1" x14ac:dyDescent="0.2">
      <c r="I384" s="8"/>
    </row>
    <row r="385" spans="9:9" ht="15.75" customHeight="1" x14ac:dyDescent="0.2">
      <c r="I385" s="8"/>
    </row>
    <row r="386" spans="9:9" ht="15.75" customHeight="1" x14ac:dyDescent="0.2">
      <c r="I386" s="8"/>
    </row>
    <row r="387" spans="9:9" ht="15.75" customHeight="1" x14ac:dyDescent="0.2">
      <c r="I387" s="8"/>
    </row>
    <row r="388" spans="9:9" ht="15.75" customHeight="1" x14ac:dyDescent="0.2">
      <c r="I388" s="8"/>
    </row>
    <row r="389" spans="9:9" ht="15.75" customHeight="1" x14ac:dyDescent="0.2">
      <c r="I389" s="8"/>
    </row>
    <row r="390" spans="9:9" ht="15.75" customHeight="1" x14ac:dyDescent="0.2">
      <c r="I390" s="8"/>
    </row>
    <row r="391" spans="9:9" ht="15.75" customHeight="1" x14ac:dyDescent="0.2">
      <c r="I391" s="8"/>
    </row>
    <row r="392" spans="9:9" ht="15.75" customHeight="1" x14ac:dyDescent="0.2">
      <c r="I392" s="8"/>
    </row>
    <row r="393" spans="9:9" ht="15.75" customHeight="1" x14ac:dyDescent="0.2">
      <c r="I393" s="8"/>
    </row>
    <row r="394" spans="9:9" ht="15.75" customHeight="1" x14ac:dyDescent="0.2">
      <c r="I394" s="8"/>
    </row>
    <row r="395" spans="9:9" ht="15.75" customHeight="1" x14ac:dyDescent="0.2">
      <c r="I395" s="8"/>
    </row>
    <row r="396" spans="9:9" ht="15.75" customHeight="1" x14ac:dyDescent="0.2">
      <c r="I396" s="8"/>
    </row>
    <row r="397" spans="9:9" ht="15.75" customHeight="1" x14ac:dyDescent="0.2">
      <c r="I397" s="8"/>
    </row>
    <row r="398" spans="9:9" ht="15.75" customHeight="1" x14ac:dyDescent="0.2">
      <c r="I398" s="8"/>
    </row>
    <row r="399" spans="9:9" ht="15.75" customHeight="1" x14ac:dyDescent="0.2">
      <c r="I399" s="8"/>
    </row>
    <row r="400" spans="9:9" ht="15.75" customHeight="1" x14ac:dyDescent="0.2">
      <c r="I400" s="8"/>
    </row>
    <row r="401" spans="9:9" ht="15.75" customHeight="1" x14ac:dyDescent="0.2">
      <c r="I401" s="8"/>
    </row>
    <row r="402" spans="9:9" ht="15.75" customHeight="1" x14ac:dyDescent="0.2">
      <c r="I402" s="8"/>
    </row>
    <row r="403" spans="9:9" ht="15.75" customHeight="1" x14ac:dyDescent="0.2">
      <c r="I403" s="8"/>
    </row>
    <row r="404" spans="9:9" ht="15.75" customHeight="1" x14ac:dyDescent="0.2">
      <c r="I404" s="8"/>
    </row>
    <row r="405" spans="9:9" ht="15.75" customHeight="1" x14ac:dyDescent="0.2">
      <c r="I405" s="8"/>
    </row>
    <row r="406" spans="9:9" ht="15.75" customHeight="1" x14ac:dyDescent="0.2">
      <c r="I406" s="8"/>
    </row>
    <row r="407" spans="9:9" ht="15.75" customHeight="1" x14ac:dyDescent="0.2">
      <c r="I407" s="8"/>
    </row>
    <row r="408" spans="9:9" ht="15.75" customHeight="1" x14ac:dyDescent="0.2">
      <c r="I408" s="8"/>
    </row>
    <row r="409" spans="9:9" ht="15.75" customHeight="1" x14ac:dyDescent="0.2">
      <c r="I409" s="8"/>
    </row>
    <row r="410" spans="9:9" ht="15.75" customHeight="1" x14ac:dyDescent="0.2">
      <c r="I410" s="8"/>
    </row>
    <row r="411" spans="9:9" ht="15.75" customHeight="1" x14ac:dyDescent="0.2">
      <c r="I411" s="8"/>
    </row>
    <row r="412" spans="9:9" ht="15.75" customHeight="1" x14ac:dyDescent="0.2">
      <c r="I412" s="8"/>
    </row>
    <row r="413" spans="9:9" ht="15.75" customHeight="1" x14ac:dyDescent="0.2">
      <c r="I413" s="8"/>
    </row>
    <row r="414" spans="9:9" ht="15.75" customHeight="1" x14ac:dyDescent="0.2">
      <c r="I414" s="8"/>
    </row>
    <row r="415" spans="9:9" ht="15.75" customHeight="1" x14ac:dyDescent="0.2">
      <c r="I415" s="8"/>
    </row>
    <row r="416" spans="9:9" ht="15.75" customHeight="1" x14ac:dyDescent="0.2">
      <c r="I416" s="8"/>
    </row>
    <row r="417" spans="9:9" ht="15.75" customHeight="1" x14ac:dyDescent="0.2">
      <c r="I417" s="8"/>
    </row>
    <row r="418" spans="9:9" ht="15.75" customHeight="1" x14ac:dyDescent="0.2">
      <c r="I418" s="8"/>
    </row>
    <row r="419" spans="9:9" ht="15.75" customHeight="1" x14ac:dyDescent="0.2">
      <c r="I419" s="8"/>
    </row>
    <row r="420" spans="9:9" ht="15.75" customHeight="1" x14ac:dyDescent="0.2">
      <c r="I420" s="8"/>
    </row>
    <row r="421" spans="9:9" ht="15.75" customHeight="1" x14ac:dyDescent="0.2">
      <c r="I421" s="8"/>
    </row>
    <row r="422" spans="9:9" ht="15.75" customHeight="1" x14ac:dyDescent="0.2">
      <c r="I422" s="8"/>
    </row>
    <row r="423" spans="9:9" ht="15.75" customHeight="1" x14ac:dyDescent="0.2">
      <c r="I423" s="8"/>
    </row>
    <row r="424" spans="9:9" ht="15.75" customHeight="1" x14ac:dyDescent="0.2">
      <c r="I424" s="8"/>
    </row>
    <row r="425" spans="9:9" ht="15.75" customHeight="1" x14ac:dyDescent="0.2">
      <c r="I425" s="8"/>
    </row>
    <row r="426" spans="9:9" ht="15.75" customHeight="1" x14ac:dyDescent="0.2">
      <c r="I426" s="8"/>
    </row>
    <row r="427" spans="9:9" ht="15.75" customHeight="1" x14ac:dyDescent="0.2">
      <c r="I427" s="8"/>
    </row>
    <row r="428" spans="9:9" ht="15.75" customHeight="1" x14ac:dyDescent="0.2">
      <c r="I428" s="8"/>
    </row>
    <row r="429" spans="9:9" ht="15.75" customHeight="1" x14ac:dyDescent="0.2">
      <c r="I429" s="8"/>
    </row>
    <row r="430" spans="9:9" ht="15.75" customHeight="1" x14ac:dyDescent="0.2">
      <c r="I430" s="8"/>
    </row>
    <row r="431" spans="9:9" ht="15.75" customHeight="1" x14ac:dyDescent="0.2">
      <c r="I431" s="8"/>
    </row>
    <row r="432" spans="9:9" ht="15.75" customHeight="1" x14ac:dyDescent="0.2">
      <c r="I432" s="8"/>
    </row>
    <row r="433" spans="9:9" ht="15.75" customHeight="1" x14ac:dyDescent="0.2">
      <c r="I433" s="8"/>
    </row>
    <row r="434" spans="9:9" ht="15.75" customHeight="1" x14ac:dyDescent="0.2">
      <c r="I434" s="8"/>
    </row>
    <row r="435" spans="9:9" ht="15.75" customHeight="1" x14ac:dyDescent="0.2">
      <c r="I435" s="8"/>
    </row>
    <row r="436" spans="9:9" ht="15.75" customHeight="1" x14ac:dyDescent="0.2">
      <c r="I436" s="8"/>
    </row>
    <row r="437" spans="9:9" ht="15.75" customHeight="1" x14ac:dyDescent="0.2">
      <c r="I437" s="8"/>
    </row>
    <row r="438" spans="9:9" ht="15.75" customHeight="1" x14ac:dyDescent="0.2">
      <c r="I438" s="8"/>
    </row>
    <row r="439" spans="9:9" ht="15.75" customHeight="1" x14ac:dyDescent="0.2">
      <c r="I439" s="8"/>
    </row>
    <row r="440" spans="9:9" ht="15.75" customHeight="1" x14ac:dyDescent="0.2">
      <c r="I440" s="8"/>
    </row>
    <row r="441" spans="9:9" ht="15.75" customHeight="1" x14ac:dyDescent="0.2">
      <c r="I441" s="8"/>
    </row>
    <row r="442" spans="9:9" ht="15.75" customHeight="1" x14ac:dyDescent="0.2">
      <c r="I442" s="8"/>
    </row>
    <row r="443" spans="9:9" ht="15.75" customHeight="1" x14ac:dyDescent="0.2">
      <c r="I443" s="8"/>
    </row>
    <row r="444" spans="9:9" ht="15.75" customHeight="1" x14ac:dyDescent="0.2">
      <c r="I444" s="8"/>
    </row>
    <row r="445" spans="9:9" ht="15.75" customHeight="1" x14ac:dyDescent="0.2">
      <c r="I445" s="8"/>
    </row>
    <row r="446" spans="9:9" ht="15.75" customHeight="1" x14ac:dyDescent="0.2">
      <c r="I446" s="8"/>
    </row>
    <row r="447" spans="9:9" ht="15.75" customHeight="1" x14ac:dyDescent="0.2">
      <c r="I447" s="8"/>
    </row>
    <row r="448" spans="9:9" ht="15.75" customHeight="1" x14ac:dyDescent="0.2">
      <c r="I448" s="8"/>
    </row>
    <row r="449" spans="9:9" ht="15.75" customHeight="1" x14ac:dyDescent="0.2">
      <c r="I449" s="8"/>
    </row>
    <row r="450" spans="9:9" ht="15.75" customHeight="1" x14ac:dyDescent="0.2">
      <c r="I450" s="8"/>
    </row>
    <row r="451" spans="9:9" ht="15.75" customHeight="1" x14ac:dyDescent="0.2">
      <c r="I451" s="8"/>
    </row>
    <row r="452" spans="9:9" ht="15.75" customHeight="1" x14ac:dyDescent="0.2">
      <c r="I452" s="8"/>
    </row>
    <row r="453" spans="9:9" ht="15.75" customHeight="1" x14ac:dyDescent="0.2">
      <c r="I453" s="8"/>
    </row>
    <row r="454" spans="9:9" ht="15.75" customHeight="1" x14ac:dyDescent="0.2">
      <c r="I454" s="8"/>
    </row>
    <row r="455" spans="9:9" ht="15.75" customHeight="1" x14ac:dyDescent="0.2">
      <c r="I455" s="8"/>
    </row>
    <row r="456" spans="9:9" ht="15.75" customHeight="1" x14ac:dyDescent="0.2">
      <c r="I456" s="8"/>
    </row>
    <row r="457" spans="9:9" ht="15.75" customHeight="1" x14ac:dyDescent="0.2">
      <c r="I457" s="8"/>
    </row>
    <row r="458" spans="9:9" ht="15.75" customHeight="1" x14ac:dyDescent="0.2">
      <c r="I458" s="8"/>
    </row>
    <row r="459" spans="9:9" ht="15.75" customHeight="1" x14ac:dyDescent="0.2">
      <c r="I459" s="8"/>
    </row>
    <row r="460" spans="9:9" ht="15.75" customHeight="1" x14ac:dyDescent="0.2">
      <c r="I460" s="8"/>
    </row>
    <row r="461" spans="9:9" ht="15.75" customHeight="1" x14ac:dyDescent="0.2">
      <c r="I461" s="8"/>
    </row>
    <row r="462" spans="9:9" ht="15.75" customHeight="1" x14ac:dyDescent="0.2">
      <c r="I462" s="8"/>
    </row>
    <row r="463" spans="9:9" ht="15.75" customHeight="1" x14ac:dyDescent="0.2">
      <c r="I463" s="8"/>
    </row>
    <row r="464" spans="9:9" ht="15.75" customHeight="1" x14ac:dyDescent="0.2">
      <c r="I464" s="8"/>
    </row>
    <row r="465" spans="9:9" ht="15.75" customHeight="1" x14ac:dyDescent="0.2">
      <c r="I465" s="8"/>
    </row>
    <row r="466" spans="9:9" ht="15.75" customHeight="1" x14ac:dyDescent="0.2">
      <c r="I466" s="8"/>
    </row>
    <row r="467" spans="9:9" ht="15.75" customHeight="1" x14ac:dyDescent="0.2">
      <c r="I467" s="8"/>
    </row>
    <row r="468" spans="9:9" ht="15.75" customHeight="1" x14ac:dyDescent="0.2">
      <c r="I468" s="8"/>
    </row>
    <row r="469" spans="9:9" ht="15.75" customHeight="1" x14ac:dyDescent="0.2">
      <c r="I469" s="8"/>
    </row>
    <row r="470" spans="9:9" ht="15.75" customHeight="1" x14ac:dyDescent="0.2">
      <c r="I470" s="8"/>
    </row>
    <row r="471" spans="9:9" ht="15.75" customHeight="1" x14ac:dyDescent="0.2">
      <c r="I471" s="8"/>
    </row>
    <row r="472" spans="9:9" ht="15.75" customHeight="1" x14ac:dyDescent="0.2">
      <c r="I472" s="8"/>
    </row>
    <row r="473" spans="9:9" ht="15.75" customHeight="1" x14ac:dyDescent="0.2">
      <c r="I473" s="8"/>
    </row>
    <row r="474" spans="9:9" ht="15.75" customHeight="1" x14ac:dyDescent="0.2">
      <c r="I474" s="8"/>
    </row>
    <row r="475" spans="9:9" ht="15.75" customHeight="1" x14ac:dyDescent="0.2">
      <c r="I475" s="8"/>
    </row>
    <row r="476" spans="9:9" ht="15.75" customHeight="1" x14ac:dyDescent="0.2">
      <c r="I476" s="8"/>
    </row>
    <row r="477" spans="9:9" ht="15.75" customHeight="1" x14ac:dyDescent="0.2">
      <c r="I477" s="8"/>
    </row>
    <row r="478" spans="9:9" ht="15.75" customHeight="1" x14ac:dyDescent="0.2">
      <c r="I478" s="8"/>
    </row>
    <row r="479" spans="9:9" ht="15.75" customHeight="1" x14ac:dyDescent="0.2">
      <c r="I479" s="8"/>
    </row>
    <row r="480" spans="9:9" ht="15.75" customHeight="1" x14ac:dyDescent="0.2">
      <c r="I480" s="8"/>
    </row>
    <row r="481" spans="9:9" ht="15.75" customHeight="1" x14ac:dyDescent="0.2">
      <c r="I481" s="8"/>
    </row>
    <row r="482" spans="9:9" ht="15.75" customHeight="1" x14ac:dyDescent="0.2">
      <c r="I482" s="8"/>
    </row>
    <row r="483" spans="9:9" ht="15.75" customHeight="1" x14ac:dyDescent="0.2">
      <c r="I483" s="8"/>
    </row>
    <row r="484" spans="9:9" ht="15.75" customHeight="1" x14ac:dyDescent="0.2">
      <c r="I484" s="8"/>
    </row>
    <row r="485" spans="9:9" ht="15.75" customHeight="1" x14ac:dyDescent="0.2">
      <c r="I485" s="8"/>
    </row>
    <row r="486" spans="9:9" ht="15.75" customHeight="1" x14ac:dyDescent="0.2">
      <c r="I486" s="8"/>
    </row>
    <row r="487" spans="9:9" ht="15.75" customHeight="1" x14ac:dyDescent="0.2">
      <c r="I487" s="8"/>
    </row>
    <row r="488" spans="9:9" ht="15.75" customHeight="1" x14ac:dyDescent="0.2">
      <c r="I488" s="8"/>
    </row>
    <row r="489" spans="9:9" ht="15.75" customHeight="1" x14ac:dyDescent="0.2">
      <c r="I489" s="8"/>
    </row>
    <row r="490" spans="9:9" ht="15.75" customHeight="1" x14ac:dyDescent="0.2">
      <c r="I490" s="8"/>
    </row>
    <row r="491" spans="9:9" ht="15.75" customHeight="1" x14ac:dyDescent="0.2">
      <c r="I491" s="8"/>
    </row>
    <row r="492" spans="9:9" ht="15.75" customHeight="1" x14ac:dyDescent="0.2">
      <c r="I492" s="8"/>
    </row>
    <row r="493" spans="9:9" ht="15.75" customHeight="1" x14ac:dyDescent="0.2">
      <c r="I493" s="8"/>
    </row>
    <row r="494" spans="9:9" ht="15.75" customHeight="1" x14ac:dyDescent="0.2">
      <c r="I494" s="8"/>
    </row>
    <row r="495" spans="9:9" ht="15.75" customHeight="1" x14ac:dyDescent="0.2">
      <c r="I495" s="8"/>
    </row>
    <row r="496" spans="9:9" ht="15.75" customHeight="1" x14ac:dyDescent="0.2">
      <c r="I496" s="8"/>
    </row>
    <row r="497" spans="9:9" ht="15.75" customHeight="1" x14ac:dyDescent="0.2">
      <c r="I497" s="8"/>
    </row>
    <row r="498" spans="9:9" ht="15.75" customHeight="1" x14ac:dyDescent="0.2">
      <c r="I498" s="8"/>
    </row>
    <row r="499" spans="9:9" ht="15.75" customHeight="1" x14ac:dyDescent="0.2">
      <c r="I499" s="8"/>
    </row>
    <row r="500" spans="9:9" ht="15.75" customHeight="1" x14ac:dyDescent="0.2">
      <c r="I500" s="8"/>
    </row>
    <row r="501" spans="9:9" ht="15.75" customHeight="1" x14ac:dyDescent="0.2">
      <c r="I501" s="8"/>
    </row>
    <row r="502" spans="9:9" ht="15.75" customHeight="1" x14ac:dyDescent="0.2">
      <c r="I502" s="8"/>
    </row>
    <row r="503" spans="9:9" ht="15.75" customHeight="1" x14ac:dyDescent="0.2">
      <c r="I503" s="8"/>
    </row>
    <row r="504" spans="9:9" ht="15.75" customHeight="1" x14ac:dyDescent="0.2">
      <c r="I504" s="8"/>
    </row>
    <row r="505" spans="9:9" ht="15.75" customHeight="1" x14ac:dyDescent="0.2">
      <c r="I505" s="8"/>
    </row>
    <row r="506" spans="9:9" ht="15.75" customHeight="1" x14ac:dyDescent="0.2">
      <c r="I506" s="8"/>
    </row>
    <row r="507" spans="9:9" ht="15.75" customHeight="1" x14ac:dyDescent="0.2">
      <c r="I507" s="8"/>
    </row>
    <row r="508" spans="9:9" ht="15.75" customHeight="1" x14ac:dyDescent="0.2">
      <c r="I508" s="8"/>
    </row>
    <row r="509" spans="9:9" ht="15.75" customHeight="1" x14ac:dyDescent="0.2">
      <c r="I509" s="8"/>
    </row>
    <row r="510" spans="9:9" ht="15.75" customHeight="1" x14ac:dyDescent="0.2">
      <c r="I510" s="8"/>
    </row>
    <row r="511" spans="9:9" ht="15.75" customHeight="1" x14ac:dyDescent="0.2">
      <c r="I511" s="8"/>
    </row>
    <row r="512" spans="9:9" ht="15.75" customHeight="1" x14ac:dyDescent="0.2">
      <c r="I512" s="8"/>
    </row>
    <row r="513" spans="9:9" ht="15.75" customHeight="1" x14ac:dyDescent="0.2">
      <c r="I513" s="8"/>
    </row>
    <row r="514" spans="9:9" ht="15.75" customHeight="1" x14ac:dyDescent="0.2">
      <c r="I514" s="8"/>
    </row>
    <row r="515" spans="9:9" ht="15.75" customHeight="1" x14ac:dyDescent="0.2">
      <c r="I515" s="8"/>
    </row>
    <row r="516" spans="9:9" ht="15.75" customHeight="1" x14ac:dyDescent="0.2">
      <c r="I516" s="8"/>
    </row>
    <row r="517" spans="9:9" ht="15.75" customHeight="1" x14ac:dyDescent="0.2">
      <c r="I517" s="8"/>
    </row>
    <row r="518" spans="9:9" ht="15.75" customHeight="1" x14ac:dyDescent="0.2">
      <c r="I518" s="8"/>
    </row>
    <row r="519" spans="9:9" ht="15.75" customHeight="1" x14ac:dyDescent="0.2">
      <c r="I519" s="8"/>
    </row>
    <row r="520" spans="9:9" ht="15.75" customHeight="1" x14ac:dyDescent="0.2">
      <c r="I520" s="8"/>
    </row>
    <row r="521" spans="9:9" ht="15.75" customHeight="1" x14ac:dyDescent="0.2">
      <c r="I521" s="8"/>
    </row>
    <row r="522" spans="9:9" ht="15.75" customHeight="1" x14ac:dyDescent="0.2">
      <c r="I522" s="8"/>
    </row>
    <row r="523" spans="9:9" ht="15.75" customHeight="1" x14ac:dyDescent="0.2">
      <c r="I523" s="8"/>
    </row>
    <row r="524" spans="9:9" ht="15.75" customHeight="1" x14ac:dyDescent="0.2">
      <c r="I524" s="8"/>
    </row>
    <row r="525" spans="9:9" ht="15.75" customHeight="1" x14ac:dyDescent="0.2">
      <c r="I525" s="8"/>
    </row>
    <row r="526" spans="9:9" ht="15.75" customHeight="1" x14ac:dyDescent="0.2">
      <c r="I526" s="8"/>
    </row>
    <row r="527" spans="9:9" ht="15.75" customHeight="1" x14ac:dyDescent="0.2">
      <c r="I527" s="8"/>
    </row>
    <row r="528" spans="9:9" ht="15.75" customHeight="1" x14ac:dyDescent="0.2">
      <c r="I528" s="8"/>
    </row>
    <row r="529" spans="9:9" ht="15.75" customHeight="1" x14ac:dyDescent="0.2">
      <c r="I529" s="8"/>
    </row>
    <row r="530" spans="9:9" ht="15.75" customHeight="1" x14ac:dyDescent="0.2">
      <c r="I530" s="8"/>
    </row>
    <row r="531" spans="9:9" ht="15.75" customHeight="1" x14ac:dyDescent="0.2">
      <c r="I531" s="8"/>
    </row>
    <row r="532" spans="9:9" ht="15.75" customHeight="1" x14ac:dyDescent="0.2">
      <c r="I532" s="8"/>
    </row>
    <row r="533" spans="9:9" ht="15.75" customHeight="1" x14ac:dyDescent="0.2">
      <c r="I533" s="8"/>
    </row>
    <row r="534" spans="9:9" ht="15.75" customHeight="1" x14ac:dyDescent="0.2">
      <c r="I534" s="8"/>
    </row>
    <row r="535" spans="9:9" ht="15.75" customHeight="1" x14ac:dyDescent="0.2">
      <c r="I535" s="8"/>
    </row>
    <row r="536" spans="9:9" ht="15.75" customHeight="1" x14ac:dyDescent="0.2">
      <c r="I536" s="8"/>
    </row>
    <row r="537" spans="9:9" ht="15.75" customHeight="1" x14ac:dyDescent="0.2">
      <c r="I537" s="8"/>
    </row>
    <row r="538" spans="9:9" ht="15.75" customHeight="1" x14ac:dyDescent="0.2">
      <c r="I538" s="8"/>
    </row>
    <row r="539" spans="9:9" ht="15.75" customHeight="1" x14ac:dyDescent="0.2">
      <c r="I539" s="8"/>
    </row>
    <row r="540" spans="9:9" ht="15.75" customHeight="1" x14ac:dyDescent="0.2">
      <c r="I540" s="8"/>
    </row>
    <row r="541" spans="9:9" ht="15.75" customHeight="1" x14ac:dyDescent="0.2">
      <c r="I541" s="8"/>
    </row>
    <row r="542" spans="9:9" ht="15.75" customHeight="1" x14ac:dyDescent="0.2">
      <c r="I542" s="8"/>
    </row>
    <row r="543" spans="9:9" ht="15.75" customHeight="1" x14ac:dyDescent="0.2">
      <c r="I543" s="8"/>
    </row>
    <row r="544" spans="9:9" ht="15.75" customHeight="1" x14ac:dyDescent="0.2">
      <c r="I544" s="8"/>
    </row>
    <row r="545" spans="9:9" ht="15.75" customHeight="1" x14ac:dyDescent="0.2">
      <c r="I545" s="8"/>
    </row>
    <row r="546" spans="9:9" ht="15.75" customHeight="1" x14ac:dyDescent="0.2">
      <c r="I546" s="8"/>
    </row>
    <row r="547" spans="9:9" ht="15.75" customHeight="1" x14ac:dyDescent="0.2">
      <c r="I547" s="8"/>
    </row>
    <row r="548" spans="9:9" ht="15.75" customHeight="1" x14ac:dyDescent="0.2">
      <c r="I548" s="8"/>
    </row>
    <row r="549" spans="9:9" ht="15.75" customHeight="1" x14ac:dyDescent="0.2">
      <c r="I549" s="8"/>
    </row>
    <row r="550" spans="9:9" ht="15.75" customHeight="1" x14ac:dyDescent="0.2">
      <c r="I550" s="8"/>
    </row>
    <row r="551" spans="9:9" ht="15.75" customHeight="1" x14ac:dyDescent="0.2">
      <c r="I551" s="8"/>
    </row>
    <row r="552" spans="9:9" ht="15.75" customHeight="1" x14ac:dyDescent="0.2">
      <c r="I552" s="8"/>
    </row>
    <row r="553" spans="9:9" ht="15.75" customHeight="1" x14ac:dyDescent="0.2">
      <c r="I553" s="8"/>
    </row>
    <row r="554" spans="9:9" ht="15.75" customHeight="1" x14ac:dyDescent="0.2">
      <c r="I554" s="8"/>
    </row>
    <row r="555" spans="9:9" ht="15.75" customHeight="1" x14ac:dyDescent="0.2">
      <c r="I555" s="8"/>
    </row>
    <row r="556" spans="9:9" ht="15.75" customHeight="1" x14ac:dyDescent="0.2">
      <c r="I556" s="8"/>
    </row>
    <row r="557" spans="9:9" ht="15.75" customHeight="1" x14ac:dyDescent="0.2">
      <c r="I557" s="8"/>
    </row>
    <row r="558" spans="9:9" ht="15.75" customHeight="1" x14ac:dyDescent="0.2">
      <c r="I558" s="8"/>
    </row>
    <row r="559" spans="9:9" ht="15.75" customHeight="1" x14ac:dyDescent="0.2">
      <c r="I559" s="8"/>
    </row>
    <row r="560" spans="9:9" ht="15.75" customHeight="1" x14ac:dyDescent="0.2">
      <c r="I560" s="8"/>
    </row>
    <row r="561" spans="9:9" ht="15.75" customHeight="1" x14ac:dyDescent="0.2">
      <c r="I561" s="8"/>
    </row>
    <row r="562" spans="9:9" ht="15.75" customHeight="1" x14ac:dyDescent="0.2">
      <c r="I562" s="8"/>
    </row>
    <row r="563" spans="9:9" ht="15.75" customHeight="1" x14ac:dyDescent="0.2">
      <c r="I563" s="8"/>
    </row>
    <row r="564" spans="9:9" ht="15.75" customHeight="1" x14ac:dyDescent="0.2">
      <c r="I564" s="8"/>
    </row>
    <row r="565" spans="9:9" ht="15.75" customHeight="1" x14ac:dyDescent="0.2">
      <c r="I565" s="8"/>
    </row>
    <row r="566" spans="9:9" ht="15.75" customHeight="1" x14ac:dyDescent="0.2">
      <c r="I566" s="8"/>
    </row>
    <row r="567" spans="9:9" ht="15.75" customHeight="1" x14ac:dyDescent="0.2">
      <c r="I567" s="8"/>
    </row>
    <row r="568" spans="9:9" ht="15.75" customHeight="1" x14ac:dyDescent="0.2">
      <c r="I568" s="8"/>
    </row>
    <row r="569" spans="9:9" ht="15.75" customHeight="1" x14ac:dyDescent="0.2">
      <c r="I569" s="8"/>
    </row>
    <row r="570" spans="9:9" ht="15.75" customHeight="1" x14ac:dyDescent="0.2">
      <c r="I570" s="8"/>
    </row>
    <row r="571" spans="9:9" ht="15.75" customHeight="1" x14ac:dyDescent="0.2">
      <c r="I571" s="8"/>
    </row>
    <row r="572" spans="9:9" ht="15.75" customHeight="1" x14ac:dyDescent="0.2">
      <c r="I572" s="8"/>
    </row>
    <row r="573" spans="9:9" ht="15.75" customHeight="1" x14ac:dyDescent="0.2">
      <c r="I573" s="8"/>
    </row>
    <row r="574" spans="9:9" ht="15.75" customHeight="1" x14ac:dyDescent="0.2">
      <c r="I574" s="8"/>
    </row>
    <row r="575" spans="9:9" ht="15.75" customHeight="1" x14ac:dyDescent="0.2">
      <c r="I575" s="8"/>
    </row>
    <row r="576" spans="9:9" ht="15.75" customHeight="1" x14ac:dyDescent="0.2">
      <c r="I576" s="8"/>
    </row>
    <row r="577" spans="9:9" ht="15.75" customHeight="1" x14ac:dyDescent="0.2">
      <c r="I577" s="8"/>
    </row>
    <row r="578" spans="9:9" ht="15.75" customHeight="1" x14ac:dyDescent="0.2">
      <c r="I578" s="8"/>
    </row>
    <row r="579" spans="9:9" ht="15.75" customHeight="1" x14ac:dyDescent="0.2">
      <c r="I579" s="8"/>
    </row>
    <row r="580" spans="9:9" ht="15.75" customHeight="1" x14ac:dyDescent="0.2">
      <c r="I580" s="8"/>
    </row>
    <row r="581" spans="9:9" ht="15.75" customHeight="1" x14ac:dyDescent="0.2">
      <c r="I581" s="8"/>
    </row>
    <row r="582" spans="9:9" ht="15.75" customHeight="1" x14ac:dyDescent="0.2">
      <c r="I582" s="8"/>
    </row>
    <row r="583" spans="9:9" ht="15.75" customHeight="1" x14ac:dyDescent="0.2">
      <c r="I583" s="8"/>
    </row>
    <row r="584" spans="9:9" ht="15.75" customHeight="1" x14ac:dyDescent="0.2">
      <c r="I584" s="8"/>
    </row>
    <row r="585" spans="9:9" ht="15.75" customHeight="1" x14ac:dyDescent="0.2">
      <c r="I585" s="8"/>
    </row>
    <row r="586" spans="9:9" ht="15.75" customHeight="1" x14ac:dyDescent="0.2">
      <c r="I586" s="8"/>
    </row>
    <row r="587" spans="9:9" ht="15.75" customHeight="1" x14ac:dyDescent="0.2">
      <c r="I587" s="8"/>
    </row>
    <row r="588" spans="9:9" ht="15.75" customHeight="1" x14ac:dyDescent="0.2">
      <c r="I588" s="8"/>
    </row>
    <row r="589" spans="9:9" ht="15.75" customHeight="1" x14ac:dyDescent="0.2">
      <c r="I589" s="8"/>
    </row>
    <row r="590" spans="9:9" ht="15.75" customHeight="1" x14ac:dyDescent="0.2">
      <c r="I590" s="8"/>
    </row>
    <row r="591" spans="9:9" ht="15.75" customHeight="1" x14ac:dyDescent="0.2">
      <c r="I591" s="8"/>
    </row>
    <row r="592" spans="9:9" ht="15.75" customHeight="1" x14ac:dyDescent="0.2">
      <c r="I592" s="8"/>
    </row>
    <row r="593" spans="9:9" ht="15.75" customHeight="1" x14ac:dyDescent="0.2">
      <c r="I593" s="8"/>
    </row>
    <row r="594" spans="9:9" ht="15.75" customHeight="1" x14ac:dyDescent="0.2">
      <c r="I594" s="8"/>
    </row>
    <row r="595" spans="9:9" ht="15.75" customHeight="1" x14ac:dyDescent="0.2">
      <c r="I595" s="8"/>
    </row>
    <row r="596" spans="9:9" ht="15.75" customHeight="1" x14ac:dyDescent="0.2">
      <c r="I596" s="8"/>
    </row>
    <row r="597" spans="9:9" ht="15.75" customHeight="1" x14ac:dyDescent="0.2">
      <c r="I597" s="8"/>
    </row>
    <row r="598" spans="9:9" ht="15.75" customHeight="1" x14ac:dyDescent="0.2">
      <c r="I598" s="8"/>
    </row>
    <row r="599" spans="9:9" ht="15.75" customHeight="1" x14ac:dyDescent="0.2">
      <c r="I599" s="8"/>
    </row>
    <row r="600" spans="9:9" ht="15.75" customHeight="1" x14ac:dyDescent="0.2">
      <c r="I600" s="8"/>
    </row>
    <row r="601" spans="9:9" ht="15.75" customHeight="1" x14ac:dyDescent="0.2">
      <c r="I601" s="8"/>
    </row>
    <row r="602" spans="9:9" ht="15.75" customHeight="1" x14ac:dyDescent="0.2">
      <c r="I602" s="8"/>
    </row>
    <row r="603" spans="9:9" ht="15.75" customHeight="1" x14ac:dyDescent="0.2">
      <c r="I603" s="8"/>
    </row>
    <row r="604" spans="9:9" ht="15.75" customHeight="1" x14ac:dyDescent="0.2">
      <c r="I604" s="8"/>
    </row>
    <row r="605" spans="9:9" ht="15.75" customHeight="1" x14ac:dyDescent="0.2">
      <c r="I605" s="8"/>
    </row>
    <row r="606" spans="9:9" ht="15.75" customHeight="1" x14ac:dyDescent="0.2">
      <c r="I606" s="8"/>
    </row>
    <row r="607" spans="9:9" ht="15.75" customHeight="1" x14ac:dyDescent="0.2">
      <c r="I607" s="8"/>
    </row>
    <row r="608" spans="9:9" ht="15.75" customHeight="1" x14ac:dyDescent="0.2">
      <c r="I608" s="8"/>
    </row>
    <row r="609" spans="9:9" ht="15.75" customHeight="1" x14ac:dyDescent="0.2">
      <c r="I609" s="8"/>
    </row>
    <row r="610" spans="9:9" ht="15.75" customHeight="1" x14ac:dyDescent="0.2">
      <c r="I610" s="8"/>
    </row>
    <row r="611" spans="9:9" ht="15.75" customHeight="1" x14ac:dyDescent="0.2">
      <c r="I611" s="8"/>
    </row>
    <row r="612" spans="9:9" ht="15.75" customHeight="1" x14ac:dyDescent="0.2">
      <c r="I612" s="8"/>
    </row>
    <row r="613" spans="9:9" ht="15.75" customHeight="1" x14ac:dyDescent="0.2">
      <c r="I613" s="8"/>
    </row>
    <row r="614" spans="9:9" ht="15.75" customHeight="1" x14ac:dyDescent="0.2">
      <c r="I614" s="8"/>
    </row>
    <row r="615" spans="9:9" ht="15.75" customHeight="1" x14ac:dyDescent="0.2">
      <c r="I615" s="8"/>
    </row>
    <row r="616" spans="9:9" ht="15.75" customHeight="1" x14ac:dyDescent="0.2">
      <c r="I616" s="8"/>
    </row>
    <row r="617" spans="9:9" ht="15.75" customHeight="1" x14ac:dyDescent="0.2">
      <c r="I617" s="8"/>
    </row>
    <row r="618" spans="9:9" ht="15.75" customHeight="1" x14ac:dyDescent="0.2">
      <c r="I618" s="8"/>
    </row>
    <row r="619" spans="9:9" ht="15.75" customHeight="1" x14ac:dyDescent="0.2">
      <c r="I619" s="8"/>
    </row>
    <row r="620" spans="9:9" ht="15.75" customHeight="1" x14ac:dyDescent="0.2">
      <c r="I620" s="8"/>
    </row>
    <row r="621" spans="9:9" ht="15.75" customHeight="1" x14ac:dyDescent="0.2">
      <c r="I621" s="8"/>
    </row>
    <row r="622" spans="9:9" ht="15.75" customHeight="1" x14ac:dyDescent="0.2">
      <c r="I622" s="8"/>
    </row>
    <row r="623" spans="9:9" ht="15.75" customHeight="1" x14ac:dyDescent="0.2">
      <c r="I623" s="8"/>
    </row>
    <row r="624" spans="9:9" ht="15.75" customHeight="1" x14ac:dyDescent="0.2">
      <c r="I624" s="8"/>
    </row>
    <row r="625" spans="9:9" ht="15.75" customHeight="1" x14ac:dyDescent="0.2">
      <c r="I625" s="8"/>
    </row>
    <row r="626" spans="9:9" ht="15.75" customHeight="1" x14ac:dyDescent="0.2">
      <c r="I626" s="8"/>
    </row>
    <row r="627" spans="9:9" ht="15.75" customHeight="1" x14ac:dyDescent="0.2">
      <c r="I627" s="8"/>
    </row>
    <row r="628" spans="9:9" ht="15.75" customHeight="1" x14ac:dyDescent="0.2">
      <c r="I628" s="8"/>
    </row>
    <row r="629" spans="9:9" ht="15.75" customHeight="1" x14ac:dyDescent="0.2">
      <c r="I629" s="8"/>
    </row>
    <row r="630" spans="9:9" ht="15.75" customHeight="1" x14ac:dyDescent="0.2">
      <c r="I630" s="8"/>
    </row>
    <row r="631" spans="9:9" ht="15.75" customHeight="1" x14ac:dyDescent="0.2">
      <c r="I631" s="8"/>
    </row>
    <row r="632" spans="9:9" ht="15.75" customHeight="1" x14ac:dyDescent="0.2">
      <c r="I632" s="8"/>
    </row>
    <row r="633" spans="9:9" ht="15.75" customHeight="1" x14ac:dyDescent="0.2">
      <c r="I633" s="8"/>
    </row>
    <row r="634" spans="9:9" ht="15.75" customHeight="1" x14ac:dyDescent="0.2">
      <c r="I634" s="8"/>
    </row>
    <row r="635" spans="9:9" ht="15.75" customHeight="1" x14ac:dyDescent="0.2">
      <c r="I635" s="8"/>
    </row>
    <row r="636" spans="9:9" ht="15.75" customHeight="1" x14ac:dyDescent="0.2">
      <c r="I636" s="8"/>
    </row>
    <row r="637" spans="9:9" ht="15.75" customHeight="1" x14ac:dyDescent="0.2">
      <c r="I637" s="8"/>
    </row>
    <row r="638" spans="9:9" ht="15.75" customHeight="1" x14ac:dyDescent="0.2">
      <c r="I638" s="8"/>
    </row>
    <row r="639" spans="9:9" ht="15.75" customHeight="1" x14ac:dyDescent="0.2">
      <c r="I639" s="8"/>
    </row>
    <row r="640" spans="9:9" ht="15.75" customHeight="1" x14ac:dyDescent="0.2">
      <c r="I640" s="8"/>
    </row>
    <row r="641" spans="9:9" ht="15.75" customHeight="1" x14ac:dyDescent="0.2">
      <c r="I641" s="8"/>
    </row>
    <row r="642" spans="9:9" ht="15.75" customHeight="1" x14ac:dyDescent="0.2">
      <c r="I642" s="8"/>
    </row>
    <row r="643" spans="9:9" ht="15.75" customHeight="1" x14ac:dyDescent="0.2">
      <c r="I643" s="8"/>
    </row>
    <row r="644" spans="9:9" ht="15.75" customHeight="1" x14ac:dyDescent="0.2">
      <c r="I644" s="8"/>
    </row>
    <row r="645" spans="9:9" ht="15.75" customHeight="1" x14ac:dyDescent="0.2">
      <c r="I645" s="8"/>
    </row>
    <row r="646" spans="9:9" ht="15.75" customHeight="1" x14ac:dyDescent="0.2">
      <c r="I646" s="8"/>
    </row>
    <row r="647" spans="9:9" ht="15.75" customHeight="1" x14ac:dyDescent="0.2">
      <c r="I647" s="8"/>
    </row>
    <row r="648" spans="9:9" ht="15.75" customHeight="1" x14ac:dyDescent="0.2">
      <c r="I648" s="8"/>
    </row>
    <row r="649" spans="9:9" ht="15.75" customHeight="1" x14ac:dyDescent="0.2">
      <c r="I649" s="8"/>
    </row>
    <row r="650" spans="9:9" ht="15.75" customHeight="1" x14ac:dyDescent="0.2">
      <c r="I650" s="8"/>
    </row>
    <row r="651" spans="9:9" ht="15.75" customHeight="1" x14ac:dyDescent="0.2">
      <c r="I651" s="8"/>
    </row>
    <row r="652" spans="9:9" ht="15.75" customHeight="1" x14ac:dyDescent="0.2">
      <c r="I652" s="8"/>
    </row>
    <row r="653" spans="9:9" ht="15.75" customHeight="1" x14ac:dyDescent="0.2">
      <c r="I653" s="8"/>
    </row>
    <row r="654" spans="9:9" ht="15.75" customHeight="1" x14ac:dyDescent="0.2">
      <c r="I654" s="8"/>
    </row>
    <row r="655" spans="9:9" ht="15.75" customHeight="1" x14ac:dyDescent="0.2">
      <c r="I655" s="8"/>
    </row>
    <row r="656" spans="9:9" ht="15.75" customHeight="1" x14ac:dyDescent="0.2">
      <c r="I656" s="8"/>
    </row>
    <row r="657" spans="9:9" ht="15.75" customHeight="1" x14ac:dyDescent="0.2">
      <c r="I657" s="8"/>
    </row>
    <row r="658" spans="9:9" ht="15.75" customHeight="1" x14ac:dyDescent="0.2">
      <c r="I658" s="8"/>
    </row>
    <row r="659" spans="9:9" ht="15.75" customHeight="1" x14ac:dyDescent="0.2">
      <c r="I659" s="8"/>
    </row>
    <row r="660" spans="9:9" ht="15.75" customHeight="1" x14ac:dyDescent="0.2">
      <c r="I660" s="8"/>
    </row>
    <row r="661" spans="9:9" ht="15.75" customHeight="1" x14ac:dyDescent="0.2">
      <c r="I661" s="8"/>
    </row>
    <row r="662" spans="9:9" ht="15.75" customHeight="1" x14ac:dyDescent="0.2">
      <c r="I662" s="8"/>
    </row>
    <row r="663" spans="9:9" ht="15.75" customHeight="1" x14ac:dyDescent="0.2">
      <c r="I663" s="8"/>
    </row>
    <row r="664" spans="9:9" ht="15.75" customHeight="1" x14ac:dyDescent="0.2">
      <c r="I664" s="8"/>
    </row>
    <row r="665" spans="9:9" ht="15.75" customHeight="1" x14ac:dyDescent="0.2">
      <c r="I665" s="8"/>
    </row>
    <row r="666" spans="9:9" ht="15.75" customHeight="1" x14ac:dyDescent="0.2">
      <c r="I666" s="8"/>
    </row>
    <row r="667" spans="9:9" ht="15.75" customHeight="1" x14ac:dyDescent="0.2">
      <c r="I667" s="8"/>
    </row>
    <row r="668" spans="9:9" ht="15.75" customHeight="1" x14ac:dyDescent="0.2">
      <c r="I668" s="8"/>
    </row>
    <row r="669" spans="9:9" ht="15.75" customHeight="1" x14ac:dyDescent="0.2">
      <c r="I669" s="8"/>
    </row>
    <row r="670" spans="9:9" ht="15.75" customHeight="1" x14ac:dyDescent="0.2">
      <c r="I670" s="8"/>
    </row>
    <row r="671" spans="9:9" ht="15.75" customHeight="1" x14ac:dyDescent="0.2">
      <c r="I671" s="8"/>
    </row>
    <row r="672" spans="9:9" ht="15.75" customHeight="1" x14ac:dyDescent="0.2">
      <c r="I672" s="8"/>
    </row>
    <row r="673" spans="9:9" ht="15.75" customHeight="1" x14ac:dyDescent="0.2">
      <c r="I673" s="8"/>
    </row>
    <row r="674" spans="9:9" ht="15.75" customHeight="1" x14ac:dyDescent="0.2">
      <c r="I674" s="8"/>
    </row>
    <row r="675" spans="9:9" ht="15.75" customHeight="1" x14ac:dyDescent="0.2">
      <c r="I675" s="8"/>
    </row>
    <row r="676" spans="9:9" ht="15.75" customHeight="1" x14ac:dyDescent="0.2">
      <c r="I676" s="8"/>
    </row>
    <row r="677" spans="9:9" ht="15.75" customHeight="1" x14ac:dyDescent="0.2">
      <c r="I677" s="8"/>
    </row>
    <row r="678" spans="9:9" ht="15.75" customHeight="1" x14ac:dyDescent="0.2">
      <c r="I678" s="8"/>
    </row>
    <row r="679" spans="9:9" ht="15.75" customHeight="1" x14ac:dyDescent="0.2">
      <c r="I679" s="8"/>
    </row>
    <row r="680" spans="9:9" ht="15.75" customHeight="1" x14ac:dyDescent="0.2">
      <c r="I680" s="8"/>
    </row>
    <row r="681" spans="9:9" ht="15.75" customHeight="1" x14ac:dyDescent="0.2">
      <c r="I681" s="8"/>
    </row>
    <row r="682" spans="9:9" ht="15.75" customHeight="1" x14ac:dyDescent="0.2">
      <c r="I682" s="8"/>
    </row>
    <row r="683" spans="9:9" ht="15.75" customHeight="1" x14ac:dyDescent="0.2">
      <c r="I683" s="8"/>
    </row>
    <row r="684" spans="9:9" ht="15.75" customHeight="1" x14ac:dyDescent="0.2">
      <c r="I684" s="8"/>
    </row>
    <row r="685" spans="9:9" ht="15.75" customHeight="1" x14ac:dyDescent="0.2">
      <c r="I685" s="8"/>
    </row>
    <row r="686" spans="9:9" ht="15.75" customHeight="1" x14ac:dyDescent="0.2">
      <c r="I686" s="8"/>
    </row>
    <row r="687" spans="9:9" ht="15.75" customHeight="1" x14ac:dyDescent="0.2">
      <c r="I687" s="8"/>
    </row>
    <row r="688" spans="9:9" ht="15.75" customHeight="1" x14ac:dyDescent="0.2">
      <c r="I688" s="8"/>
    </row>
    <row r="689" spans="9:9" ht="15.75" customHeight="1" x14ac:dyDescent="0.2">
      <c r="I689" s="8"/>
    </row>
    <row r="690" spans="9:9" ht="15.75" customHeight="1" x14ac:dyDescent="0.2">
      <c r="I690" s="8"/>
    </row>
    <row r="691" spans="9:9" ht="15.75" customHeight="1" x14ac:dyDescent="0.2">
      <c r="I691" s="8"/>
    </row>
    <row r="692" spans="9:9" ht="15.75" customHeight="1" x14ac:dyDescent="0.2">
      <c r="I692" s="8"/>
    </row>
    <row r="693" spans="9:9" ht="15.75" customHeight="1" x14ac:dyDescent="0.2">
      <c r="I693" s="8"/>
    </row>
    <row r="694" spans="9:9" ht="15.75" customHeight="1" x14ac:dyDescent="0.2">
      <c r="I694" s="8"/>
    </row>
    <row r="695" spans="9:9" ht="15.75" customHeight="1" x14ac:dyDescent="0.2">
      <c r="I695" s="8"/>
    </row>
    <row r="696" spans="9:9" ht="15.75" customHeight="1" x14ac:dyDescent="0.2">
      <c r="I696" s="8"/>
    </row>
    <row r="697" spans="9:9" ht="15.75" customHeight="1" x14ac:dyDescent="0.2">
      <c r="I697" s="8"/>
    </row>
    <row r="698" spans="9:9" ht="15.75" customHeight="1" x14ac:dyDescent="0.2">
      <c r="I698" s="8"/>
    </row>
    <row r="699" spans="9:9" ht="15.75" customHeight="1" x14ac:dyDescent="0.2">
      <c r="I699" s="8"/>
    </row>
    <row r="700" spans="9:9" ht="15.75" customHeight="1" x14ac:dyDescent="0.2">
      <c r="I700" s="8"/>
    </row>
    <row r="701" spans="9:9" ht="15.75" customHeight="1" x14ac:dyDescent="0.2">
      <c r="I701" s="8"/>
    </row>
    <row r="702" spans="9:9" ht="15.75" customHeight="1" x14ac:dyDescent="0.2">
      <c r="I702" s="8"/>
    </row>
    <row r="703" spans="9:9" ht="15.75" customHeight="1" x14ac:dyDescent="0.2">
      <c r="I703" s="8"/>
    </row>
    <row r="704" spans="9:9" ht="15.75" customHeight="1" x14ac:dyDescent="0.2">
      <c r="I704" s="8"/>
    </row>
    <row r="705" spans="9:9" ht="15.75" customHeight="1" x14ac:dyDescent="0.2">
      <c r="I705" s="8"/>
    </row>
    <row r="706" spans="9:9" ht="15.75" customHeight="1" x14ac:dyDescent="0.2">
      <c r="I706" s="8"/>
    </row>
    <row r="707" spans="9:9" ht="15.75" customHeight="1" x14ac:dyDescent="0.2">
      <c r="I707" s="8"/>
    </row>
    <row r="708" spans="9:9" ht="15.75" customHeight="1" x14ac:dyDescent="0.2">
      <c r="I708" s="8"/>
    </row>
    <row r="709" spans="9:9" ht="15.75" customHeight="1" x14ac:dyDescent="0.2">
      <c r="I709" s="8"/>
    </row>
    <row r="710" spans="9:9" ht="15.75" customHeight="1" x14ac:dyDescent="0.2">
      <c r="I710" s="8"/>
    </row>
    <row r="711" spans="9:9" ht="15.75" customHeight="1" x14ac:dyDescent="0.2">
      <c r="I711" s="8"/>
    </row>
    <row r="712" spans="9:9" ht="15.75" customHeight="1" x14ac:dyDescent="0.2">
      <c r="I712" s="8"/>
    </row>
    <row r="713" spans="9:9" ht="15.75" customHeight="1" x14ac:dyDescent="0.2">
      <c r="I713" s="8"/>
    </row>
    <row r="714" spans="9:9" ht="15.75" customHeight="1" x14ac:dyDescent="0.2">
      <c r="I714" s="8"/>
    </row>
    <row r="715" spans="9:9" ht="15.75" customHeight="1" x14ac:dyDescent="0.2">
      <c r="I715" s="8"/>
    </row>
    <row r="716" spans="9:9" ht="15.75" customHeight="1" x14ac:dyDescent="0.2">
      <c r="I716" s="8"/>
    </row>
    <row r="717" spans="9:9" ht="15.75" customHeight="1" x14ac:dyDescent="0.2">
      <c r="I717" s="8"/>
    </row>
    <row r="718" spans="9:9" ht="15.75" customHeight="1" x14ac:dyDescent="0.2">
      <c r="I718" s="8"/>
    </row>
    <row r="719" spans="9:9" ht="15.75" customHeight="1" x14ac:dyDescent="0.2">
      <c r="I719" s="8"/>
    </row>
    <row r="720" spans="9:9" ht="15.75" customHeight="1" x14ac:dyDescent="0.2">
      <c r="I720" s="8"/>
    </row>
    <row r="721" spans="9:9" ht="15.75" customHeight="1" x14ac:dyDescent="0.2">
      <c r="I721" s="8"/>
    </row>
    <row r="722" spans="9:9" ht="15.75" customHeight="1" x14ac:dyDescent="0.2">
      <c r="I722" s="8"/>
    </row>
    <row r="723" spans="9:9" ht="15.75" customHeight="1" x14ac:dyDescent="0.2">
      <c r="I723" s="8"/>
    </row>
    <row r="724" spans="9:9" ht="15.75" customHeight="1" x14ac:dyDescent="0.2">
      <c r="I724" s="8"/>
    </row>
    <row r="725" spans="9:9" ht="15.75" customHeight="1" x14ac:dyDescent="0.2">
      <c r="I725" s="8"/>
    </row>
    <row r="726" spans="9:9" ht="15.75" customHeight="1" x14ac:dyDescent="0.2">
      <c r="I726" s="8"/>
    </row>
    <row r="727" spans="9:9" ht="15.75" customHeight="1" x14ac:dyDescent="0.2">
      <c r="I727" s="8"/>
    </row>
    <row r="728" spans="9:9" ht="15.75" customHeight="1" x14ac:dyDescent="0.2">
      <c r="I728" s="8"/>
    </row>
    <row r="729" spans="9:9" ht="15.75" customHeight="1" x14ac:dyDescent="0.2">
      <c r="I729" s="8"/>
    </row>
    <row r="730" spans="9:9" ht="15.75" customHeight="1" x14ac:dyDescent="0.2">
      <c r="I730" s="8"/>
    </row>
    <row r="731" spans="9:9" ht="15.75" customHeight="1" x14ac:dyDescent="0.2">
      <c r="I731" s="8"/>
    </row>
    <row r="732" spans="9:9" ht="15.75" customHeight="1" x14ac:dyDescent="0.2">
      <c r="I732" s="8"/>
    </row>
    <row r="733" spans="9:9" ht="15.75" customHeight="1" x14ac:dyDescent="0.2">
      <c r="I733" s="8"/>
    </row>
    <row r="734" spans="9:9" ht="15.75" customHeight="1" x14ac:dyDescent="0.2">
      <c r="I734" s="8"/>
    </row>
    <row r="735" spans="9:9" ht="15.75" customHeight="1" x14ac:dyDescent="0.2">
      <c r="I735" s="8"/>
    </row>
    <row r="736" spans="9:9" ht="15.75" customHeight="1" x14ac:dyDescent="0.2">
      <c r="I736" s="8"/>
    </row>
    <row r="737" spans="9:9" ht="15.75" customHeight="1" x14ac:dyDescent="0.2">
      <c r="I737" s="8"/>
    </row>
    <row r="738" spans="9:9" ht="15.75" customHeight="1" x14ac:dyDescent="0.2">
      <c r="I738" s="8"/>
    </row>
    <row r="739" spans="9:9" ht="15.75" customHeight="1" x14ac:dyDescent="0.2">
      <c r="I739" s="8"/>
    </row>
    <row r="740" spans="9:9" ht="15.75" customHeight="1" x14ac:dyDescent="0.2">
      <c r="I740" s="8"/>
    </row>
    <row r="741" spans="9:9" ht="15.75" customHeight="1" x14ac:dyDescent="0.2">
      <c r="I741" s="8"/>
    </row>
    <row r="742" spans="9:9" ht="15.75" customHeight="1" x14ac:dyDescent="0.2">
      <c r="I742" s="8"/>
    </row>
    <row r="743" spans="9:9" ht="15.75" customHeight="1" x14ac:dyDescent="0.2">
      <c r="I743" s="8"/>
    </row>
    <row r="744" spans="9:9" ht="15.75" customHeight="1" x14ac:dyDescent="0.2">
      <c r="I744" s="8"/>
    </row>
    <row r="745" spans="9:9" ht="15.75" customHeight="1" x14ac:dyDescent="0.2">
      <c r="I745" s="8"/>
    </row>
    <row r="746" spans="9:9" ht="15.75" customHeight="1" x14ac:dyDescent="0.2">
      <c r="I746" s="8"/>
    </row>
    <row r="747" spans="9:9" ht="15.75" customHeight="1" x14ac:dyDescent="0.2">
      <c r="I747" s="8"/>
    </row>
    <row r="748" spans="9:9" ht="15.75" customHeight="1" x14ac:dyDescent="0.2">
      <c r="I748" s="8"/>
    </row>
    <row r="749" spans="9:9" ht="15.75" customHeight="1" x14ac:dyDescent="0.2">
      <c r="I749" s="8"/>
    </row>
    <row r="750" spans="9:9" ht="15.75" customHeight="1" x14ac:dyDescent="0.2">
      <c r="I750" s="8"/>
    </row>
    <row r="751" spans="9:9" ht="15.75" customHeight="1" x14ac:dyDescent="0.2">
      <c r="I751" s="8"/>
    </row>
    <row r="752" spans="9:9" ht="15.75" customHeight="1" x14ac:dyDescent="0.2">
      <c r="I752" s="8"/>
    </row>
    <row r="753" spans="9:9" ht="15.75" customHeight="1" x14ac:dyDescent="0.2">
      <c r="I753" s="8"/>
    </row>
    <row r="754" spans="9:9" ht="15.75" customHeight="1" x14ac:dyDescent="0.2">
      <c r="I754" s="8"/>
    </row>
    <row r="755" spans="9:9" ht="15.75" customHeight="1" x14ac:dyDescent="0.2">
      <c r="I755" s="8"/>
    </row>
    <row r="756" spans="9:9" ht="15.75" customHeight="1" x14ac:dyDescent="0.2">
      <c r="I756" s="8"/>
    </row>
    <row r="757" spans="9:9" ht="15.75" customHeight="1" x14ac:dyDescent="0.2">
      <c r="I757" s="8"/>
    </row>
    <row r="758" spans="9:9" ht="15.75" customHeight="1" x14ac:dyDescent="0.2">
      <c r="I758" s="8"/>
    </row>
    <row r="759" spans="9:9" ht="15.75" customHeight="1" x14ac:dyDescent="0.2">
      <c r="I759" s="8"/>
    </row>
    <row r="760" spans="9:9" ht="15.75" customHeight="1" x14ac:dyDescent="0.2">
      <c r="I760" s="8"/>
    </row>
    <row r="761" spans="9:9" ht="15.75" customHeight="1" x14ac:dyDescent="0.2">
      <c r="I761" s="8"/>
    </row>
    <row r="762" spans="9:9" ht="15.75" customHeight="1" x14ac:dyDescent="0.2">
      <c r="I762" s="8"/>
    </row>
    <row r="763" spans="9:9" ht="15.75" customHeight="1" x14ac:dyDescent="0.2">
      <c r="I763" s="8"/>
    </row>
    <row r="764" spans="9:9" ht="15.75" customHeight="1" x14ac:dyDescent="0.2">
      <c r="I764" s="8"/>
    </row>
    <row r="765" spans="9:9" ht="15.75" customHeight="1" x14ac:dyDescent="0.2">
      <c r="I765" s="8"/>
    </row>
    <row r="766" spans="9:9" ht="15.75" customHeight="1" x14ac:dyDescent="0.2">
      <c r="I766" s="8"/>
    </row>
    <row r="767" spans="9:9" ht="15.75" customHeight="1" x14ac:dyDescent="0.2">
      <c r="I767" s="8"/>
    </row>
    <row r="768" spans="9:9" ht="15.75" customHeight="1" x14ac:dyDescent="0.2">
      <c r="I768" s="8"/>
    </row>
    <row r="769" spans="9:9" ht="15.75" customHeight="1" x14ac:dyDescent="0.2">
      <c r="I769" s="8"/>
    </row>
    <row r="770" spans="9:9" ht="15.75" customHeight="1" x14ac:dyDescent="0.2">
      <c r="I770" s="8"/>
    </row>
    <row r="771" spans="9:9" ht="15.75" customHeight="1" x14ac:dyDescent="0.2">
      <c r="I771" s="8"/>
    </row>
    <row r="772" spans="9:9" ht="15.75" customHeight="1" x14ac:dyDescent="0.2">
      <c r="I772" s="8"/>
    </row>
    <row r="773" spans="9:9" ht="15.75" customHeight="1" x14ac:dyDescent="0.2">
      <c r="I773" s="8"/>
    </row>
    <row r="774" spans="9:9" ht="15.75" customHeight="1" x14ac:dyDescent="0.2">
      <c r="I774" s="8"/>
    </row>
    <row r="775" spans="9:9" ht="15.75" customHeight="1" x14ac:dyDescent="0.2">
      <c r="I775" s="8"/>
    </row>
    <row r="776" spans="9:9" ht="15.75" customHeight="1" x14ac:dyDescent="0.2">
      <c r="I776" s="8"/>
    </row>
    <row r="777" spans="9:9" ht="15.75" customHeight="1" x14ac:dyDescent="0.2">
      <c r="I777" s="8"/>
    </row>
    <row r="778" spans="9:9" ht="15.75" customHeight="1" x14ac:dyDescent="0.2">
      <c r="I778" s="8"/>
    </row>
    <row r="779" spans="9:9" ht="15.75" customHeight="1" x14ac:dyDescent="0.2">
      <c r="I779" s="8"/>
    </row>
    <row r="780" spans="9:9" ht="15.75" customHeight="1" x14ac:dyDescent="0.2">
      <c r="I780" s="8"/>
    </row>
    <row r="781" spans="9:9" ht="15.75" customHeight="1" x14ac:dyDescent="0.2">
      <c r="I781" s="8"/>
    </row>
    <row r="782" spans="9:9" ht="15.75" customHeight="1" x14ac:dyDescent="0.2">
      <c r="I782" s="8"/>
    </row>
    <row r="783" spans="9:9" ht="15.75" customHeight="1" x14ac:dyDescent="0.2">
      <c r="I783" s="8"/>
    </row>
    <row r="784" spans="9:9" ht="15.75" customHeight="1" x14ac:dyDescent="0.2">
      <c r="I784" s="8"/>
    </row>
    <row r="785" spans="9:9" ht="15.75" customHeight="1" x14ac:dyDescent="0.2">
      <c r="I785" s="8"/>
    </row>
    <row r="786" spans="9:9" ht="15.75" customHeight="1" x14ac:dyDescent="0.2">
      <c r="I786" s="8"/>
    </row>
    <row r="787" spans="9:9" ht="15.75" customHeight="1" x14ac:dyDescent="0.2">
      <c r="I787" s="8"/>
    </row>
    <row r="788" spans="9:9" ht="15.75" customHeight="1" x14ac:dyDescent="0.2">
      <c r="I788" s="8"/>
    </row>
    <row r="789" spans="9:9" ht="15.75" customHeight="1" x14ac:dyDescent="0.2">
      <c r="I789" s="8"/>
    </row>
    <row r="790" spans="9:9" ht="15.75" customHeight="1" x14ac:dyDescent="0.2">
      <c r="I790" s="8"/>
    </row>
    <row r="791" spans="9:9" ht="15.75" customHeight="1" x14ac:dyDescent="0.2">
      <c r="I791" s="8"/>
    </row>
    <row r="792" spans="9:9" ht="15.75" customHeight="1" x14ac:dyDescent="0.2">
      <c r="I792" s="8"/>
    </row>
    <row r="793" spans="9:9" ht="15.75" customHeight="1" x14ac:dyDescent="0.2">
      <c r="I793" s="8"/>
    </row>
    <row r="794" spans="9:9" ht="15.75" customHeight="1" x14ac:dyDescent="0.2">
      <c r="I794" s="8"/>
    </row>
    <row r="795" spans="9:9" ht="15.75" customHeight="1" x14ac:dyDescent="0.2">
      <c r="I795" s="8"/>
    </row>
    <row r="796" spans="9:9" ht="15.75" customHeight="1" x14ac:dyDescent="0.2">
      <c r="I796" s="8"/>
    </row>
    <row r="797" spans="9:9" ht="15.75" customHeight="1" x14ac:dyDescent="0.2">
      <c r="I797" s="8"/>
    </row>
    <row r="798" spans="9:9" ht="15.75" customHeight="1" x14ac:dyDescent="0.2">
      <c r="I798" s="8"/>
    </row>
    <row r="799" spans="9:9" ht="15.75" customHeight="1" x14ac:dyDescent="0.2">
      <c r="I799" s="8"/>
    </row>
    <row r="800" spans="9:9" ht="15.75" customHeight="1" x14ac:dyDescent="0.2">
      <c r="I800" s="8"/>
    </row>
    <row r="801" spans="9:9" ht="15.75" customHeight="1" x14ac:dyDescent="0.2">
      <c r="I801" s="8"/>
    </row>
    <row r="802" spans="9:9" ht="15.75" customHeight="1" x14ac:dyDescent="0.2">
      <c r="I802" s="8"/>
    </row>
    <row r="803" spans="9:9" ht="15.75" customHeight="1" x14ac:dyDescent="0.2">
      <c r="I803" s="8"/>
    </row>
    <row r="804" spans="9:9" ht="15.75" customHeight="1" x14ac:dyDescent="0.2">
      <c r="I804" s="8"/>
    </row>
    <row r="805" spans="9:9" ht="15.75" customHeight="1" x14ac:dyDescent="0.2">
      <c r="I805" s="8"/>
    </row>
    <row r="806" spans="9:9" ht="15.75" customHeight="1" x14ac:dyDescent="0.2">
      <c r="I806" s="8"/>
    </row>
    <row r="807" spans="9:9" ht="15.75" customHeight="1" x14ac:dyDescent="0.2">
      <c r="I807" s="8"/>
    </row>
    <row r="808" spans="9:9" ht="15.75" customHeight="1" x14ac:dyDescent="0.2">
      <c r="I808" s="8"/>
    </row>
    <row r="809" spans="9:9" ht="15.75" customHeight="1" x14ac:dyDescent="0.2">
      <c r="I809" s="8"/>
    </row>
    <row r="810" spans="9:9" ht="15.75" customHeight="1" x14ac:dyDescent="0.2">
      <c r="I810" s="8"/>
    </row>
    <row r="811" spans="9:9" ht="15.75" customHeight="1" x14ac:dyDescent="0.2">
      <c r="I811" s="8"/>
    </row>
    <row r="812" spans="9:9" ht="15.75" customHeight="1" x14ac:dyDescent="0.2">
      <c r="I812" s="8"/>
    </row>
    <row r="813" spans="9:9" ht="15.75" customHeight="1" x14ac:dyDescent="0.2">
      <c r="I813" s="8"/>
    </row>
    <row r="814" spans="9:9" ht="15.75" customHeight="1" x14ac:dyDescent="0.2">
      <c r="I814" s="8"/>
    </row>
    <row r="815" spans="9:9" ht="15.75" customHeight="1" x14ac:dyDescent="0.2">
      <c r="I815" s="8"/>
    </row>
    <row r="816" spans="9:9" ht="15.75" customHeight="1" x14ac:dyDescent="0.2">
      <c r="I816" s="8"/>
    </row>
    <row r="817" spans="9:9" ht="15.75" customHeight="1" x14ac:dyDescent="0.2">
      <c r="I817" s="8"/>
    </row>
    <row r="818" spans="9:9" ht="15.75" customHeight="1" x14ac:dyDescent="0.2">
      <c r="I818" s="8"/>
    </row>
    <row r="819" spans="9:9" ht="15.75" customHeight="1" x14ac:dyDescent="0.2">
      <c r="I819" s="8"/>
    </row>
    <row r="820" spans="9:9" ht="15.75" customHeight="1" x14ac:dyDescent="0.2">
      <c r="I820" s="8"/>
    </row>
    <row r="821" spans="9:9" ht="15.75" customHeight="1" x14ac:dyDescent="0.2">
      <c r="I821" s="8"/>
    </row>
    <row r="822" spans="9:9" ht="15.75" customHeight="1" x14ac:dyDescent="0.2">
      <c r="I822" s="8"/>
    </row>
    <row r="823" spans="9:9" ht="15.75" customHeight="1" x14ac:dyDescent="0.2">
      <c r="I823" s="8"/>
    </row>
    <row r="824" spans="9:9" ht="15.75" customHeight="1" x14ac:dyDescent="0.2">
      <c r="I824" s="8"/>
    </row>
    <row r="825" spans="9:9" ht="15.75" customHeight="1" x14ac:dyDescent="0.2">
      <c r="I825" s="8"/>
    </row>
    <row r="826" spans="9:9" ht="15.75" customHeight="1" x14ac:dyDescent="0.2">
      <c r="I826" s="8"/>
    </row>
    <row r="827" spans="9:9" ht="15.75" customHeight="1" x14ac:dyDescent="0.2">
      <c r="I827" s="8"/>
    </row>
    <row r="828" spans="9:9" ht="15.75" customHeight="1" x14ac:dyDescent="0.2">
      <c r="I828" s="8"/>
    </row>
    <row r="829" spans="9:9" ht="15.75" customHeight="1" x14ac:dyDescent="0.2">
      <c r="I829" s="8"/>
    </row>
    <row r="830" spans="9:9" ht="15.75" customHeight="1" x14ac:dyDescent="0.2">
      <c r="I830" s="8"/>
    </row>
    <row r="831" spans="9:9" ht="15.75" customHeight="1" x14ac:dyDescent="0.2">
      <c r="I831" s="8"/>
    </row>
    <row r="832" spans="9:9" ht="15.75" customHeight="1" x14ac:dyDescent="0.2">
      <c r="I832" s="8"/>
    </row>
    <row r="833" spans="9:9" ht="15.75" customHeight="1" x14ac:dyDescent="0.2">
      <c r="I833" s="8"/>
    </row>
    <row r="834" spans="9:9" ht="15.75" customHeight="1" x14ac:dyDescent="0.2">
      <c r="I834" s="8"/>
    </row>
    <row r="835" spans="9:9" ht="15.75" customHeight="1" x14ac:dyDescent="0.2">
      <c r="I835" s="8"/>
    </row>
    <row r="836" spans="9:9" ht="15.75" customHeight="1" x14ac:dyDescent="0.2">
      <c r="I836" s="8"/>
    </row>
    <row r="837" spans="9:9" ht="15.75" customHeight="1" x14ac:dyDescent="0.2">
      <c r="I837" s="8"/>
    </row>
    <row r="838" spans="9:9" ht="15.75" customHeight="1" x14ac:dyDescent="0.2">
      <c r="I838" s="8"/>
    </row>
    <row r="839" spans="9:9" ht="15.75" customHeight="1" x14ac:dyDescent="0.2">
      <c r="I839" s="8"/>
    </row>
    <row r="840" spans="9:9" ht="15.75" customHeight="1" x14ac:dyDescent="0.2">
      <c r="I840" s="8"/>
    </row>
    <row r="841" spans="9:9" ht="15.75" customHeight="1" x14ac:dyDescent="0.2">
      <c r="I841" s="8"/>
    </row>
    <row r="842" spans="9:9" ht="15.75" customHeight="1" x14ac:dyDescent="0.2">
      <c r="I842" s="8"/>
    </row>
    <row r="843" spans="9:9" ht="15.75" customHeight="1" x14ac:dyDescent="0.2">
      <c r="I843" s="8"/>
    </row>
    <row r="844" spans="9:9" ht="15.75" customHeight="1" x14ac:dyDescent="0.2">
      <c r="I844" s="8"/>
    </row>
    <row r="845" spans="9:9" ht="15.75" customHeight="1" x14ac:dyDescent="0.2">
      <c r="I845" s="8"/>
    </row>
    <row r="846" spans="9:9" ht="15.75" customHeight="1" x14ac:dyDescent="0.2">
      <c r="I846" s="8"/>
    </row>
    <row r="847" spans="9:9" ht="15.75" customHeight="1" x14ac:dyDescent="0.2">
      <c r="I847" s="8"/>
    </row>
    <row r="848" spans="9:9" ht="15.75" customHeight="1" x14ac:dyDescent="0.2">
      <c r="I848" s="8"/>
    </row>
    <row r="849" spans="9:9" ht="15.75" customHeight="1" x14ac:dyDescent="0.2">
      <c r="I849" s="8"/>
    </row>
    <row r="850" spans="9:9" ht="15.75" customHeight="1" x14ac:dyDescent="0.2">
      <c r="I850" s="8"/>
    </row>
    <row r="851" spans="9:9" ht="15.75" customHeight="1" x14ac:dyDescent="0.2">
      <c r="I851" s="8"/>
    </row>
    <row r="852" spans="9:9" ht="15.75" customHeight="1" x14ac:dyDescent="0.2">
      <c r="I852" s="8"/>
    </row>
    <row r="853" spans="9:9" ht="15.75" customHeight="1" x14ac:dyDescent="0.2">
      <c r="I853" s="8"/>
    </row>
    <row r="854" spans="9:9" ht="15.75" customHeight="1" x14ac:dyDescent="0.2">
      <c r="I854" s="8"/>
    </row>
    <row r="855" spans="9:9" ht="15.75" customHeight="1" x14ac:dyDescent="0.2">
      <c r="I855" s="8"/>
    </row>
    <row r="856" spans="9:9" ht="15.75" customHeight="1" x14ac:dyDescent="0.2">
      <c r="I856" s="8"/>
    </row>
    <row r="857" spans="9:9" ht="15.75" customHeight="1" x14ac:dyDescent="0.2">
      <c r="I857" s="8"/>
    </row>
    <row r="858" spans="9:9" ht="15.75" customHeight="1" x14ac:dyDescent="0.2">
      <c r="I858" s="8"/>
    </row>
    <row r="859" spans="9:9" ht="15.75" customHeight="1" x14ac:dyDescent="0.2">
      <c r="I859" s="8"/>
    </row>
    <row r="860" spans="9:9" ht="15.75" customHeight="1" x14ac:dyDescent="0.2">
      <c r="I860" s="8"/>
    </row>
    <row r="861" spans="9:9" ht="15.75" customHeight="1" x14ac:dyDescent="0.2">
      <c r="I861" s="8"/>
    </row>
    <row r="862" spans="9:9" ht="15.75" customHeight="1" x14ac:dyDescent="0.2">
      <c r="I862" s="8"/>
    </row>
    <row r="863" spans="9:9" ht="15.75" customHeight="1" x14ac:dyDescent="0.2">
      <c r="I863" s="8"/>
    </row>
    <row r="864" spans="9:9" ht="15.75" customHeight="1" x14ac:dyDescent="0.2">
      <c r="I864" s="8"/>
    </row>
    <row r="865" spans="9:9" ht="15.75" customHeight="1" x14ac:dyDescent="0.2">
      <c r="I865" s="8"/>
    </row>
    <row r="866" spans="9:9" ht="15.75" customHeight="1" x14ac:dyDescent="0.2">
      <c r="I866" s="8"/>
    </row>
    <row r="867" spans="9:9" ht="15.75" customHeight="1" x14ac:dyDescent="0.2">
      <c r="I867" s="8"/>
    </row>
    <row r="868" spans="9:9" ht="15.75" customHeight="1" x14ac:dyDescent="0.2">
      <c r="I868" s="8"/>
    </row>
    <row r="869" spans="9:9" ht="15.75" customHeight="1" x14ac:dyDescent="0.2">
      <c r="I869" s="8"/>
    </row>
    <row r="870" spans="9:9" ht="15.75" customHeight="1" x14ac:dyDescent="0.2">
      <c r="I870" s="8"/>
    </row>
    <row r="871" spans="9:9" ht="15.75" customHeight="1" x14ac:dyDescent="0.2">
      <c r="I871" s="8"/>
    </row>
    <row r="872" spans="9:9" ht="15.75" customHeight="1" x14ac:dyDescent="0.2">
      <c r="I872" s="8"/>
    </row>
    <row r="873" spans="9:9" ht="15.75" customHeight="1" x14ac:dyDescent="0.2">
      <c r="I873" s="8"/>
    </row>
    <row r="874" spans="9:9" ht="15.75" customHeight="1" x14ac:dyDescent="0.2">
      <c r="I874" s="8"/>
    </row>
    <row r="875" spans="9:9" ht="15.75" customHeight="1" x14ac:dyDescent="0.2">
      <c r="I875" s="8"/>
    </row>
    <row r="876" spans="9:9" ht="15.75" customHeight="1" x14ac:dyDescent="0.2">
      <c r="I876" s="8"/>
    </row>
    <row r="877" spans="9:9" ht="15.75" customHeight="1" x14ac:dyDescent="0.2">
      <c r="I877" s="8"/>
    </row>
    <row r="878" spans="9:9" ht="15.75" customHeight="1" x14ac:dyDescent="0.2">
      <c r="I878" s="8"/>
    </row>
    <row r="879" spans="9:9" ht="15.75" customHeight="1" x14ac:dyDescent="0.2">
      <c r="I879" s="8"/>
    </row>
    <row r="880" spans="9:9" ht="15.75" customHeight="1" x14ac:dyDescent="0.2">
      <c r="I880" s="8"/>
    </row>
    <row r="881" spans="9:9" ht="15.75" customHeight="1" x14ac:dyDescent="0.2">
      <c r="I881" s="8"/>
    </row>
    <row r="882" spans="9:9" ht="15.75" customHeight="1" x14ac:dyDescent="0.2">
      <c r="I882" s="8"/>
    </row>
    <row r="883" spans="9:9" ht="15.75" customHeight="1" x14ac:dyDescent="0.2">
      <c r="I883" s="8"/>
    </row>
    <row r="884" spans="9:9" ht="15.75" customHeight="1" x14ac:dyDescent="0.2">
      <c r="I884" s="8"/>
    </row>
    <row r="885" spans="9:9" ht="15.75" customHeight="1" x14ac:dyDescent="0.2">
      <c r="I885" s="8"/>
    </row>
    <row r="886" spans="9:9" ht="15.75" customHeight="1" x14ac:dyDescent="0.2">
      <c r="I886" s="8"/>
    </row>
    <row r="887" spans="9:9" ht="15.75" customHeight="1" x14ac:dyDescent="0.2">
      <c r="I887" s="8"/>
    </row>
    <row r="888" spans="9:9" ht="15.75" customHeight="1" x14ac:dyDescent="0.2">
      <c r="I888" s="8"/>
    </row>
    <row r="889" spans="9:9" ht="15.75" customHeight="1" x14ac:dyDescent="0.2">
      <c r="I889" s="8"/>
    </row>
    <row r="890" spans="9:9" ht="15.75" customHeight="1" x14ac:dyDescent="0.2">
      <c r="I890" s="8"/>
    </row>
    <row r="891" spans="9:9" ht="15.75" customHeight="1" x14ac:dyDescent="0.2">
      <c r="I891" s="8"/>
    </row>
    <row r="892" spans="9:9" ht="15.75" customHeight="1" x14ac:dyDescent="0.2">
      <c r="I892" s="8"/>
    </row>
    <row r="893" spans="9:9" ht="15.75" customHeight="1" x14ac:dyDescent="0.2">
      <c r="I893" s="8"/>
    </row>
    <row r="894" spans="9:9" ht="15.75" customHeight="1" x14ac:dyDescent="0.2">
      <c r="I894" s="8"/>
    </row>
    <row r="895" spans="9:9" ht="15.75" customHeight="1" x14ac:dyDescent="0.2">
      <c r="I895" s="8"/>
    </row>
    <row r="896" spans="9:9" ht="15.75" customHeight="1" x14ac:dyDescent="0.2">
      <c r="I896" s="8"/>
    </row>
    <row r="897" spans="9:9" ht="15.75" customHeight="1" x14ac:dyDescent="0.2">
      <c r="I897" s="8"/>
    </row>
    <row r="898" spans="9:9" ht="15.75" customHeight="1" x14ac:dyDescent="0.2">
      <c r="I898" s="8"/>
    </row>
    <row r="899" spans="9:9" ht="15.75" customHeight="1" x14ac:dyDescent="0.2">
      <c r="I899" s="8"/>
    </row>
    <row r="900" spans="9:9" ht="15.75" customHeight="1" x14ac:dyDescent="0.2">
      <c r="I900" s="8"/>
    </row>
    <row r="901" spans="9:9" ht="15.75" customHeight="1" x14ac:dyDescent="0.2">
      <c r="I901" s="8"/>
    </row>
    <row r="902" spans="9:9" ht="15.75" customHeight="1" x14ac:dyDescent="0.2">
      <c r="I902" s="8"/>
    </row>
    <row r="903" spans="9:9" ht="15.75" customHeight="1" x14ac:dyDescent="0.2">
      <c r="I903" s="8"/>
    </row>
    <row r="904" spans="9:9" ht="15.75" customHeight="1" x14ac:dyDescent="0.2">
      <c r="I904" s="8"/>
    </row>
    <row r="905" spans="9:9" ht="15.75" customHeight="1" x14ac:dyDescent="0.2">
      <c r="I905" s="8"/>
    </row>
    <row r="906" spans="9:9" ht="15.75" customHeight="1" x14ac:dyDescent="0.2">
      <c r="I906" s="8"/>
    </row>
    <row r="907" spans="9:9" ht="15.75" customHeight="1" x14ac:dyDescent="0.2">
      <c r="I907" s="8"/>
    </row>
    <row r="908" spans="9:9" ht="15.75" customHeight="1" x14ac:dyDescent="0.2">
      <c r="I908" s="8"/>
    </row>
    <row r="909" spans="9:9" ht="15.75" customHeight="1" x14ac:dyDescent="0.2">
      <c r="I909" s="8"/>
    </row>
    <row r="910" spans="9:9" ht="15.75" customHeight="1" x14ac:dyDescent="0.2">
      <c r="I910" s="8"/>
    </row>
    <row r="911" spans="9:9" ht="15.75" customHeight="1" x14ac:dyDescent="0.2">
      <c r="I911" s="8"/>
    </row>
    <row r="912" spans="9:9" ht="15.75" customHeight="1" x14ac:dyDescent="0.2">
      <c r="I912" s="8"/>
    </row>
    <row r="913" spans="9:9" ht="15.75" customHeight="1" x14ac:dyDescent="0.2">
      <c r="I913" s="8"/>
    </row>
    <row r="914" spans="9:9" ht="15.75" customHeight="1" x14ac:dyDescent="0.2">
      <c r="I914" s="8"/>
    </row>
    <row r="915" spans="9:9" ht="15.75" customHeight="1" x14ac:dyDescent="0.2">
      <c r="I915" s="8"/>
    </row>
    <row r="916" spans="9:9" ht="15.75" customHeight="1" x14ac:dyDescent="0.2">
      <c r="I916" s="8"/>
    </row>
    <row r="917" spans="9:9" ht="15.75" customHeight="1" x14ac:dyDescent="0.2">
      <c r="I917" s="8"/>
    </row>
    <row r="918" spans="9:9" ht="15.75" customHeight="1" x14ac:dyDescent="0.2">
      <c r="I918" s="8"/>
    </row>
    <row r="919" spans="9:9" ht="15.75" customHeight="1" x14ac:dyDescent="0.2">
      <c r="I919" s="8"/>
    </row>
    <row r="920" spans="9:9" ht="15.75" customHeight="1" x14ac:dyDescent="0.2">
      <c r="I920" s="8"/>
    </row>
    <row r="921" spans="9:9" ht="15.75" customHeight="1" x14ac:dyDescent="0.2">
      <c r="I921" s="8"/>
    </row>
    <row r="922" spans="9:9" ht="15.75" customHeight="1" x14ac:dyDescent="0.2">
      <c r="I922" s="8"/>
    </row>
    <row r="923" spans="9:9" ht="15.75" customHeight="1" x14ac:dyDescent="0.2">
      <c r="I923" s="8"/>
    </row>
    <row r="924" spans="9:9" ht="15.75" customHeight="1" x14ac:dyDescent="0.2">
      <c r="I924" s="8"/>
    </row>
    <row r="925" spans="9:9" ht="15.75" customHeight="1" x14ac:dyDescent="0.2">
      <c r="I925" s="8"/>
    </row>
    <row r="926" spans="9:9" ht="15.75" customHeight="1" x14ac:dyDescent="0.2">
      <c r="I926" s="8"/>
    </row>
    <row r="927" spans="9:9" ht="15.75" customHeight="1" x14ac:dyDescent="0.2">
      <c r="I927" s="8"/>
    </row>
    <row r="928" spans="9:9" ht="15.75" customHeight="1" x14ac:dyDescent="0.2">
      <c r="I928" s="8"/>
    </row>
    <row r="929" spans="9:9" ht="15.75" customHeight="1" x14ac:dyDescent="0.2">
      <c r="I929" s="8"/>
    </row>
    <row r="930" spans="9:9" ht="15.75" customHeight="1" x14ac:dyDescent="0.2">
      <c r="I930" s="8"/>
    </row>
    <row r="931" spans="9:9" ht="15.75" customHeight="1" x14ac:dyDescent="0.2">
      <c r="I931" s="8"/>
    </row>
    <row r="932" spans="9:9" ht="15.75" customHeight="1" x14ac:dyDescent="0.2">
      <c r="I932" s="8"/>
    </row>
    <row r="933" spans="9:9" ht="15.75" customHeight="1" x14ac:dyDescent="0.2">
      <c r="I933" s="8"/>
    </row>
    <row r="934" spans="9:9" ht="15.75" customHeight="1" x14ac:dyDescent="0.2">
      <c r="I934" s="8"/>
    </row>
    <row r="935" spans="9:9" ht="15.75" customHeight="1" x14ac:dyDescent="0.2">
      <c r="I935" s="8"/>
    </row>
    <row r="936" spans="9:9" ht="15.75" customHeight="1" x14ac:dyDescent="0.2">
      <c r="I936" s="8"/>
    </row>
    <row r="937" spans="9:9" ht="15.75" customHeight="1" x14ac:dyDescent="0.2">
      <c r="I937" s="8"/>
    </row>
    <row r="938" spans="9:9" ht="15.75" customHeight="1" x14ac:dyDescent="0.2">
      <c r="I938" s="8"/>
    </row>
    <row r="939" spans="9:9" ht="15.75" customHeight="1" x14ac:dyDescent="0.2">
      <c r="I939" s="8"/>
    </row>
    <row r="940" spans="9:9" ht="15.75" customHeight="1" x14ac:dyDescent="0.2">
      <c r="I940" s="8"/>
    </row>
    <row r="941" spans="9:9" ht="15.75" customHeight="1" x14ac:dyDescent="0.2">
      <c r="I941" s="8"/>
    </row>
    <row r="942" spans="9:9" ht="15.75" customHeight="1" x14ac:dyDescent="0.2">
      <c r="I942" s="8"/>
    </row>
    <row r="943" spans="9:9" ht="15.75" customHeight="1" x14ac:dyDescent="0.2">
      <c r="I943" s="8"/>
    </row>
    <row r="944" spans="9:9" ht="15.75" customHeight="1" x14ac:dyDescent="0.2">
      <c r="I944" s="8"/>
    </row>
    <row r="945" spans="9:9" ht="15.75" customHeight="1" x14ac:dyDescent="0.2">
      <c r="I945" s="8"/>
    </row>
    <row r="946" spans="9:9" ht="15.75" customHeight="1" x14ac:dyDescent="0.2">
      <c r="I946" s="8"/>
    </row>
    <row r="947" spans="9:9" ht="15.75" customHeight="1" x14ac:dyDescent="0.2">
      <c r="I947" s="8"/>
    </row>
    <row r="948" spans="9:9" ht="15.75" customHeight="1" x14ac:dyDescent="0.2">
      <c r="I948" s="8"/>
    </row>
    <row r="949" spans="9:9" ht="15.75" customHeight="1" x14ac:dyDescent="0.2">
      <c r="I949" s="8"/>
    </row>
    <row r="950" spans="9:9" ht="15.75" customHeight="1" x14ac:dyDescent="0.2">
      <c r="I950" s="8"/>
    </row>
    <row r="951" spans="9:9" ht="15.75" customHeight="1" x14ac:dyDescent="0.2">
      <c r="I951" s="8"/>
    </row>
    <row r="952" spans="9:9" ht="15.75" customHeight="1" x14ac:dyDescent="0.2">
      <c r="I952" s="8"/>
    </row>
    <row r="953" spans="9:9" ht="15.75" customHeight="1" x14ac:dyDescent="0.2">
      <c r="I953" s="8"/>
    </row>
    <row r="954" spans="9:9" ht="15.75" customHeight="1" x14ac:dyDescent="0.2">
      <c r="I954" s="8"/>
    </row>
    <row r="955" spans="9:9" ht="15.75" customHeight="1" x14ac:dyDescent="0.2">
      <c r="I955" s="8"/>
    </row>
    <row r="956" spans="9:9" ht="15.75" customHeight="1" x14ac:dyDescent="0.2">
      <c r="I956" s="8"/>
    </row>
    <row r="957" spans="9:9" ht="15.75" customHeight="1" x14ac:dyDescent="0.2">
      <c r="I957" s="8"/>
    </row>
    <row r="958" spans="9:9" ht="15.75" customHeight="1" x14ac:dyDescent="0.2">
      <c r="I958" s="8"/>
    </row>
    <row r="959" spans="9:9" ht="15.75" customHeight="1" x14ac:dyDescent="0.2">
      <c r="I959" s="8"/>
    </row>
    <row r="960" spans="9:9" ht="15.75" customHeight="1" x14ac:dyDescent="0.2">
      <c r="I960" s="8"/>
    </row>
    <row r="961" spans="9:9" ht="15.75" customHeight="1" x14ac:dyDescent="0.2">
      <c r="I961" s="8"/>
    </row>
    <row r="962" spans="9:9" ht="15.75" customHeight="1" x14ac:dyDescent="0.2">
      <c r="I962" s="8"/>
    </row>
    <row r="963" spans="9:9" ht="15.75" customHeight="1" x14ac:dyDescent="0.2">
      <c r="I963" s="8"/>
    </row>
    <row r="964" spans="9:9" ht="15.75" customHeight="1" x14ac:dyDescent="0.2">
      <c r="I964" s="8"/>
    </row>
    <row r="965" spans="9:9" ht="15.75" customHeight="1" x14ac:dyDescent="0.2">
      <c r="I965" s="8"/>
    </row>
    <row r="966" spans="9:9" ht="15.75" customHeight="1" x14ac:dyDescent="0.2">
      <c r="I966" s="8"/>
    </row>
    <row r="967" spans="9:9" ht="15.75" customHeight="1" x14ac:dyDescent="0.2">
      <c r="I967" s="8"/>
    </row>
    <row r="968" spans="9:9" ht="15.75" customHeight="1" x14ac:dyDescent="0.2">
      <c r="I968" s="8"/>
    </row>
    <row r="969" spans="9:9" ht="15.75" customHeight="1" x14ac:dyDescent="0.2">
      <c r="I969" s="8"/>
    </row>
    <row r="970" spans="9:9" ht="15.75" customHeight="1" x14ac:dyDescent="0.2">
      <c r="I970" s="8"/>
    </row>
    <row r="971" spans="9:9" ht="15.75" customHeight="1" x14ac:dyDescent="0.2">
      <c r="I971" s="8"/>
    </row>
    <row r="972" spans="9:9" ht="15.75" customHeight="1" x14ac:dyDescent="0.2">
      <c r="I972" s="8"/>
    </row>
    <row r="973" spans="9:9" ht="15.75" customHeight="1" x14ac:dyDescent="0.2">
      <c r="I973" s="8"/>
    </row>
    <row r="974" spans="9:9" ht="15.75" customHeight="1" x14ac:dyDescent="0.2">
      <c r="I974" s="8"/>
    </row>
    <row r="975" spans="9:9" ht="15.75" customHeight="1" x14ac:dyDescent="0.2">
      <c r="I975" s="8"/>
    </row>
    <row r="976" spans="9:9" ht="15.75" customHeight="1" x14ac:dyDescent="0.2">
      <c r="I976" s="8"/>
    </row>
  </sheetData>
  <mergeCells count="13">
    <mergeCell ref="Q139:R139"/>
    <mergeCell ref="A55:D55"/>
    <mergeCell ref="A63:C63"/>
    <mergeCell ref="A71:D71"/>
    <mergeCell ref="A79:C79"/>
    <mergeCell ref="A84:T84"/>
    <mergeCell ref="A132:C132"/>
    <mergeCell ref="A47:C47"/>
    <mergeCell ref="A8:D8"/>
    <mergeCell ref="A15:C15"/>
    <mergeCell ref="A23:D23"/>
    <mergeCell ref="A31:C31"/>
    <mergeCell ref="A39:D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C424-FEEF-404C-B560-BFA7AEA55795}">
  <dimension ref="A1:X976"/>
  <sheetViews>
    <sheetView topLeftCell="A117" zoomScale="133" workbookViewId="0">
      <selection activeCell="L151" sqref="L151"/>
    </sheetView>
  </sheetViews>
  <sheetFormatPr baseColWidth="10" defaultColWidth="12.6640625" defaultRowHeight="16" x14ac:dyDescent="0.2"/>
  <cols>
    <col min="1" max="8" width="7.6640625" customWidth="1"/>
    <col min="9" max="9" width="13.33203125" customWidth="1"/>
    <col min="10" max="10" width="9.33203125" customWidth="1"/>
    <col min="11" max="14" width="7.6640625" customWidth="1"/>
    <col min="15" max="15" width="10" customWidth="1"/>
    <col min="16" max="26" width="7.6640625" customWidth="1"/>
  </cols>
  <sheetData>
    <row r="1" spans="1:24" x14ac:dyDescent="0.2">
      <c r="A1" s="6">
        <v>1</v>
      </c>
      <c r="B1" s="6">
        <v>0</v>
      </c>
      <c r="C1" s="6">
        <v>0</v>
      </c>
      <c r="D1" s="6">
        <v>0</v>
      </c>
      <c r="E1" s="6">
        <v>0</v>
      </c>
      <c r="H1" s="93">
        <v>1</v>
      </c>
      <c r="I1" s="93">
        <v>0</v>
      </c>
      <c r="J1" s="93">
        <v>0</v>
      </c>
      <c r="K1" s="93">
        <v>0</v>
      </c>
      <c r="L1" s="93">
        <v>0</v>
      </c>
      <c r="M1" s="93">
        <v>0</v>
      </c>
      <c r="N1" s="93">
        <v>0</v>
      </c>
    </row>
    <row r="2" spans="1:24" x14ac:dyDescent="0.2">
      <c r="A2" s="6">
        <v>0</v>
      </c>
      <c r="B2" s="6">
        <v>1</v>
      </c>
      <c r="C2" s="6">
        <v>0</v>
      </c>
      <c r="D2" s="6">
        <v>0</v>
      </c>
      <c r="E2" s="6">
        <v>0</v>
      </c>
      <c r="H2" s="93">
        <v>0</v>
      </c>
      <c r="I2" s="93">
        <v>1</v>
      </c>
      <c r="J2" s="93">
        <v>0</v>
      </c>
      <c r="K2" s="93">
        <v>0</v>
      </c>
      <c r="L2" s="93">
        <v>1</v>
      </c>
      <c r="M2" s="93">
        <v>0</v>
      </c>
      <c r="N2" s="93">
        <v>0</v>
      </c>
      <c r="Q2" s="6">
        <v>0.37168000000000001</v>
      </c>
      <c r="R2" s="6">
        <v>0.97482899999999995</v>
      </c>
      <c r="S2" s="6">
        <v>0.83003499999999997</v>
      </c>
    </row>
    <row r="3" spans="1:24" x14ac:dyDescent="0.2">
      <c r="A3" s="6">
        <v>0</v>
      </c>
      <c r="B3" s="6">
        <v>0</v>
      </c>
      <c r="C3" s="6">
        <v>1</v>
      </c>
      <c r="D3" s="6">
        <v>1</v>
      </c>
      <c r="E3" s="6">
        <v>0</v>
      </c>
      <c r="H3" s="93">
        <v>0</v>
      </c>
      <c r="I3" s="93">
        <v>0</v>
      </c>
      <c r="J3" s="93">
        <v>1</v>
      </c>
      <c r="K3" s="93">
        <v>0</v>
      </c>
      <c r="L3" s="93">
        <v>0</v>
      </c>
      <c r="M3" s="93">
        <v>0</v>
      </c>
      <c r="N3" s="93">
        <v>0</v>
      </c>
      <c r="Q3" s="6">
        <v>0.39140999999999998</v>
      </c>
      <c r="R3" s="6">
        <v>0.282586</v>
      </c>
      <c r="S3" s="6">
        <v>0.65983599999999998</v>
      </c>
    </row>
    <row r="4" spans="1:24" x14ac:dyDescent="0.2">
      <c r="A4" s="6">
        <v>0</v>
      </c>
      <c r="B4" s="6">
        <v>0</v>
      </c>
      <c r="C4" s="6">
        <v>0</v>
      </c>
      <c r="D4" s="6">
        <v>0</v>
      </c>
      <c r="E4" s="6">
        <v>1</v>
      </c>
      <c r="H4" s="93">
        <v>0</v>
      </c>
      <c r="I4" s="93">
        <v>0</v>
      </c>
      <c r="J4" s="93">
        <v>0</v>
      </c>
      <c r="K4" s="93">
        <v>1</v>
      </c>
      <c r="L4" s="93">
        <v>0</v>
      </c>
      <c r="M4" s="93">
        <v>0</v>
      </c>
      <c r="N4" s="93">
        <v>0</v>
      </c>
      <c r="Q4" s="6">
        <v>0.64985000000000004</v>
      </c>
      <c r="R4" s="6">
        <v>9.8215999999999998E-2</v>
      </c>
      <c r="S4" s="6">
        <v>0.334287</v>
      </c>
    </row>
    <row r="5" spans="1:24" x14ac:dyDescent="0.2">
      <c r="A5" s="13" t="s">
        <v>78</v>
      </c>
      <c r="B5" s="13" t="s">
        <v>79</v>
      </c>
      <c r="C5" s="13" t="s">
        <v>80</v>
      </c>
      <c r="D5" s="13" t="s">
        <v>80</v>
      </c>
      <c r="E5" s="13" t="s">
        <v>81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1</v>
      </c>
      <c r="N5" s="93">
        <v>0</v>
      </c>
      <c r="Q5" s="6">
        <v>0.91266000000000003</v>
      </c>
      <c r="R5" s="6">
        <v>0.32581599999999999</v>
      </c>
      <c r="S5" s="6">
        <v>0.14463000000000001</v>
      </c>
    </row>
    <row r="6" spans="1:24" x14ac:dyDescent="0.2"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1</v>
      </c>
    </row>
    <row r="7" spans="1:24" x14ac:dyDescent="0.2">
      <c r="A7" s="6" t="s">
        <v>217</v>
      </c>
      <c r="H7" s="94" t="s">
        <v>238</v>
      </c>
      <c r="I7" s="95" t="s">
        <v>81</v>
      </c>
      <c r="J7" s="94" t="s">
        <v>239</v>
      </c>
      <c r="K7" s="94" t="s">
        <v>240</v>
      </c>
      <c r="L7" s="94" t="s">
        <v>81</v>
      </c>
      <c r="M7" s="94" t="s">
        <v>241</v>
      </c>
      <c r="N7" s="94" t="s">
        <v>242</v>
      </c>
    </row>
    <row r="8" spans="1:24" x14ac:dyDescent="0.2">
      <c r="A8" s="104" t="s">
        <v>31</v>
      </c>
      <c r="B8" s="105"/>
      <c r="C8" s="105"/>
      <c r="D8" s="106"/>
      <c r="G8" s="6" t="s">
        <v>243</v>
      </c>
      <c r="I8" s="8" t="s">
        <v>219</v>
      </c>
      <c r="T8" s="96" t="s">
        <v>78</v>
      </c>
    </row>
    <row r="9" spans="1:24" x14ac:dyDescent="0.2">
      <c r="A9" s="9">
        <v>0.28702699999999998</v>
      </c>
      <c r="B9" s="9">
        <v>0.84606000000000003</v>
      </c>
      <c r="C9" s="9">
        <v>0.57239200000000001</v>
      </c>
      <c r="D9" s="9">
        <v>0.486813</v>
      </c>
      <c r="G9" s="6">
        <v>1</v>
      </c>
      <c r="I9" s="10">
        <f t="shared" ref="I9:I11" si="0">A9*$G$9+B9*$G$10+C9*$G$11+D9*$G$12</f>
        <v>0.28702699999999998</v>
      </c>
    </row>
    <row r="10" spans="1:24" x14ac:dyDescent="0.2">
      <c r="A10" s="9">
        <v>0.90287399999999995</v>
      </c>
      <c r="B10" s="9">
        <v>0.87152200000000002</v>
      </c>
      <c r="C10" s="9">
        <v>0.691079</v>
      </c>
      <c r="D10" s="9">
        <v>0.18998000000000001</v>
      </c>
      <c r="G10" s="6">
        <v>0</v>
      </c>
      <c r="I10" s="10">
        <f t="shared" si="0"/>
        <v>0.90287399999999995</v>
      </c>
    </row>
    <row r="11" spans="1:24" x14ac:dyDescent="0.2">
      <c r="A11" s="9">
        <v>0.537524</v>
      </c>
      <c r="B11" s="9">
        <v>9.2240000000000003E-2</v>
      </c>
      <c r="C11" s="9">
        <v>0.55815899999999996</v>
      </c>
      <c r="D11" s="9">
        <v>0.49152800000000002</v>
      </c>
      <c r="G11" s="6">
        <v>0</v>
      </c>
      <c r="I11" s="10">
        <f t="shared" si="0"/>
        <v>0.537524</v>
      </c>
      <c r="L11" s="6" t="s">
        <v>220</v>
      </c>
      <c r="O11" s="6" t="s">
        <v>221</v>
      </c>
    </row>
    <row r="12" spans="1:24" x14ac:dyDescent="0.2">
      <c r="G12" s="6">
        <v>0</v>
      </c>
      <c r="I12" s="8"/>
      <c r="L12" s="70">
        <f t="shared" ref="L12:L14" si="1">I9+I16</f>
        <v>0.85402800000000001</v>
      </c>
      <c r="O12" s="12">
        <f t="shared" ref="O12:O14" si="2">TANH(L12)</f>
        <v>0.69316793692761036</v>
      </c>
      <c r="P12" s="6">
        <f>$O12*$O$91+$O13*$O$92+$O14*$O$93</f>
        <v>2.1595115702818894</v>
      </c>
      <c r="Q12" s="6">
        <f>EXP(P12)/(EXP(P$12)+EXP(P$28)+EXP(P$44)+EXP(P$60)+EXP(P$76))</f>
        <v>0.13783664793616443</v>
      </c>
      <c r="R12" s="6">
        <f t="shared" ref="R12:R14" si="3">Q$12*$O12</f>
        <v>9.5543944882928458E-2</v>
      </c>
      <c r="S12" s="6">
        <f>$O12*$O$106+$O13*$O$107+$O14*$O$108</f>
        <v>2.350009246409158</v>
      </c>
      <c r="T12" s="6">
        <f>EXP(S12)/(EXP(S$12)+EXP(S$28)+EXP(S$44)+EXP(S$60)+EXP(S$76))</f>
        <v>0.13105665249079806</v>
      </c>
      <c r="U12" s="6">
        <f t="shared" ref="U12:U14" si="4">T$12*$O12</f>
        <v>9.0844269427685267E-2</v>
      </c>
      <c r="V12" s="6">
        <f>$O12*$O$121+$O13*$O$122+$O14*$O$123</f>
        <v>2.3248764509343496</v>
      </c>
      <c r="W12" s="6">
        <f>EXP(V12)/(EXP(V$12)+EXP(V$28)+EXP(V$44)+EXP(V$60)+EXP(V$76))</f>
        <v>0.13226298706771883</v>
      </c>
      <c r="X12" s="6">
        <f t="shared" ref="X12:X14" si="5">W$12*$O12</f>
        <v>9.1680461877613875E-2</v>
      </c>
    </row>
    <row r="13" spans="1:24" x14ac:dyDescent="0.2">
      <c r="G13" s="13" t="s">
        <v>78</v>
      </c>
      <c r="I13" s="8"/>
      <c r="L13" s="70">
        <f t="shared" si="1"/>
        <v>1.469875</v>
      </c>
      <c r="O13" s="12">
        <f t="shared" si="2"/>
        <v>0.89955360588736333</v>
      </c>
      <c r="R13" s="6">
        <f t="shared" si="3"/>
        <v>0.12399145367440371</v>
      </c>
      <c r="U13" s="6">
        <f t="shared" si="4"/>
        <v>0.11789248432362449</v>
      </c>
      <c r="X13" s="6">
        <f t="shared" si="5"/>
        <v>0.11897764694220017</v>
      </c>
    </row>
    <row r="14" spans="1:24" x14ac:dyDescent="0.2">
      <c r="A14" s="6" t="s">
        <v>207</v>
      </c>
      <c r="I14" s="8"/>
      <c r="L14" s="70">
        <f t="shared" si="1"/>
        <v>1.104525</v>
      </c>
      <c r="O14" s="12">
        <f t="shared" si="2"/>
        <v>0.80211853038459802</v>
      </c>
      <c r="R14" s="6">
        <f t="shared" si="3"/>
        <v>0.11056132947569544</v>
      </c>
      <c r="U14" s="6">
        <f t="shared" si="4"/>
        <v>0.10512296949304391</v>
      </c>
      <c r="X14" s="6">
        <f t="shared" si="5"/>
        <v>0.10609059281103572</v>
      </c>
    </row>
    <row r="15" spans="1:24" x14ac:dyDescent="0.2">
      <c r="A15" s="104" t="s">
        <v>188</v>
      </c>
      <c r="B15" s="105"/>
      <c r="C15" s="106"/>
      <c r="D15" s="71" t="s">
        <v>189</v>
      </c>
      <c r="G15" s="6" t="s">
        <v>222</v>
      </c>
      <c r="I15" s="8" t="s">
        <v>209</v>
      </c>
    </row>
    <row r="16" spans="1:24" x14ac:dyDescent="0.2">
      <c r="A16" s="72">
        <v>0.42704300000000001</v>
      </c>
      <c r="B16" s="72">
        <v>0.17</v>
      </c>
      <c r="C16" s="72">
        <v>0.23</v>
      </c>
      <c r="D16" s="71">
        <v>0.56700099999999998</v>
      </c>
      <c r="G16" s="12">
        <v>0</v>
      </c>
      <c r="I16" s="73">
        <f t="shared" ref="I16:I18" si="6">A16*$G$16+B16*$G$17+C16*$G$18 + $D$16</f>
        <v>0.56700099999999998</v>
      </c>
    </row>
    <row r="17" spans="1:24" x14ac:dyDescent="0.2">
      <c r="A17" s="72">
        <v>0.33</v>
      </c>
      <c r="B17" s="72">
        <v>0.12</v>
      </c>
      <c r="C17" s="72">
        <v>0.4</v>
      </c>
      <c r="G17" s="12">
        <v>0</v>
      </c>
      <c r="I17" s="73">
        <f t="shared" si="6"/>
        <v>0.56700099999999998</v>
      </c>
      <c r="S17" s="6"/>
    </row>
    <row r="18" spans="1:24" x14ac:dyDescent="0.2">
      <c r="A18" s="72">
        <v>0.8</v>
      </c>
      <c r="B18" s="72">
        <v>0.66</v>
      </c>
      <c r="C18" s="72">
        <v>0.9</v>
      </c>
      <c r="G18" s="12">
        <v>0</v>
      </c>
      <c r="I18" s="73">
        <f t="shared" si="6"/>
        <v>0.56700099999999998</v>
      </c>
    </row>
    <row r="19" spans="1:24" x14ac:dyDescent="0.2">
      <c r="I19" s="8"/>
    </row>
    <row r="20" spans="1:24" x14ac:dyDescent="0.2">
      <c r="I20" s="8"/>
    </row>
    <row r="21" spans="1:24" ht="15.75" customHeight="1" x14ac:dyDescent="0.2">
      <c r="I21" s="8"/>
    </row>
    <row r="22" spans="1:24" ht="15.75" customHeight="1" x14ac:dyDescent="0.2">
      <c r="A22" s="6" t="s">
        <v>223</v>
      </c>
      <c r="I22" s="8"/>
      <c r="T22" s="96" t="s">
        <v>79</v>
      </c>
    </row>
    <row r="23" spans="1:24" ht="15.75" customHeight="1" x14ac:dyDescent="0.2">
      <c r="A23" s="104" t="s">
        <v>31</v>
      </c>
      <c r="B23" s="105"/>
      <c r="C23" s="105"/>
      <c r="D23" s="106"/>
      <c r="G23" s="6" t="s">
        <v>225</v>
      </c>
      <c r="I23" s="8" t="s">
        <v>201</v>
      </c>
    </row>
    <row r="24" spans="1:24" ht="15.75" customHeight="1" x14ac:dyDescent="0.2">
      <c r="A24" s="9">
        <v>0.28702699999999998</v>
      </c>
      <c r="B24" s="9">
        <v>0.84606000000000003</v>
      </c>
      <c r="C24" s="9">
        <v>0.57239200000000001</v>
      </c>
      <c r="D24" s="9">
        <v>0.486813</v>
      </c>
      <c r="G24" s="6">
        <v>0</v>
      </c>
      <c r="I24" s="10">
        <f t="shared" ref="I24:I26" si="7">A24*$G$24+B24*$G$25+C24*$G$26+D24*$G$27</f>
        <v>0.84606000000000003</v>
      </c>
    </row>
    <row r="25" spans="1:24" ht="15.75" customHeight="1" x14ac:dyDescent="0.2">
      <c r="A25" s="9">
        <v>0.90287399999999995</v>
      </c>
      <c r="B25" s="9">
        <v>0.87152200000000002</v>
      </c>
      <c r="C25" s="9">
        <v>0.691079</v>
      </c>
      <c r="D25" s="9">
        <v>0.18998000000000001</v>
      </c>
      <c r="G25" s="6">
        <v>1</v>
      </c>
      <c r="I25" s="10">
        <f t="shared" si="7"/>
        <v>0.87152200000000002</v>
      </c>
    </row>
    <row r="26" spans="1:24" ht="15.75" customHeight="1" x14ac:dyDescent="0.2">
      <c r="A26" s="9">
        <v>0.537524</v>
      </c>
      <c r="B26" s="9">
        <v>9.2240000000000003E-2</v>
      </c>
      <c r="C26" s="9">
        <v>0.55815899999999996</v>
      </c>
      <c r="D26" s="9">
        <v>0.49152800000000002</v>
      </c>
      <c r="G26" s="6">
        <v>0</v>
      </c>
      <c r="I26" s="10">
        <f t="shared" si="7"/>
        <v>9.2240000000000003E-2</v>
      </c>
    </row>
    <row r="27" spans="1:24" ht="15.75" customHeight="1" x14ac:dyDescent="0.2">
      <c r="G27" s="6">
        <v>0</v>
      </c>
      <c r="I27" s="8"/>
      <c r="L27" s="6" t="s">
        <v>226</v>
      </c>
      <c r="O27" s="6" t="s">
        <v>227</v>
      </c>
    </row>
    <row r="28" spans="1:24" ht="15.75" customHeight="1" x14ac:dyDescent="0.2">
      <c r="G28" s="13" t="s">
        <v>79</v>
      </c>
      <c r="I28" s="8"/>
      <c r="L28" s="70">
        <f t="shared" ref="L28:L30" si="8">I24+I32</f>
        <v>2.0464848902786867</v>
      </c>
      <c r="O28" s="12">
        <f t="shared" ref="O28:O30" si="9">TANH(L28)</f>
        <v>0.96716874938723008</v>
      </c>
      <c r="P28" s="6">
        <f>$O28*$O$91+$O29*$O$92+$O30*$O$93</f>
        <v>2.6165868842563111</v>
      </c>
      <c r="Q28" s="6">
        <f>EXP(P28)/(EXP(P$12)+EXP(P$28)+EXP(P$44)+EXP(P$60)+EXP(P$76))</f>
        <v>0.21770579506496723</v>
      </c>
      <c r="R28" s="6">
        <f t="shared" ref="R28:R30" si="10">Q$28*$O28</f>
        <v>0.21055824154733696</v>
      </c>
      <c r="S28" s="6">
        <f>$O28*$O$106+$O29*$O$107+$O30*$O$108</f>
        <v>2.8669692376280556</v>
      </c>
      <c r="T28" s="6">
        <f>EXP(S28)/(EXP(S$12)+EXP(S$28)+EXP(S$44)+EXP(S$60)+EXP(S$76))</f>
        <v>0.2197717884425967</v>
      </c>
      <c r="U28" s="6">
        <f t="shared" ref="U28:U30" si="11">T$28*$O28</f>
        <v>0.21255640577862117</v>
      </c>
      <c r="V28" s="6">
        <f>$O28*$O$121+$O29*$O$122+$O30*$O$123</f>
        <v>2.8309900838146644</v>
      </c>
      <c r="W28" s="6">
        <f>EXP(V28)/(EXP(V$12)+EXP(V$28)+EXP(V$44)+EXP(V$60)+EXP(V$76))</f>
        <v>0.21940205180467789</v>
      </c>
      <c r="X28" s="6">
        <f t="shared" ref="X28:X30" si="12">W$28*$O28</f>
        <v>0.21219880805692259</v>
      </c>
    </row>
    <row r="29" spans="1:24" ht="15.75" customHeight="1" x14ac:dyDescent="0.2">
      <c r="I29" s="8"/>
      <c r="L29" s="70">
        <f t="shared" si="8"/>
        <v>2.0960622640464344</v>
      </c>
      <c r="O29" s="12">
        <f t="shared" si="9"/>
        <v>0.9702217913768667</v>
      </c>
      <c r="R29" s="6">
        <f t="shared" si="10"/>
        <v>0.21122290648105754</v>
      </c>
      <c r="U29" s="6">
        <f t="shared" si="11"/>
        <v>0.21322737827687394</v>
      </c>
      <c r="X29" s="6">
        <f t="shared" si="12"/>
        <v>0.21286865173369471</v>
      </c>
    </row>
    <row r="30" spans="1:24" ht="15.75" customHeight="1" x14ac:dyDescent="0.2">
      <c r="A30" s="6" t="s">
        <v>207</v>
      </c>
      <c r="I30" s="8"/>
      <c r="L30" s="70">
        <f t="shared" si="8"/>
        <v>2.5293874067738864</v>
      </c>
      <c r="O30" s="12">
        <f t="shared" si="9"/>
        <v>0.98737354261921007</v>
      </c>
      <c r="R30" s="6">
        <f t="shared" si="10"/>
        <v>0.21495694212202843</v>
      </c>
      <c r="U30" s="6">
        <f t="shared" si="11"/>
        <v>0.21699684932232627</v>
      </c>
      <c r="X30" s="6">
        <f t="shared" si="12"/>
        <v>0.21663178114830825</v>
      </c>
    </row>
    <row r="31" spans="1:24" ht="15.75" customHeight="1" x14ac:dyDescent="0.2">
      <c r="A31" s="123" t="s">
        <v>188</v>
      </c>
      <c r="B31" s="105"/>
      <c r="C31" s="106"/>
      <c r="D31" s="71" t="s">
        <v>189</v>
      </c>
      <c r="G31" s="6" t="s">
        <v>208</v>
      </c>
      <c r="I31" s="8" t="s">
        <v>209</v>
      </c>
    </row>
    <row r="32" spans="1:24" ht="15.75" customHeight="1" x14ac:dyDescent="0.2">
      <c r="A32" s="72">
        <v>0.42704300000000001</v>
      </c>
      <c r="B32" s="72">
        <v>0.17</v>
      </c>
      <c r="C32" s="72">
        <v>0.23</v>
      </c>
      <c r="D32" s="71">
        <v>0.56700099999999998</v>
      </c>
      <c r="G32" s="12">
        <f t="shared" ref="G32:G34" si="13">O12</f>
        <v>0.69316793692761036</v>
      </c>
      <c r="I32" s="73">
        <f t="shared" ref="I32:I34" si="14">A32*$G$32+B32*$G$33+C32*$G$34 + $D$32</f>
        <v>1.2004248902786867</v>
      </c>
    </row>
    <row r="33" spans="1:24" ht="15.75" customHeight="1" x14ac:dyDescent="0.2">
      <c r="A33" s="72">
        <v>0.33</v>
      </c>
      <c r="B33" s="72">
        <v>0.12</v>
      </c>
      <c r="C33" s="72">
        <v>0.4</v>
      </c>
      <c r="G33" s="12">
        <f t="shared" si="13"/>
        <v>0.89955360588736333</v>
      </c>
      <c r="I33" s="73">
        <f t="shared" si="14"/>
        <v>1.2245402640464342</v>
      </c>
      <c r="S33" s="6"/>
    </row>
    <row r="34" spans="1:24" ht="15.75" customHeight="1" x14ac:dyDescent="0.2">
      <c r="A34" s="72">
        <v>0.8</v>
      </c>
      <c r="B34" s="72">
        <v>0.66</v>
      </c>
      <c r="C34" s="72">
        <v>0.9</v>
      </c>
      <c r="G34" s="12">
        <f t="shared" si="13"/>
        <v>0.80211853038459802</v>
      </c>
      <c r="I34" s="73">
        <f t="shared" si="14"/>
        <v>2.4371474067738865</v>
      </c>
    </row>
    <row r="35" spans="1:24" ht="15.75" customHeight="1" x14ac:dyDescent="0.2">
      <c r="I35" s="8"/>
    </row>
    <row r="36" spans="1:24" ht="15.75" customHeight="1" x14ac:dyDescent="0.2"/>
    <row r="37" spans="1:24" ht="15.75" customHeight="1" x14ac:dyDescent="0.2">
      <c r="I37" s="8"/>
    </row>
    <row r="38" spans="1:24" ht="15.75" customHeight="1" x14ac:dyDescent="0.2">
      <c r="A38" s="6" t="s">
        <v>223</v>
      </c>
      <c r="I38" s="8"/>
    </row>
    <row r="39" spans="1:24" ht="15.75" customHeight="1" x14ac:dyDescent="0.2">
      <c r="A39" s="104" t="s">
        <v>31</v>
      </c>
      <c r="B39" s="105"/>
      <c r="C39" s="105"/>
      <c r="D39" s="106"/>
      <c r="G39" s="6" t="s">
        <v>244</v>
      </c>
      <c r="I39" s="8" t="s">
        <v>245</v>
      </c>
      <c r="T39" s="96" t="s">
        <v>80</v>
      </c>
    </row>
    <row r="40" spans="1:24" ht="15.75" customHeight="1" x14ac:dyDescent="0.2">
      <c r="A40" s="9">
        <v>0.28702699999999998</v>
      </c>
      <c r="B40" s="9">
        <v>0.84606000000000003</v>
      </c>
      <c r="C40" s="9">
        <v>0.57239200000000001</v>
      </c>
      <c r="D40" s="9">
        <v>0.486813</v>
      </c>
      <c r="G40" s="6">
        <v>0</v>
      </c>
      <c r="I40" s="10">
        <f>A40*$G40+B40*$G41+C40*$G42+D40*$G43</f>
        <v>0.57239200000000001</v>
      </c>
    </row>
    <row r="41" spans="1:24" ht="15.75" customHeight="1" x14ac:dyDescent="0.2">
      <c r="A41" s="9">
        <v>0.90287399999999995</v>
      </c>
      <c r="B41" s="9">
        <v>0.87152200000000002</v>
      </c>
      <c r="C41" s="9">
        <v>0.691079</v>
      </c>
      <c r="D41" s="9">
        <v>0.18998000000000001</v>
      </c>
      <c r="G41" s="6">
        <v>0</v>
      </c>
      <c r="I41" s="10">
        <f>A41*$G40+B41*$G41+C41*$G42+D41*$G43</f>
        <v>0.691079</v>
      </c>
    </row>
    <row r="42" spans="1:24" ht="15.75" customHeight="1" x14ac:dyDescent="0.2">
      <c r="A42" s="9">
        <v>0.537524</v>
      </c>
      <c r="B42" s="9">
        <v>9.2240000000000003E-2</v>
      </c>
      <c r="C42" s="9">
        <v>0.55815899999999996</v>
      </c>
      <c r="D42" s="9">
        <v>0.49152800000000002</v>
      </c>
      <c r="G42" s="6">
        <v>1</v>
      </c>
      <c r="I42" s="10">
        <f>A42*$G40+B42*$G41+C42*$G42+D42*$G43</f>
        <v>0.55815899999999996</v>
      </c>
    </row>
    <row r="43" spans="1:24" ht="15.75" customHeight="1" x14ac:dyDescent="0.2">
      <c r="G43" s="6">
        <v>0</v>
      </c>
      <c r="I43" s="8"/>
      <c r="L43" s="6" t="s">
        <v>226</v>
      </c>
      <c r="O43" s="6" t="s">
        <v>247</v>
      </c>
    </row>
    <row r="44" spans="1:24" ht="15.75" customHeight="1" x14ac:dyDescent="0.2">
      <c r="G44" s="13" t="s">
        <v>79</v>
      </c>
      <c r="I44" s="8"/>
      <c r="L44" s="70">
        <f t="shared" ref="L44:L46" si="15">I40+I48</f>
        <v>1.9444492635810564</v>
      </c>
      <c r="O44" s="12">
        <f t="shared" ref="O44:O46" si="16">TANH(L44)</f>
        <v>0.95988530580753462</v>
      </c>
      <c r="P44" s="6">
        <f>$O44*$O$91+$O45*$O$92+$O46*$O$93</f>
        <v>2.6206208511032862</v>
      </c>
      <c r="Q44" s="6">
        <f>EXP(P44)/(EXP(P$12)+EXP(P$28)+EXP(P$44)+EXP(P$60)+EXP(P$76))</f>
        <v>0.21858578675998175</v>
      </c>
      <c r="R44" s="6">
        <f t="shared" ref="R44:R46" si="17">Q$44*$O44</f>
        <v>0.20981728476928563</v>
      </c>
      <c r="S44" s="97">
        <f>$O44*$O$106+$O45*$O$107+$O46*$O$108</f>
        <v>2.869937094078383</v>
      </c>
      <c r="T44" s="97">
        <f>EXP(S44)/(EXP(S$12)+EXP(S$28)+EXP(S$44)+EXP(S$60)+EXP(S$76))</f>
        <v>0.22042500841460702</v>
      </c>
      <c r="U44" s="97">
        <f t="shared" ref="U44:U46" si="18">T$44*$O44</f>
        <v>0.21158272660968344</v>
      </c>
      <c r="V44" s="6">
        <f>$O44*$O$121+$O45*$O$122+$O46*$O$123</f>
        <v>2.8342860669502801</v>
      </c>
      <c r="W44" s="6">
        <f>EXP(V44)/(EXP(V$12)+EXP(V$28)+EXP(V$44)+EXP(V$60)+EXP(V$76))</f>
        <v>0.22012639031536563</v>
      </c>
      <c r="X44" s="6">
        <f t="shared" ref="X44:X46" si="19">W$44*$O44</f>
        <v>0.21129608748417347</v>
      </c>
    </row>
    <row r="45" spans="1:24" ht="15.75" customHeight="1" x14ac:dyDescent="0.2">
      <c r="I45" s="8"/>
      <c r="L45" s="70">
        <f t="shared" si="15"/>
        <v>2.088621719310694</v>
      </c>
      <c r="O45" s="12">
        <f t="shared" si="16"/>
        <v>0.96978209095762191</v>
      </c>
      <c r="R45" s="6">
        <f t="shared" si="17"/>
        <v>0.21198058133771197</v>
      </c>
      <c r="S45" s="6"/>
      <c r="T45" s="6"/>
      <c r="U45" s="97">
        <f t="shared" si="18"/>
        <v>0.21376422555966901</v>
      </c>
      <c r="X45" s="6">
        <f t="shared" si="19"/>
        <v>0.2134746310749889</v>
      </c>
    </row>
    <row r="46" spans="1:24" ht="15.75" customHeight="1" x14ac:dyDescent="0.2">
      <c r="A46" s="6" t="s">
        <v>207</v>
      </c>
      <c r="I46" s="8"/>
      <c r="L46" s="70">
        <f t="shared" si="15"/>
        <v>3.4278775701758053</v>
      </c>
      <c r="O46" s="12">
        <f t="shared" si="16"/>
        <v>0.99789546508924476</v>
      </c>
      <c r="R46" s="6">
        <f t="shared" si="17"/>
        <v>0.21812576534075045</v>
      </c>
      <c r="S46" s="6"/>
      <c r="T46" s="6"/>
      <c r="U46" s="97">
        <f t="shared" si="18"/>
        <v>0.21996111628919496</v>
      </c>
      <c r="X46" s="6">
        <f t="shared" si="19"/>
        <v>0.21966312664216842</v>
      </c>
    </row>
    <row r="47" spans="1:24" ht="15.75" customHeight="1" x14ac:dyDescent="0.2">
      <c r="A47" s="123" t="s">
        <v>188</v>
      </c>
      <c r="B47" s="105"/>
      <c r="C47" s="106"/>
      <c r="D47" s="71" t="s">
        <v>189</v>
      </c>
      <c r="G47" s="6" t="s">
        <v>248</v>
      </c>
      <c r="I47" s="8" t="s">
        <v>209</v>
      </c>
    </row>
    <row r="48" spans="1:24" ht="15.75" customHeight="1" x14ac:dyDescent="0.2">
      <c r="A48" s="72">
        <v>0.42704300000000001</v>
      </c>
      <c r="B48" s="72">
        <v>0.17</v>
      </c>
      <c r="C48" s="72">
        <v>0.23</v>
      </c>
      <c r="D48" s="71">
        <v>0.56700099999999998</v>
      </c>
      <c r="G48" s="12">
        <f t="shared" ref="G48:G50" si="20">O28</f>
        <v>0.96716874938723008</v>
      </c>
      <c r="I48" s="73">
        <f t="shared" ref="I48:I50" si="21">A48*$G$48+B48*$G$49+C48*$G$50 + $D$48</f>
        <v>1.3720572635810564</v>
      </c>
    </row>
    <row r="49" spans="1:24" ht="15.75" customHeight="1" x14ac:dyDescent="0.2">
      <c r="A49" s="72">
        <v>0.33</v>
      </c>
      <c r="B49" s="72">
        <v>0.12</v>
      </c>
      <c r="C49" s="72">
        <v>0.4</v>
      </c>
      <c r="G49" s="12">
        <f t="shared" si="20"/>
        <v>0.9702217913768667</v>
      </c>
      <c r="I49" s="73">
        <f t="shared" si="21"/>
        <v>1.397542719310694</v>
      </c>
    </row>
    <row r="50" spans="1:24" ht="15.75" customHeight="1" x14ac:dyDescent="0.2">
      <c r="A50" s="72">
        <v>0.8</v>
      </c>
      <c r="B50" s="72">
        <v>0.66</v>
      </c>
      <c r="C50" s="72">
        <v>0.9</v>
      </c>
      <c r="G50" s="12">
        <f t="shared" si="20"/>
        <v>0.98737354261921007</v>
      </c>
      <c r="I50" s="73">
        <f t="shared" si="21"/>
        <v>2.8697185701758054</v>
      </c>
    </row>
    <row r="51" spans="1:24" ht="15.75" customHeight="1" x14ac:dyDescent="0.2"/>
    <row r="52" spans="1:24" ht="15.75" customHeight="1" x14ac:dyDescent="0.2"/>
    <row r="53" spans="1:24" ht="15.75" customHeight="1" x14ac:dyDescent="0.2">
      <c r="I53" s="8"/>
    </row>
    <row r="54" spans="1:24" ht="15.75" customHeight="1" x14ac:dyDescent="0.2">
      <c r="A54" s="6" t="s">
        <v>223</v>
      </c>
      <c r="I54" s="8"/>
    </row>
    <row r="55" spans="1:24" ht="15.75" customHeight="1" x14ac:dyDescent="0.2">
      <c r="A55" s="104" t="s">
        <v>31</v>
      </c>
      <c r="B55" s="105"/>
      <c r="C55" s="105"/>
      <c r="D55" s="106"/>
      <c r="G55" s="6" t="s">
        <v>249</v>
      </c>
      <c r="I55" s="8" t="s">
        <v>250</v>
      </c>
      <c r="T55" s="96" t="s">
        <v>80</v>
      </c>
    </row>
    <row r="56" spans="1:24" ht="15.75" customHeight="1" x14ac:dyDescent="0.2">
      <c r="A56" s="9">
        <v>0.28702699999999998</v>
      </c>
      <c r="B56" s="9">
        <v>0.84606000000000003</v>
      </c>
      <c r="C56" s="9">
        <v>0.57239200000000001</v>
      </c>
      <c r="D56" s="9">
        <v>0.486813</v>
      </c>
      <c r="G56" s="6">
        <v>0</v>
      </c>
      <c r="I56" s="10">
        <f t="shared" ref="I56:I58" si="22">A56*$G$56+B56*$G$57+C56*$G$58+D56*$G$59</f>
        <v>0.57239200000000001</v>
      </c>
    </row>
    <row r="57" spans="1:24" ht="15.75" customHeight="1" x14ac:dyDescent="0.2">
      <c r="A57" s="9">
        <v>0.90287399999999995</v>
      </c>
      <c r="B57" s="9">
        <v>0.87152200000000002</v>
      </c>
      <c r="C57" s="9">
        <v>0.691079</v>
      </c>
      <c r="D57" s="9">
        <v>0.18998000000000001</v>
      </c>
      <c r="G57" s="6">
        <v>0</v>
      </c>
      <c r="I57" s="10">
        <f t="shared" si="22"/>
        <v>0.691079</v>
      </c>
    </row>
    <row r="58" spans="1:24" ht="15.75" customHeight="1" x14ac:dyDescent="0.2">
      <c r="A58" s="9">
        <v>0.537524</v>
      </c>
      <c r="B58" s="9">
        <v>9.2240000000000003E-2</v>
      </c>
      <c r="C58" s="9">
        <v>0.55815899999999996</v>
      </c>
      <c r="D58" s="9">
        <v>0.49152800000000002</v>
      </c>
      <c r="G58" s="6">
        <v>1</v>
      </c>
      <c r="I58" s="10">
        <f t="shared" si="22"/>
        <v>0.55815899999999996</v>
      </c>
    </row>
    <row r="59" spans="1:24" ht="15.75" customHeight="1" x14ac:dyDescent="0.2">
      <c r="G59" s="6">
        <v>0</v>
      </c>
      <c r="I59" s="8"/>
      <c r="L59" s="6" t="s">
        <v>226</v>
      </c>
      <c r="O59" s="6" t="s">
        <v>252</v>
      </c>
    </row>
    <row r="60" spans="1:24" ht="15.75" customHeight="1" x14ac:dyDescent="0.2">
      <c r="G60" s="13" t="s">
        <v>79</v>
      </c>
      <c r="I60" s="8"/>
      <c r="L60" s="70">
        <f t="shared" ref="L60:L62" si="23">I56+I64</f>
        <v>1.943684213081289</v>
      </c>
      <c r="O60" s="12">
        <f t="shared" ref="O60:O62" si="24">TANH(L60)</f>
        <v>0.95982511319311736</v>
      </c>
      <c r="P60" s="6">
        <f>$O60*$O$91+$O61*$O$92+$O62*$O$93</f>
        <v>2.6206863988185165</v>
      </c>
      <c r="Q60" s="6">
        <f>EXP(P60)/(EXP(P$12)+EXP(P$28)+EXP(P$44)+EXP(P$60)+EXP(P$76))</f>
        <v>0.21860011502847318</v>
      </c>
      <c r="R60" s="6">
        <f t="shared" ref="R60:R62" si="25">Q$60*$O60</f>
        <v>0.20981788015123273</v>
      </c>
      <c r="S60" s="97">
        <f>$O60*$O$106+$O61*$O$107+$O62*$O$108</f>
        <v>2.8699959425116059</v>
      </c>
      <c r="T60" s="97">
        <f>EXP(S60)/(EXP(S$12)+EXP(S$28)+EXP(S$44)+EXP(S$60)+EXP(S$76))</f>
        <v>0.22043798046268398</v>
      </c>
      <c r="U60" s="97">
        <f t="shared" ref="U60:U62" si="26">T$60*$O60</f>
        <v>0.21158190954965783</v>
      </c>
      <c r="V60" s="97">
        <f>$O60*$O$121+$O61*$O$122+$O62*$O$123</f>
        <v>2.8343476795444005</v>
      </c>
      <c r="W60" s="97">
        <f>EXP(V60)/(EXP(V$12)+EXP(V$28)+EXP(V$44)+EXP(V$60)+EXP(V$76))</f>
        <v>0.22013995329112812</v>
      </c>
      <c r="X60" s="97">
        <f t="shared" ref="X60:X62" si="27">W$60*$O60</f>
        <v>0.21129585558598463</v>
      </c>
    </row>
    <row r="61" spans="1:24" ht="15.75" customHeight="1" x14ac:dyDescent="0.2">
      <c r="I61" s="8"/>
      <c r="L61" s="70">
        <f t="shared" si="23"/>
        <v>2.0903741878670994</v>
      </c>
      <c r="O61" s="12">
        <f t="shared" si="24"/>
        <v>0.96988622552623815</v>
      </c>
      <c r="R61" s="6">
        <f t="shared" si="25"/>
        <v>0.21201724046456735</v>
      </c>
      <c r="S61" s="6"/>
      <c r="T61" s="6"/>
      <c r="U61" s="97">
        <f t="shared" si="26"/>
        <v>0.21379976083357918</v>
      </c>
      <c r="V61" s="6"/>
      <c r="W61" s="6"/>
      <c r="X61" s="97">
        <f t="shared" si="27"/>
        <v>0.21351070838505462</v>
      </c>
    </row>
    <row r="62" spans="1:24" ht="15.75" customHeight="1" x14ac:dyDescent="0.2">
      <c r="A62" s="6" t="s">
        <v>207</v>
      </c>
      <c r="I62" s="8"/>
      <c r="L62" s="70">
        <f t="shared" si="23"/>
        <v>3.4312303432583784</v>
      </c>
      <c r="O62" s="12">
        <f t="shared" si="24"/>
        <v>0.99790951523512872</v>
      </c>
      <c r="R62" s="6">
        <f t="shared" si="25"/>
        <v>0.21814313481840705</v>
      </c>
      <c r="S62" s="6"/>
      <c r="T62" s="6"/>
      <c r="U62" s="97">
        <f t="shared" si="26"/>
        <v>0.21997715822292774</v>
      </c>
      <c r="V62" s="6"/>
      <c r="W62" s="6"/>
      <c r="X62" s="97">
        <f t="shared" si="27"/>
        <v>0.21967975407263354</v>
      </c>
    </row>
    <row r="63" spans="1:24" ht="15.75" customHeight="1" x14ac:dyDescent="0.2">
      <c r="A63" s="123" t="s">
        <v>188</v>
      </c>
      <c r="B63" s="105"/>
      <c r="C63" s="106"/>
      <c r="D63" s="71" t="s">
        <v>189</v>
      </c>
      <c r="G63" s="6" t="s">
        <v>253</v>
      </c>
      <c r="I63" s="8" t="s">
        <v>209</v>
      </c>
    </row>
    <row r="64" spans="1:24" ht="15.75" customHeight="1" x14ac:dyDescent="0.2">
      <c r="A64" s="72">
        <v>0.42704300000000001</v>
      </c>
      <c r="B64" s="72">
        <v>0.17</v>
      </c>
      <c r="C64" s="72">
        <v>0.23</v>
      </c>
      <c r="D64" s="71">
        <v>0.56700099999999998</v>
      </c>
      <c r="G64" s="12">
        <f t="shared" ref="G64:G66" si="28">O44</f>
        <v>0.95988530580753462</v>
      </c>
      <c r="I64" s="73">
        <f t="shared" ref="I64:I66" si="29">A64*$G$64+B64*$G$65+C64*$G$66 + $D$64</f>
        <v>1.371292213081289</v>
      </c>
    </row>
    <row r="65" spans="1:24" ht="15.75" customHeight="1" x14ac:dyDescent="0.2">
      <c r="A65" s="72">
        <v>0.33</v>
      </c>
      <c r="B65" s="72">
        <v>0.12</v>
      </c>
      <c r="C65" s="72">
        <v>0.4</v>
      </c>
      <c r="G65" s="12">
        <f t="shared" si="28"/>
        <v>0.96978209095762191</v>
      </c>
      <c r="I65" s="73">
        <f t="shared" si="29"/>
        <v>1.3992951878670992</v>
      </c>
    </row>
    <row r="66" spans="1:24" ht="15.75" customHeight="1" x14ac:dyDescent="0.2">
      <c r="A66" s="72">
        <v>0.8</v>
      </c>
      <c r="B66" s="72">
        <v>0.66</v>
      </c>
      <c r="C66" s="72">
        <v>0.9</v>
      </c>
      <c r="G66" s="12">
        <f t="shared" si="28"/>
        <v>0.99789546508924476</v>
      </c>
      <c r="I66" s="73">
        <f t="shared" si="29"/>
        <v>2.8730713432583785</v>
      </c>
    </row>
    <row r="67" spans="1:24" ht="15.75" customHeight="1" x14ac:dyDescent="0.2">
      <c r="I67" s="8"/>
    </row>
    <row r="68" spans="1:24" ht="15.75" customHeight="1" x14ac:dyDescent="0.2">
      <c r="I68" s="8"/>
    </row>
    <row r="69" spans="1:24" ht="15.75" customHeight="1" x14ac:dyDescent="0.2">
      <c r="I69" s="8"/>
    </row>
    <row r="70" spans="1:24" ht="15.75" customHeight="1" x14ac:dyDescent="0.2">
      <c r="A70" s="6" t="s">
        <v>223</v>
      </c>
      <c r="I70" s="8"/>
    </row>
    <row r="71" spans="1:24" ht="15.75" customHeight="1" x14ac:dyDescent="0.2">
      <c r="A71" s="104" t="s">
        <v>31</v>
      </c>
      <c r="B71" s="105"/>
      <c r="C71" s="105"/>
      <c r="D71" s="106"/>
      <c r="G71" s="6" t="s">
        <v>254</v>
      </c>
      <c r="I71" s="8" t="s">
        <v>255</v>
      </c>
      <c r="T71" s="96" t="s">
        <v>81</v>
      </c>
    </row>
    <row r="72" spans="1:24" ht="15.75" customHeight="1" x14ac:dyDescent="0.2">
      <c r="A72" s="9">
        <v>0.28702699999999998</v>
      </c>
      <c r="B72" s="9">
        <v>0.84606000000000003</v>
      </c>
      <c r="C72" s="9">
        <v>0.57239200000000001</v>
      </c>
      <c r="D72" s="9">
        <v>0.486813</v>
      </c>
      <c r="G72" s="6">
        <v>0</v>
      </c>
      <c r="I72" s="10">
        <f t="shared" ref="I72:I74" si="30">A72*$G$72+B72*$G$73+C72*$G$74+D72*$G$75</f>
        <v>0.486813</v>
      </c>
    </row>
    <row r="73" spans="1:24" ht="15.75" customHeight="1" x14ac:dyDescent="0.2">
      <c r="A73" s="9">
        <v>0.90287399999999995</v>
      </c>
      <c r="B73" s="9">
        <v>0.87152200000000002</v>
      </c>
      <c r="C73" s="9">
        <v>0.691079</v>
      </c>
      <c r="D73" s="9">
        <v>0.18998000000000001</v>
      </c>
      <c r="G73" s="6">
        <v>0</v>
      </c>
      <c r="I73" s="10">
        <f t="shared" si="30"/>
        <v>0.18998000000000001</v>
      </c>
    </row>
    <row r="74" spans="1:24" ht="15.75" customHeight="1" x14ac:dyDescent="0.2">
      <c r="A74" s="9">
        <v>0.537524</v>
      </c>
      <c r="B74" s="9">
        <v>9.2240000000000003E-2</v>
      </c>
      <c r="C74" s="9">
        <v>0.55815899999999996</v>
      </c>
      <c r="D74" s="9">
        <v>0.49152800000000002</v>
      </c>
      <c r="G74" s="6">
        <v>0</v>
      </c>
      <c r="I74" s="10">
        <f t="shared" si="30"/>
        <v>0.49152800000000002</v>
      </c>
    </row>
    <row r="75" spans="1:24" ht="15.75" customHeight="1" x14ac:dyDescent="0.2">
      <c r="G75" s="6">
        <v>1</v>
      </c>
      <c r="I75" s="8"/>
      <c r="L75" s="6" t="s">
        <v>226</v>
      </c>
      <c r="O75" s="6" t="s">
        <v>257</v>
      </c>
    </row>
    <row r="76" spans="1:24" ht="15.75" customHeight="1" x14ac:dyDescent="0.2">
      <c r="G76" s="13" t="s">
        <v>79</v>
      </c>
      <c r="I76" s="8"/>
      <c r="L76" s="70">
        <f t="shared" ref="L76:L78" si="31">I72+I80</f>
        <v>1.8581004426568686</v>
      </c>
      <c r="O76" s="12">
        <f t="shared" ref="O76:O78" si="32">TANH(L76)</f>
        <v>0.95250300084673134</v>
      </c>
      <c r="P76" s="6">
        <f>$O76*$O$91+$O77*$O$92+$O78*$O$93</f>
        <v>2.5674725737772199</v>
      </c>
      <c r="Q76" s="6">
        <f>EXP(P76)/(EXP(P$12)+EXP(P$28)+EXP(P$44)+EXP(P$60)+EXP(P$76))</f>
        <v>0.20727165521041346</v>
      </c>
      <c r="R76" s="6">
        <f t="shared" ref="R76:R78" si="33">Q$76*$O76</f>
        <v>0.19742687357838787</v>
      </c>
      <c r="S76" s="97">
        <f>$O76*$O$106+$O77*$O$107+$O78*$O$108</f>
        <v>2.8134000458430486</v>
      </c>
      <c r="T76" s="97">
        <f>EXP(S76)/(EXP(S$12)+EXP(S$28)+EXP(S$44)+EXP(S$60)+EXP(S$76))</f>
        <v>0.20830857018931423</v>
      </c>
      <c r="U76" s="97">
        <f t="shared" ref="U76:U78" si="34">T$76*$O76</f>
        <v>0.19841453820741375</v>
      </c>
      <c r="V76" s="97">
        <f>$O76*$O$121+$O77*$O$122+$O78*$O$123</f>
        <v>2.7779521013545603</v>
      </c>
      <c r="W76" s="97">
        <f>EXP(V76)/(EXP(V$12)+EXP(V$28)+EXP(V$44)+EXP(V$60)+EXP(V$76))</f>
        <v>0.20806861752110953</v>
      </c>
      <c r="X76" s="97">
        <f t="shared" ref="X76:X78" si="35">W$76*$O76</f>
        <v>0.1981859825708876</v>
      </c>
    </row>
    <row r="77" spans="1:24" ht="15.75" customHeight="1" x14ac:dyDescent="0.2">
      <c r="I77" s="8"/>
      <c r="L77" s="70">
        <f t="shared" si="31"/>
        <v>1.5892734405109288</v>
      </c>
      <c r="O77" s="12">
        <f t="shared" si="32"/>
        <v>0.92003785770473656</v>
      </c>
      <c r="R77" s="6">
        <f t="shared" si="33"/>
        <v>0.1906977696227036</v>
      </c>
      <c r="S77" s="6"/>
      <c r="T77" s="6"/>
      <c r="U77" s="97">
        <f t="shared" si="34"/>
        <v>0.19165177065851341</v>
      </c>
      <c r="V77" s="6"/>
      <c r="W77" s="6"/>
      <c r="X77" s="97">
        <f t="shared" si="35"/>
        <v>0.19143100511970781</v>
      </c>
    </row>
    <row r="78" spans="1:24" ht="15.75" customHeight="1" x14ac:dyDescent="0.2">
      <c r="A78" s="6" t="s">
        <v>207</v>
      </c>
      <c r="I78" s="8"/>
      <c r="L78" s="70">
        <f t="shared" si="31"/>
        <v>3.3646325631134268</v>
      </c>
      <c r="O78" s="12">
        <f t="shared" si="32"/>
        <v>0.99761203237960816</v>
      </c>
      <c r="R78" s="6">
        <f t="shared" si="33"/>
        <v>0.20677669720914599</v>
      </c>
      <c r="S78" s="6"/>
      <c r="T78" s="6"/>
      <c r="U78" s="97">
        <f t="shared" si="34"/>
        <v>0.20781113606865204</v>
      </c>
      <c r="V78" s="6"/>
      <c r="W78" s="6"/>
      <c r="X78" s="97">
        <f t="shared" si="35"/>
        <v>0.20757175639964942</v>
      </c>
    </row>
    <row r="79" spans="1:24" ht="15.75" customHeight="1" x14ac:dyDescent="0.2">
      <c r="A79" s="123" t="s">
        <v>188</v>
      </c>
      <c r="B79" s="105"/>
      <c r="C79" s="106"/>
      <c r="D79" s="71" t="s">
        <v>189</v>
      </c>
      <c r="G79" s="6" t="s">
        <v>258</v>
      </c>
      <c r="I79" s="8" t="s">
        <v>209</v>
      </c>
    </row>
    <row r="80" spans="1:24" ht="15.75" customHeight="1" x14ac:dyDescent="0.2">
      <c r="A80" s="72">
        <v>0.42704300000000001</v>
      </c>
      <c r="B80" s="72">
        <v>0.17</v>
      </c>
      <c r="C80" s="72">
        <v>0.23</v>
      </c>
      <c r="D80" s="71">
        <v>0.56700099999999998</v>
      </c>
      <c r="G80" s="12">
        <f t="shared" ref="G80:G82" si="36">O60</f>
        <v>0.95982511319311736</v>
      </c>
      <c r="I80" s="73">
        <f t="shared" ref="I80:I82" si="37">A80*$G$80+B80*$G$81+C80*$G$82 + $D$80</f>
        <v>1.3712874426568686</v>
      </c>
    </row>
    <row r="81" spans="1:20" ht="15.75" customHeight="1" x14ac:dyDescent="0.2">
      <c r="A81" s="72">
        <v>0.33</v>
      </c>
      <c r="B81" s="72">
        <v>0.12</v>
      </c>
      <c r="C81" s="72">
        <v>0.4</v>
      </c>
      <c r="G81" s="12">
        <f t="shared" si="36"/>
        <v>0.96988622552623815</v>
      </c>
      <c r="I81" s="73">
        <f t="shared" si="37"/>
        <v>1.3992934405109287</v>
      </c>
    </row>
    <row r="82" spans="1:20" ht="15.75" customHeight="1" x14ac:dyDescent="0.2">
      <c r="A82" s="72">
        <v>0.8</v>
      </c>
      <c r="B82" s="72">
        <v>0.66</v>
      </c>
      <c r="C82" s="72">
        <v>0.9</v>
      </c>
      <c r="G82" s="12">
        <f t="shared" si="36"/>
        <v>0.99790951523512872</v>
      </c>
      <c r="I82" s="73">
        <f t="shared" si="37"/>
        <v>2.8731045631134267</v>
      </c>
    </row>
    <row r="83" spans="1:20" ht="15.75" customHeight="1" x14ac:dyDescent="0.2">
      <c r="I83" s="8"/>
    </row>
    <row r="84" spans="1:20" ht="15.75" customHeight="1" x14ac:dyDescent="0.2">
      <c r="A84" s="126" t="s">
        <v>259</v>
      </c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</row>
    <row r="85" spans="1:20" ht="15.75" customHeight="1" x14ac:dyDescent="0.2">
      <c r="I85" s="8"/>
    </row>
    <row r="86" spans="1:20" ht="15.75" customHeight="1" x14ac:dyDescent="0.2">
      <c r="A86" s="128" t="s">
        <v>31</v>
      </c>
      <c r="B86" s="127"/>
      <c r="C86" s="127"/>
      <c r="D86" s="127"/>
      <c r="E86" s="127"/>
      <c r="F86" s="127"/>
      <c r="G86" s="6" t="s">
        <v>260</v>
      </c>
      <c r="I86" s="8" t="s">
        <v>261</v>
      </c>
    </row>
    <row r="87" spans="1:20" ht="15.75" customHeight="1" x14ac:dyDescent="0.2">
      <c r="A87" s="75">
        <v>1</v>
      </c>
      <c r="B87" s="75">
        <v>0.56000000000000005</v>
      </c>
      <c r="C87" s="75">
        <v>0.31</v>
      </c>
      <c r="D87" s="75">
        <v>0.17</v>
      </c>
      <c r="E87" s="75">
        <v>0.23</v>
      </c>
      <c r="F87" s="75">
        <v>0.88</v>
      </c>
      <c r="G87" s="6">
        <v>0</v>
      </c>
      <c r="I87" s="10">
        <f t="shared" ref="I87:I89" si="38">A87*$G$87+B87*$G$88+C87*$G$89+D87*$G$90+E87*$G$91+F87*$G$92</f>
        <v>0</v>
      </c>
    </row>
    <row r="88" spans="1:20" ht="15.75" customHeight="1" x14ac:dyDescent="0.2">
      <c r="A88" s="75">
        <v>0.84</v>
      </c>
      <c r="B88" s="75">
        <v>0.39</v>
      </c>
      <c r="C88" s="75">
        <v>0.02</v>
      </c>
      <c r="D88" s="75">
        <v>0.89</v>
      </c>
      <c r="E88" s="75">
        <v>0.03</v>
      </c>
      <c r="F88" s="75">
        <v>0.31</v>
      </c>
      <c r="G88" s="6">
        <v>0</v>
      </c>
      <c r="I88" s="10">
        <f t="shared" si="38"/>
        <v>0</v>
      </c>
    </row>
    <row r="89" spans="1:20" ht="15.75" customHeight="1" x14ac:dyDescent="0.2">
      <c r="A89" s="75">
        <v>0.82</v>
      </c>
      <c r="B89" s="75">
        <v>0.84</v>
      </c>
      <c r="C89" s="75">
        <v>0.1</v>
      </c>
      <c r="D89" s="75">
        <v>0.78</v>
      </c>
      <c r="E89" s="75">
        <v>0.05</v>
      </c>
      <c r="F89" s="75">
        <v>0.48</v>
      </c>
      <c r="G89" s="6">
        <v>0</v>
      </c>
      <c r="I89" s="10">
        <f t="shared" si="38"/>
        <v>0</v>
      </c>
    </row>
    <row r="90" spans="1:20" ht="15.75" customHeight="1" x14ac:dyDescent="0.2">
      <c r="G90" s="6">
        <v>0</v>
      </c>
      <c r="I90" s="8"/>
      <c r="L90" s="6" t="s">
        <v>262</v>
      </c>
      <c r="O90" s="6" t="s">
        <v>263</v>
      </c>
    </row>
    <row r="91" spans="1:20" ht="15.75" customHeight="1" x14ac:dyDescent="0.2">
      <c r="G91" s="6">
        <v>0</v>
      </c>
      <c r="I91" s="8"/>
      <c r="L91" s="70">
        <f t="shared" ref="L91:L93" si="39">I87+I95</f>
        <v>1.0326538173664455</v>
      </c>
      <c r="O91" s="12">
        <f t="shared" ref="O91:O93" si="40">TANH(L91)</f>
        <v>0.77497051146357721</v>
      </c>
    </row>
    <row r="92" spans="1:20" ht="15.75" customHeight="1" x14ac:dyDescent="0.2">
      <c r="G92" s="6">
        <v>0</v>
      </c>
      <c r="I92" s="8"/>
      <c r="L92" s="70">
        <f t="shared" si="39"/>
        <v>1.8112083922357978</v>
      </c>
      <c r="O92" s="12">
        <f t="shared" si="40"/>
        <v>0.94795449968690715</v>
      </c>
      <c r="T92" s="96" t="s">
        <v>264</v>
      </c>
    </row>
    <row r="93" spans="1:20" ht="15.75" customHeight="1" x14ac:dyDescent="0.2">
      <c r="I93" s="8"/>
      <c r="L93" s="70">
        <f t="shared" si="39"/>
        <v>1.9389157287302221</v>
      </c>
      <c r="O93" s="12">
        <f t="shared" si="40"/>
        <v>0.95944793956005014</v>
      </c>
    </row>
    <row r="94" spans="1:20" ht="15.75" customHeight="1" x14ac:dyDescent="0.2">
      <c r="A94" s="128" t="s">
        <v>188</v>
      </c>
      <c r="B94" s="127"/>
      <c r="C94" s="127"/>
      <c r="D94" s="6" t="s">
        <v>189</v>
      </c>
      <c r="G94" s="6" t="s">
        <v>265</v>
      </c>
      <c r="I94" s="8" t="s">
        <v>209</v>
      </c>
      <c r="O94" s="6">
        <f t="shared" ref="O94:O96" si="41">R12+R28+R44+R60+R76</f>
        <v>0.92316422492917161</v>
      </c>
    </row>
    <row r="95" spans="1:20" ht="15.75" customHeight="1" x14ac:dyDescent="0.2">
      <c r="A95" s="75">
        <v>0.24</v>
      </c>
      <c r="B95" s="75">
        <v>0.15</v>
      </c>
      <c r="C95" s="75">
        <v>0.09</v>
      </c>
      <c r="D95" s="75">
        <v>0.56700099999999998</v>
      </c>
      <c r="G95" s="6">
        <f t="shared" ref="G95:G97" si="42">O76</f>
        <v>0.95250300084673134</v>
      </c>
      <c r="I95" s="73">
        <f t="shared" ref="I95:I97" si="43">A95*$G$80+B95*$G$81+C95*$G$82 + $D$95</f>
        <v>1.0326538173664455</v>
      </c>
      <c r="O95" s="6">
        <f t="shared" si="41"/>
        <v>0.94990995158044411</v>
      </c>
    </row>
    <row r="96" spans="1:20" ht="15.75" customHeight="1" x14ac:dyDescent="0.2">
      <c r="A96" s="75">
        <v>0.35</v>
      </c>
      <c r="B96" s="75">
        <v>0.35</v>
      </c>
      <c r="C96" s="75">
        <v>0.56999999999999995</v>
      </c>
      <c r="D96" s="75"/>
      <c r="G96" s="6">
        <f t="shared" si="42"/>
        <v>0.92003785770473656</v>
      </c>
      <c r="I96" s="73">
        <f t="shared" si="43"/>
        <v>1.8112083922357978</v>
      </c>
      <c r="O96" s="6">
        <f t="shared" si="41"/>
        <v>0.96856386896602742</v>
      </c>
    </row>
    <row r="97" spans="1:20" ht="15.75" customHeight="1" x14ac:dyDescent="0.2">
      <c r="A97" s="75">
        <v>0.54</v>
      </c>
      <c r="B97" s="75">
        <v>0.52</v>
      </c>
      <c r="C97" s="75">
        <v>0.35</v>
      </c>
      <c r="D97" s="75"/>
      <c r="G97" s="6">
        <f t="shared" si="42"/>
        <v>0.99761203237960816</v>
      </c>
      <c r="I97" s="73">
        <f t="shared" si="43"/>
        <v>1.9389157287302221</v>
      </c>
    </row>
    <row r="98" spans="1:20" ht="15.75" customHeight="1" x14ac:dyDescent="0.2">
      <c r="I98" s="8"/>
    </row>
    <row r="99" spans="1:20" ht="15.75" customHeight="1" x14ac:dyDescent="0.2">
      <c r="I99" s="8"/>
    </row>
    <row r="100" spans="1:20" ht="15.75" customHeight="1" x14ac:dyDescent="0.2">
      <c r="I100" s="8"/>
    </row>
    <row r="101" spans="1:20" ht="15.75" customHeight="1" x14ac:dyDescent="0.2">
      <c r="A101" s="128" t="s">
        <v>31</v>
      </c>
      <c r="B101" s="127"/>
      <c r="C101" s="127"/>
      <c r="D101" s="127"/>
      <c r="E101" s="127"/>
      <c r="F101" s="127"/>
      <c r="G101" s="6" t="s">
        <v>266</v>
      </c>
      <c r="I101" s="8" t="s">
        <v>267</v>
      </c>
    </row>
    <row r="102" spans="1:20" ht="15.75" customHeight="1" x14ac:dyDescent="0.2">
      <c r="A102" s="75">
        <v>1</v>
      </c>
      <c r="B102" s="75">
        <v>0.56000000000000005</v>
      </c>
      <c r="C102" s="75">
        <v>0.31</v>
      </c>
      <c r="D102" s="75">
        <v>0.17</v>
      </c>
      <c r="E102" s="75">
        <v>0.23</v>
      </c>
      <c r="F102" s="75">
        <v>0.88</v>
      </c>
      <c r="G102" s="6">
        <v>1</v>
      </c>
      <c r="I102" s="10">
        <f t="shared" ref="I102:I104" si="44">A102*$G$102+B102*$G$103+C102*$G$104+D102*$G$105+E102*$G$106+F102*$G$107</f>
        <v>1</v>
      </c>
    </row>
    <row r="103" spans="1:20" ht="15.75" customHeight="1" x14ac:dyDescent="0.2">
      <c r="A103" s="75">
        <v>0.84</v>
      </c>
      <c r="B103" s="75">
        <v>0.39</v>
      </c>
      <c r="C103" s="75">
        <v>0.02</v>
      </c>
      <c r="D103" s="75">
        <v>0.89</v>
      </c>
      <c r="E103" s="75">
        <v>0.03</v>
      </c>
      <c r="F103" s="75">
        <v>0.31</v>
      </c>
      <c r="G103" s="6">
        <v>0</v>
      </c>
      <c r="I103" s="10">
        <f t="shared" si="44"/>
        <v>0.84</v>
      </c>
    </row>
    <row r="104" spans="1:20" ht="15.75" customHeight="1" x14ac:dyDescent="0.2">
      <c r="A104" s="75">
        <v>0.82</v>
      </c>
      <c r="B104" s="75">
        <v>0.84</v>
      </c>
      <c r="C104" s="75">
        <v>0.1</v>
      </c>
      <c r="D104" s="75">
        <v>0.78</v>
      </c>
      <c r="E104" s="75">
        <v>0.05</v>
      </c>
      <c r="F104" s="75">
        <v>0.48</v>
      </c>
      <c r="G104" s="6">
        <v>0</v>
      </c>
      <c r="I104" s="10">
        <f t="shared" si="44"/>
        <v>0.82</v>
      </c>
    </row>
    <row r="105" spans="1:20" ht="15.75" customHeight="1" x14ac:dyDescent="0.2">
      <c r="G105" s="6">
        <v>0</v>
      </c>
      <c r="I105" s="8"/>
      <c r="L105" s="6" t="s">
        <v>268</v>
      </c>
      <c r="O105" s="6" t="s">
        <v>269</v>
      </c>
    </row>
    <row r="106" spans="1:20" ht="15.75" customHeight="1" x14ac:dyDescent="0.2">
      <c r="G106" s="6">
        <v>0</v>
      </c>
      <c r="I106" s="8"/>
      <c r="L106" s="70">
        <f t="shared" ref="L106:L108" si="45">I102+I110</f>
        <v>1.9815374122646991</v>
      </c>
      <c r="O106" s="12">
        <f t="shared" ref="O106:O108" si="46">TANH(L106)</f>
        <v>0.9626996996925542</v>
      </c>
    </row>
    <row r="107" spans="1:20" ht="15.75" customHeight="1" x14ac:dyDescent="0.2">
      <c r="G107" s="6">
        <v>0</v>
      </c>
      <c r="I107" s="8"/>
      <c r="L107" s="70">
        <f t="shared" si="45"/>
        <v>2.5569100794518977</v>
      </c>
      <c r="O107" s="12">
        <f t="shared" si="46"/>
        <v>0.98804574551494095</v>
      </c>
      <c r="T107" s="96" t="s">
        <v>238</v>
      </c>
    </row>
    <row r="108" spans="1:20" ht="15.75" customHeight="1" x14ac:dyDescent="0.2">
      <c r="I108" s="8"/>
      <c r="L108" s="70">
        <f t="shared" si="45"/>
        <v>2.6342281948735407</v>
      </c>
      <c r="O108" s="12">
        <f t="shared" si="46"/>
        <v>0.98974969217099518</v>
      </c>
    </row>
    <row r="109" spans="1:20" ht="15.75" customHeight="1" x14ac:dyDescent="0.2">
      <c r="A109" s="128" t="s">
        <v>188</v>
      </c>
      <c r="B109" s="127"/>
      <c r="C109" s="127"/>
      <c r="D109" s="6" t="s">
        <v>189</v>
      </c>
      <c r="G109" s="6" t="s">
        <v>270</v>
      </c>
      <c r="I109" s="8" t="s">
        <v>209</v>
      </c>
      <c r="O109" s="6">
        <f t="shared" ref="O109:O111" si="47">U12+U28+U44+U60+U76</f>
        <v>0.92497984957306145</v>
      </c>
    </row>
    <row r="110" spans="1:20" ht="15.75" customHeight="1" x14ac:dyDescent="0.2">
      <c r="A110" s="75">
        <v>0.24</v>
      </c>
      <c r="B110" s="75">
        <v>0.15</v>
      </c>
      <c r="C110" s="75">
        <v>0.09</v>
      </c>
      <c r="D110" s="75">
        <v>0.56700099999999998</v>
      </c>
      <c r="G110" s="6">
        <f t="shared" ref="G110:G112" si="48">O91</f>
        <v>0.77497051146357721</v>
      </c>
      <c r="I110" s="73">
        <f t="shared" ref="I110:I112" si="49">A110*$G$110+B110*$G$111+C110*$G$112 + $D$110</f>
        <v>0.98153741226469915</v>
      </c>
      <c r="O110" s="6">
        <f t="shared" si="47"/>
        <v>0.9503356196522601</v>
      </c>
    </row>
    <row r="111" spans="1:20" ht="15.75" customHeight="1" x14ac:dyDescent="0.2">
      <c r="A111" s="75">
        <v>0.35</v>
      </c>
      <c r="B111" s="75">
        <v>0.35</v>
      </c>
      <c r="C111" s="75">
        <v>0.56999999999999995</v>
      </c>
      <c r="D111" s="75"/>
      <c r="G111" s="6">
        <f t="shared" si="48"/>
        <v>0.94795449968690715</v>
      </c>
      <c r="I111" s="73">
        <f t="shared" si="49"/>
        <v>1.7169100794518979</v>
      </c>
      <c r="O111" s="6">
        <f t="shared" si="47"/>
        <v>0.96986922939614484</v>
      </c>
    </row>
    <row r="112" spans="1:20" ht="15.75" customHeight="1" x14ac:dyDescent="0.2">
      <c r="A112" s="75">
        <v>0.54</v>
      </c>
      <c r="B112" s="75">
        <v>0.52</v>
      </c>
      <c r="C112" s="75">
        <v>0.35</v>
      </c>
      <c r="D112" s="75"/>
      <c r="G112" s="6">
        <f t="shared" si="48"/>
        <v>0.95944793956005014</v>
      </c>
      <c r="I112" s="73">
        <f t="shared" si="49"/>
        <v>1.8142281948735408</v>
      </c>
    </row>
    <row r="113" spans="1:20" ht="15.75" customHeight="1" x14ac:dyDescent="0.2">
      <c r="I113" s="8"/>
    </row>
    <row r="114" spans="1:20" ht="15.75" customHeight="1" x14ac:dyDescent="0.2">
      <c r="I114" s="8"/>
    </row>
    <row r="115" spans="1:20" ht="15.75" customHeight="1" x14ac:dyDescent="0.2"/>
    <row r="116" spans="1:20" ht="15.75" customHeight="1" x14ac:dyDescent="0.2">
      <c r="A116" s="128" t="s">
        <v>31</v>
      </c>
      <c r="B116" s="127"/>
      <c r="C116" s="127"/>
      <c r="D116" s="127"/>
      <c r="E116" s="127"/>
      <c r="F116" s="127"/>
      <c r="G116" s="6" t="s">
        <v>271</v>
      </c>
      <c r="I116" s="8" t="s">
        <v>272</v>
      </c>
    </row>
    <row r="117" spans="1:20" ht="15.75" customHeight="1" x14ac:dyDescent="0.2">
      <c r="A117" s="75">
        <v>1</v>
      </c>
      <c r="B117" s="75">
        <v>0.56000000000000005</v>
      </c>
      <c r="C117" s="75">
        <v>0.31</v>
      </c>
      <c r="D117" s="75">
        <v>0.17</v>
      </c>
      <c r="E117" s="75">
        <v>0.23</v>
      </c>
      <c r="F117" s="75">
        <v>0.88</v>
      </c>
      <c r="G117" s="6">
        <v>0</v>
      </c>
      <c r="I117" s="10">
        <f>A117*$G$117+B117*$G$118+C117*$G$119+D117*$G$120+E117*$G$121+F117*$G$122</f>
        <v>0.56000000000000005</v>
      </c>
    </row>
    <row r="118" spans="1:20" ht="15.75" customHeight="1" x14ac:dyDescent="0.2">
      <c r="A118" s="75">
        <v>0.84</v>
      </c>
      <c r="B118" s="75">
        <v>0.39</v>
      </c>
      <c r="C118" s="75">
        <v>0.02</v>
      </c>
      <c r="D118" s="75">
        <v>0.89</v>
      </c>
      <c r="E118" s="75">
        <v>0.03</v>
      </c>
      <c r="F118" s="75">
        <v>0.31</v>
      </c>
      <c r="G118" s="6">
        <v>1</v>
      </c>
      <c r="I118" s="10">
        <f t="shared" ref="I118:I119" si="50">A118*$G$102+B118*$G$103+C118*$G$104+D118*$G$105+E118*$G$106+F118*$G$107</f>
        <v>0.84</v>
      </c>
    </row>
    <row r="119" spans="1:20" ht="15.75" customHeight="1" x14ac:dyDescent="0.2">
      <c r="A119" s="75">
        <v>0.82</v>
      </c>
      <c r="B119" s="75">
        <v>0.84</v>
      </c>
      <c r="C119" s="75">
        <v>0.1</v>
      </c>
      <c r="D119" s="75">
        <v>0.78</v>
      </c>
      <c r="E119" s="75">
        <v>0.05</v>
      </c>
      <c r="F119" s="75">
        <v>0.48</v>
      </c>
      <c r="G119" s="6">
        <v>0</v>
      </c>
      <c r="I119" s="10">
        <f t="shared" si="50"/>
        <v>0.82</v>
      </c>
    </row>
    <row r="120" spans="1:20" ht="15.75" customHeight="1" x14ac:dyDescent="0.2">
      <c r="G120" s="6">
        <v>0</v>
      </c>
      <c r="I120" s="8"/>
      <c r="L120" s="6" t="s">
        <v>268</v>
      </c>
      <c r="O120" s="6" t="s">
        <v>273</v>
      </c>
    </row>
    <row r="121" spans="1:20" ht="15.75" customHeight="1" x14ac:dyDescent="0.2">
      <c r="G121" s="6">
        <v>0</v>
      </c>
      <c r="I121" s="8"/>
      <c r="L121" s="70">
        <f t="shared" ref="L121:L123" si="51">I117+I125</f>
        <v>1.5953332620488436</v>
      </c>
      <c r="O121" s="12">
        <f t="shared" ref="O121:O123" si="52">TANH(L121)</f>
        <v>0.92096305462511285</v>
      </c>
    </row>
    <row r="122" spans="1:20" ht="15.75" customHeight="1" x14ac:dyDescent="0.2">
      <c r="G122" s="6">
        <v>0</v>
      </c>
      <c r="I122" s="8"/>
      <c r="L122" s="70">
        <f t="shared" si="51"/>
        <v>2.6539192303600903</v>
      </c>
      <c r="O122" s="12">
        <f t="shared" si="52"/>
        <v>0.99014357425623178</v>
      </c>
      <c r="T122" s="96" t="s">
        <v>81</v>
      </c>
    </row>
    <row r="123" spans="1:20" ht="15.75" customHeight="1" x14ac:dyDescent="0.2">
      <c r="I123" s="8"/>
      <c r="L123" s="70">
        <f t="shared" si="51"/>
        <v>2.7670550177615967</v>
      </c>
      <c r="O123" s="12">
        <f t="shared" si="52"/>
        <v>0.99213163349229994</v>
      </c>
    </row>
    <row r="124" spans="1:20" ht="15.75" customHeight="1" x14ac:dyDescent="0.2">
      <c r="A124" s="128" t="s">
        <v>188</v>
      </c>
      <c r="B124" s="127"/>
      <c r="C124" s="127"/>
      <c r="D124" s="6" t="s">
        <v>189</v>
      </c>
      <c r="G124" s="6" t="s">
        <v>274</v>
      </c>
      <c r="I124" s="8" t="s">
        <v>209</v>
      </c>
      <c r="O124" s="6">
        <f t="shared" ref="O124:O126" si="53">X12+X28+X44+X60+X76</f>
        <v>0.92465719557558212</v>
      </c>
    </row>
    <row r="125" spans="1:20" ht="15.75" customHeight="1" x14ac:dyDescent="0.2">
      <c r="A125" s="75">
        <v>0.24</v>
      </c>
      <c r="B125" s="75">
        <v>0.15</v>
      </c>
      <c r="C125" s="75">
        <v>0.09</v>
      </c>
      <c r="D125" s="75">
        <v>0.56700099999999998</v>
      </c>
      <c r="G125" s="6">
        <f t="shared" ref="G125:G127" si="54">O106</f>
        <v>0.9626996996925542</v>
      </c>
      <c r="I125" s="73">
        <f t="shared" ref="I125:I127" si="55">A125*$G$125+B125*$G$126+C125*$G$127 + $D$125</f>
        <v>1.0353332620488436</v>
      </c>
      <c r="O125" s="6">
        <f t="shared" si="53"/>
        <v>0.95026264325564613</v>
      </c>
    </row>
    <row r="126" spans="1:20" ht="15.75" customHeight="1" x14ac:dyDescent="0.2">
      <c r="A126" s="75">
        <v>0.35</v>
      </c>
      <c r="B126" s="75">
        <v>0.35</v>
      </c>
      <c r="C126" s="75">
        <v>0.56999999999999995</v>
      </c>
      <c r="D126" s="75"/>
      <c r="G126" s="6">
        <f t="shared" si="54"/>
        <v>0.98804574551494095</v>
      </c>
      <c r="I126" s="73">
        <f t="shared" si="55"/>
        <v>1.8139192303600904</v>
      </c>
      <c r="O126" s="6">
        <f t="shared" si="53"/>
        <v>0.9696370110737953</v>
      </c>
    </row>
    <row r="127" spans="1:20" ht="15.75" customHeight="1" x14ac:dyDescent="0.2">
      <c r="A127" s="75">
        <v>0.54</v>
      </c>
      <c r="B127" s="75">
        <v>0.52</v>
      </c>
      <c r="C127" s="75">
        <v>0.35</v>
      </c>
      <c r="D127" s="75"/>
      <c r="G127" s="6">
        <f t="shared" si="54"/>
        <v>0.98974969217099518</v>
      </c>
      <c r="I127" s="73">
        <f t="shared" si="55"/>
        <v>1.9470550177615968</v>
      </c>
    </row>
    <row r="128" spans="1:20" ht="15.75" customHeight="1" x14ac:dyDescent="0.2"/>
    <row r="129" spans="1:18" ht="15.75" customHeight="1" x14ac:dyDescent="0.2"/>
    <row r="130" spans="1:18" ht="15.75" customHeight="1" x14ac:dyDescent="0.2">
      <c r="I130" s="8"/>
    </row>
    <row r="131" spans="1:18" ht="15.75" customHeight="1" x14ac:dyDescent="0.2">
      <c r="A131" s="6" t="s">
        <v>210</v>
      </c>
      <c r="I131" s="8"/>
    </row>
    <row r="132" spans="1:18" ht="15.75" customHeight="1" x14ac:dyDescent="0.2">
      <c r="A132" s="104" t="s">
        <v>91</v>
      </c>
      <c r="B132" s="105"/>
      <c r="C132" s="106"/>
      <c r="G132" s="80" t="s">
        <v>275</v>
      </c>
      <c r="H132" s="81"/>
      <c r="I132" s="82" t="s">
        <v>276</v>
      </c>
      <c r="J132" s="81"/>
      <c r="K132" s="81"/>
      <c r="L132" s="81" t="s">
        <v>156</v>
      </c>
      <c r="M132" s="81"/>
      <c r="N132" s="81" t="s">
        <v>149</v>
      </c>
      <c r="O132" s="81" t="s">
        <v>95</v>
      </c>
      <c r="P132" s="81"/>
      <c r="Q132" s="81"/>
      <c r="R132" s="83"/>
    </row>
    <row r="133" spans="1:18" ht="15.75" customHeight="1" x14ac:dyDescent="0.2">
      <c r="A133" s="98">
        <v>0.45</v>
      </c>
      <c r="B133" s="98">
        <v>0.34</v>
      </c>
      <c r="C133" s="98">
        <v>0.09</v>
      </c>
      <c r="D133" s="98">
        <v>0.22</v>
      </c>
      <c r="E133" s="98">
        <v>0.93</v>
      </c>
      <c r="F133" s="98">
        <v>0.18</v>
      </c>
      <c r="G133" s="84">
        <f t="shared" ref="G133:G138" si="56">O106</f>
        <v>0.9626996996925542</v>
      </c>
      <c r="I133" s="85">
        <f t="shared" ref="I133:I138" si="57">A133*$G$133+B133*$G$134+C133*$G$135+$G$136*D133+$G$137*E133+$G$138*F133</f>
        <v>2.1201120451061004</v>
      </c>
      <c r="L133" s="85">
        <f t="shared" ref="L133:L138" si="58">EXP(I133)/(EXP($I$133)+EXP($I$134)+EXP($I$135)+EXP($I$136)+EXP($I$137)+EXP($I$138))</f>
        <v>9.1376637965223051E-2</v>
      </c>
      <c r="N133" s="6">
        <v>1</v>
      </c>
      <c r="O133" s="6">
        <f>-N133*LOG(L133,2)</f>
        <v>3.4520308275537026</v>
      </c>
      <c r="R133" s="86"/>
    </row>
    <row r="134" spans="1:18" ht="15.75" customHeight="1" x14ac:dyDescent="0.2">
      <c r="A134" s="98">
        <v>0.96</v>
      </c>
      <c r="B134" s="98">
        <v>7.0000000000000007E-2</v>
      </c>
      <c r="C134" s="98">
        <v>0.51</v>
      </c>
      <c r="D134" s="98">
        <v>0.79</v>
      </c>
      <c r="E134" s="98">
        <v>0.63</v>
      </c>
      <c r="F134" s="98">
        <v>0.72</v>
      </c>
      <c r="G134" s="84">
        <f t="shared" si="56"/>
        <v>0.98804574551494095</v>
      </c>
      <c r="I134" s="85">
        <f t="shared" si="57"/>
        <v>3.5258786236069719</v>
      </c>
      <c r="L134" s="85">
        <f t="shared" si="58"/>
        <v>0.3726935209176192</v>
      </c>
      <c r="N134" s="6">
        <v>0</v>
      </c>
      <c r="R134" s="86"/>
    </row>
    <row r="135" spans="1:18" ht="15.75" customHeight="1" x14ac:dyDescent="0.2">
      <c r="A135" s="98">
        <v>0.61</v>
      </c>
      <c r="B135" s="98">
        <v>0.17</v>
      </c>
      <c r="C135" s="98">
        <v>0.93</v>
      </c>
      <c r="D135" s="98">
        <v>0.31</v>
      </c>
      <c r="E135" s="98">
        <v>0.2</v>
      </c>
      <c r="F135" s="98">
        <v>0.1</v>
      </c>
      <c r="G135" s="84">
        <f t="shared" si="56"/>
        <v>0.98974969217099518</v>
      </c>
      <c r="I135" s="85">
        <f t="shared" si="57"/>
        <v>2.2494796075067391</v>
      </c>
      <c r="L135" s="85">
        <f t="shared" si="58"/>
        <v>0.10399651677765236</v>
      </c>
      <c r="N135" s="6">
        <v>0</v>
      </c>
      <c r="R135" s="86"/>
    </row>
    <row r="136" spans="1:18" ht="15.75" customHeight="1" x14ac:dyDescent="0.2">
      <c r="A136" s="98">
        <v>0.02</v>
      </c>
      <c r="B136" s="98">
        <v>0.16</v>
      </c>
      <c r="C136" s="98">
        <v>0.08</v>
      </c>
      <c r="D136" s="98">
        <v>0.05</v>
      </c>
      <c r="E136" s="98">
        <v>0.32</v>
      </c>
      <c r="F136" s="98">
        <v>0.18</v>
      </c>
      <c r="G136" s="84">
        <f t="shared" si="56"/>
        <v>0.92497984957306145</v>
      </c>
      <c r="I136" s="85">
        <f t="shared" si="57"/>
        <v>0.78145414070860353</v>
      </c>
      <c r="L136" s="85">
        <f t="shared" si="58"/>
        <v>2.3958710172378762E-2</v>
      </c>
      <c r="N136" s="6">
        <v>0</v>
      </c>
      <c r="R136" s="86"/>
    </row>
    <row r="137" spans="1:18" ht="15.75" customHeight="1" x14ac:dyDescent="0.2">
      <c r="A137" s="98">
        <v>0.51</v>
      </c>
      <c r="B137" s="98">
        <v>0.7</v>
      </c>
      <c r="C137" s="98">
        <v>0.34</v>
      </c>
      <c r="D137" s="98">
        <v>0.96</v>
      </c>
      <c r="E137" s="98">
        <v>0.87</v>
      </c>
      <c r="F137" s="98">
        <v>0.09</v>
      </c>
      <c r="G137" s="84">
        <f t="shared" si="56"/>
        <v>0.9503356196522601</v>
      </c>
      <c r="I137" s="85">
        <f t="shared" si="57"/>
        <v>3.3211846393750575</v>
      </c>
      <c r="L137" s="85">
        <f t="shared" si="58"/>
        <v>0.30370670148003071</v>
      </c>
      <c r="N137" s="6">
        <v>0</v>
      </c>
      <c r="R137" s="44"/>
    </row>
    <row r="138" spans="1:18" ht="15.75" customHeight="1" x14ac:dyDescent="0.2">
      <c r="A138" s="98">
        <v>0.25</v>
      </c>
      <c r="B138" s="98">
        <v>0.95</v>
      </c>
      <c r="C138" s="98">
        <v>0.7</v>
      </c>
      <c r="D138" s="98">
        <v>0.1</v>
      </c>
      <c r="E138" s="98">
        <v>0.18</v>
      </c>
      <c r="F138" s="98">
        <v>0.12</v>
      </c>
      <c r="G138" s="84">
        <f t="shared" si="56"/>
        <v>0.96986922939614484</v>
      </c>
      <c r="I138" s="85">
        <f t="shared" si="57"/>
        <v>2.2520858717042791</v>
      </c>
      <c r="L138" s="85">
        <f t="shared" si="58"/>
        <v>0.10426791268709594</v>
      </c>
      <c r="N138" s="6">
        <v>0</v>
      </c>
      <c r="R138" s="86"/>
    </row>
    <row r="139" spans="1:18" ht="15.75" customHeight="1" x14ac:dyDescent="0.2">
      <c r="G139" s="87" t="s">
        <v>277</v>
      </c>
      <c r="I139" s="8" t="s">
        <v>278</v>
      </c>
      <c r="L139" s="6" t="s">
        <v>156</v>
      </c>
      <c r="N139" s="6" t="s">
        <v>149</v>
      </c>
      <c r="O139" s="6" t="s">
        <v>95</v>
      </c>
      <c r="Q139" s="124" t="s">
        <v>153</v>
      </c>
      <c r="R139" s="125"/>
    </row>
    <row r="140" spans="1:18" ht="15.75" customHeight="1" x14ac:dyDescent="0.2">
      <c r="G140" s="84">
        <f t="shared" ref="G140:G145" si="59">O121</f>
        <v>0.92096305462511285</v>
      </c>
      <c r="I140" s="85">
        <f t="shared" ref="I140:I145" si="60">A133*$G$140+B133*$G$141+C133*$G$142+D133*$G$143+E133*$G$144+F133*$G$145</f>
        <v>2.1020775400903888</v>
      </c>
      <c r="L140" s="88">
        <f t="shared" ref="L140:L145" si="61">EXP(I140)/(EXP($I$140)+EXP($I$141)+EXP($I$142)+EXP($I$143)+EXP($I$144)+EXP($I$145))</f>
        <v>9.203272143707858E-2</v>
      </c>
      <c r="N140" s="6">
        <v>0</v>
      </c>
      <c r="O140" s="6">
        <f>-N141*LOG(L141,2)</f>
        <v>1.4441141103788488</v>
      </c>
      <c r="R140" s="86"/>
    </row>
    <row r="141" spans="1:18" ht="15.75" customHeight="1" x14ac:dyDescent="0.2">
      <c r="G141" s="84">
        <f t="shared" si="59"/>
        <v>0.99014357425623178</v>
      </c>
      <c r="I141" s="85">
        <f t="shared" si="60"/>
        <v>3.4867050134480171</v>
      </c>
      <c r="L141" s="88">
        <f t="shared" si="61"/>
        <v>0.36751776402446279</v>
      </c>
      <c r="N141" s="6">
        <v>1</v>
      </c>
      <c r="R141" s="86"/>
    </row>
    <row r="142" spans="1:18" ht="15.75" customHeight="1" x14ac:dyDescent="0.2">
      <c r="G142" s="84">
        <f t="shared" si="59"/>
        <v>0.99213163349229994</v>
      </c>
      <c r="I142" s="85">
        <f t="shared" si="60"/>
        <v>2.2264542504796561</v>
      </c>
      <c r="L142" s="88">
        <f t="shared" si="61"/>
        <v>0.10422175534188038</v>
      </c>
      <c r="N142" s="6">
        <v>0</v>
      </c>
      <c r="R142" s="86"/>
    </row>
    <row r="143" spans="1:18" ht="15.75" customHeight="1" x14ac:dyDescent="0.2">
      <c r="G143" s="84">
        <f t="shared" si="59"/>
        <v>0.92465719557558212</v>
      </c>
      <c r="H143" s="6"/>
      <c r="I143" s="85">
        <f t="shared" si="60"/>
        <v>0.78106433126675234</v>
      </c>
      <c r="J143" s="6"/>
      <c r="K143" s="6"/>
      <c r="L143" s="88">
        <f t="shared" si="61"/>
        <v>2.4560291516797384E-2</v>
      </c>
      <c r="M143" s="6"/>
      <c r="N143" s="6">
        <v>0</v>
      </c>
      <c r="O143" s="6"/>
      <c r="P143" s="6"/>
      <c r="Q143" s="6"/>
      <c r="R143" s="86"/>
    </row>
    <row r="144" spans="1:18" ht="15.75" customHeight="1" x14ac:dyDescent="0.2">
      <c r="G144" s="84">
        <f t="shared" si="59"/>
        <v>0.95026264325564613</v>
      </c>
      <c r="I144" s="85">
        <f t="shared" si="60"/>
        <v>3.3017831536071638</v>
      </c>
      <c r="L144" s="88">
        <f t="shared" si="61"/>
        <v>0.30546945657188029</v>
      </c>
      <c r="N144" s="6">
        <v>0</v>
      </c>
      <c r="R144" s="86"/>
    </row>
    <row r="145" spans="7:18" ht="15.75" customHeight="1" x14ac:dyDescent="0.2">
      <c r="G145" s="84">
        <f t="shared" si="59"/>
        <v>0.9696370110737953</v>
      </c>
      <c r="H145" s="90"/>
      <c r="I145" s="102">
        <f t="shared" si="60"/>
        <v>2.2452387393167381</v>
      </c>
      <c r="J145" s="90"/>
      <c r="K145" s="90"/>
      <c r="L145" s="103">
        <f t="shared" si="61"/>
        <v>0.10619801110790064</v>
      </c>
      <c r="M145" s="90"/>
      <c r="N145" s="90">
        <v>0</v>
      </c>
      <c r="O145" s="90"/>
      <c r="P145" s="90"/>
      <c r="Q145" s="90"/>
      <c r="R145" s="92"/>
    </row>
    <row r="146" spans="7:18" ht="15.75" customHeight="1" x14ac:dyDescent="0.2">
      <c r="I146" s="8"/>
    </row>
    <row r="147" spans="7:18" ht="15.75" customHeight="1" x14ac:dyDescent="0.2">
      <c r="I147" s="8"/>
    </row>
    <row r="148" spans="7:18" ht="15.75" customHeight="1" x14ac:dyDescent="0.2">
      <c r="I148" s="8"/>
    </row>
    <row r="149" spans="7:18" ht="15.75" customHeight="1" x14ac:dyDescent="0.2">
      <c r="I149" s="8"/>
    </row>
    <row r="150" spans="7:18" ht="15.75" customHeight="1" x14ac:dyDescent="0.2">
      <c r="I150" s="8"/>
    </row>
    <row r="151" spans="7:18" ht="15.75" customHeight="1" x14ac:dyDescent="0.2">
      <c r="I151" s="8"/>
    </row>
    <row r="152" spans="7:18" ht="15.75" customHeight="1" x14ac:dyDescent="0.2">
      <c r="I152" s="8"/>
    </row>
    <row r="153" spans="7:18" ht="15.75" customHeight="1" x14ac:dyDescent="0.2">
      <c r="I153" s="8"/>
    </row>
    <row r="154" spans="7:18" ht="15.75" customHeight="1" x14ac:dyDescent="0.2">
      <c r="I154" s="8"/>
    </row>
    <row r="155" spans="7:18" ht="15.75" customHeight="1" x14ac:dyDescent="0.2">
      <c r="I155" s="8"/>
    </row>
    <row r="156" spans="7:18" ht="15.75" customHeight="1" x14ac:dyDescent="0.2">
      <c r="I156" s="8"/>
    </row>
    <row r="157" spans="7:18" ht="15.75" customHeight="1" x14ac:dyDescent="0.2">
      <c r="I157" s="8"/>
    </row>
    <row r="158" spans="7:18" ht="15.75" customHeight="1" x14ac:dyDescent="0.2">
      <c r="I158" s="8"/>
    </row>
    <row r="159" spans="7:18" ht="15.75" customHeight="1" x14ac:dyDescent="0.2">
      <c r="I159" s="8"/>
    </row>
    <row r="160" spans="7:18" ht="15.75" customHeight="1" x14ac:dyDescent="0.2">
      <c r="I160" s="8"/>
    </row>
    <row r="161" spans="9:9" ht="15.75" customHeight="1" x14ac:dyDescent="0.2">
      <c r="I161" s="8"/>
    </row>
    <row r="162" spans="9:9" ht="15.75" customHeight="1" x14ac:dyDescent="0.2">
      <c r="I162" s="8"/>
    </row>
    <row r="163" spans="9:9" ht="15.75" customHeight="1" x14ac:dyDescent="0.2">
      <c r="I163" s="8"/>
    </row>
    <row r="164" spans="9:9" ht="15.75" customHeight="1" x14ac:dyDescent="0.2">
      <c r="I164" s="8"/>
    </row>
    <row r="165" spans="9:9" ht="15.75" customHeight="1" x14ac:dyDescent="0.2">
      <c r="I165" s="8"/>
    </row>
    <row r="166" spans="9:9" ht="15.75" customHeight="1" x14ac:dyDescent="0.2">
      <c r="I166" s="8"/>
    </row>
    <row r="167" spans="9:9" ht="15.75" customHeight="1" x14ac:dyDescent="0.2">
      <c r="I167" s="8"/>
    </row>
    <row r="168" spans="9:9" ht="15.75" customHeight="1" x14ac:dyDescent="0.2">
      <c r="I168" s="8"/>
    </row>
    <row r="169" spans="9:9" ht="15.75" customHeight="1" x14ac:dyDescent="0.2">
      <c r="I169" s="8"/>
    </row>
    <row r="170" spans="9:9" ht="15.75" customHeight="1" x14ac:dyDescent="0.2">
      <c r="I170" s="8"/>
    </row>
    <row r="171" spans="9:9" ht="15.75" customHeight="1" x14ac:dyDescent="0.2">
      <c r="I171" s="8"/>
    </row>
    <row r="172" spans="9:9" ht="15.75" customHeight="1" x14ac:dyDescent="0.2">
      <c r="I172" s="8"/>
    </row>
    <row r="173" spans="9:9" ht="15.75" customHeight="1" x14ac:dyDescent="0.2">
      <c r="I173" s="8"/>
    </row>
    <row r="174" spans="9:9" ht="15.75" customHeight="1" x14ac:dyDescent="0.2">
      <c r="I174" s="8"/>
    </row>
    <row r="175" spans="9:9" ht="15.75" customHeight="1" x14ac:dyDescent="0.2">
      <c r="I175" s="8"/>
    </row>
    <row r="176" spans="9:9" ht="15.75" customHeight="1" x14ac:dyDescent="0.2">
      <c r="I176" s="8"/>
    </row>
    <row r="177" spans="9:9" ht="15.75" customHeight="1" x14ac:dyDescent="0.2">
      <c r="I177" s="8"/>
    </row>
    <row r="178" spans="9:9" ht="15.75" customHeight="1" x14ac:dyDescent="0.2">
      <c r="I178" s="8"/>
    </row>
    <row r="179" spans="9:9" ht="15.75" customHeight="1" x14ac:dyDescent="0.2">
      <c r="I179" s="8"/>
    </row>
    <row r="180" spans="9:9" ht="15.75" customHeight="1" x14ac:dyDescent="0.2">
      <c r="I180" s="8"/>
    </row>
    <row r="181" spans="9:9" ht="15.75" customHeight="1" x14ac:dyDescent="0.2">
      <c r="I181" s="8"/>
    </row>
    <row r="182" spans="9:9" ht="15.75" customHeight="1" x14ac:dyDescent="0.2">
      <c r="I182" s="8"/>
    </row>
    <row r="183" spans="9:9" ht="15.75" customHeight="1" x14ac:dyDescent="0.2">
      <c r="I183" s="8"/>
    </row>
    <row r="184" spans="9:9" ht="15.75" customHeight="1" x14ac:dyDescent="0.2">
      <c r="I184" s="8"/>
    </row>
    <row r="185" spans="9:9" ht="15.75" customHeight="1" x14ac:dyDescent="0.2">
      <c r="I185" s="8"/>
    </row>
    <row r="186" spans="9:9" ht="15.75" customHeight="1" x14ac:dyDescent="0.2">
      <c r="I186" s="8"/>
    </row>
    <row r="187" spans="9:9" ht="15.75" customHeight="1" x14ac:dyDescent="0.2">
      <c r="I187" s="8"/>
    </row>
    <row r="188" spans="9:9" ht="15.75" customHeight="1" x14ac:dyDescent="0.2">
      <c r="I188" s="8"/>
    </row>
    <row r="189" spans="9:9" ht="15.75" customHeight="1" x14ac:dyDescent="0.2">
      <c r="I189" s="8"/>
    </row>
    <row r="190" spans="9:9" ht="15.75" customHeight="1" x14ac:dyDescent="0.2">
      <c r="I190" s="8"/>
    </row>
    <row r="191" spans="9:9" ht="15.75" customHeight="1" x14ac:dyDescent="0.2">
      <c r="I191" s="8"/>
    </row>
    <row r="192" spans="9:9" ht="15.75" customHeight="1" x14ac:dyDescent="0.2">
      <c r="I192" s="8"/>
    </row>
    <row r="193" spans="9:9" ht="15.75" customHeight="1" x14ac:dyDescent="0.2">
      <c r="I193" s="8"/>
    </row>
    <row r="194" spans="9:9" ht="15.75" customHeight="1" x14ac:dyDescent="0.2">
      <c r="I194" s="8"/>
    </row>
    <row r="195" spans="9:9" ht="15.75" customHeight="1" x14ac:dyDescent="0.2">
      <c r="I195" s="8"/>
    </row>
    <row r="196" spans="9:9" ht="15.75" customHeight="1" x14ac:dyDescent="0.2">
      <c r="I196" s="8"/>
    </row>
    <row r="197" spans="9:9" ht="15.75" customHeight="1" x14ac:dyDescent="0.2">
      <c r="I197" s="8"/>
    </row>
    <row r="198" spans="9:9" ht="15.75" customHeight="1" x14ac:dyDescent="0.2">
      <c r="I198" s="8"/>
    </row>
    <row r="199" spans="9:9" ht="15.75" customHeight="1" x14ac:dyDescent="0.2">
      <c r="I199" s="8"/>
    </row>
    <row r="200" spans="9:9" ht="15.75" customHeight="1" x14ac:dyDescent="0.2">
      <c r="I200" s="8"/>
    </row>
    <row r="201" spans="9:9" ht="15.75" customHeight="1" x14ac:dyDescent="0.2">
      <c r="I201" s="8"/>
    </row>
    <row r="202" spans="9:9" ht="15.75" customHeight="1" x14ac:dyDescent="0.2">
      <c r="I202" s="8"/>
    </row>
    <row r="203" spans="9:9" ht="15.75" customHeight="1" x14ac:dyDescent="0.2">
      <c r="I203" s="8"/>
    </row>
    <row r="204" spans="9:9" ht="15.75" customHeight="1" x14ac:dyDescent="0.2">
      <c r="I204" s="8"/>
    </row>
    <row r="205" spans="9:9" ht="15.75" customHeight="1" x14ac:dyDescent="0.2">
      <c r="I205" s="8"/>
    </row>
    <row r="206" spans="9:9" ht="15.75" customHeight="1" x14ac:dyDescent="0.2">
      <c r="I206" s="8"/>
    </row>
    <row r="207" spans="9:9" ht="15.75" customHeight="1" x14ac:dyDescent="0.2">
      <c r="I207" s="8"/>
    </row>
    <row r="208" spans="9:9" ht="15.75" customHeight="1" x14ac:dyDescent="0.2">
      <c r="I208" s="8"/>
    </row>
    <row r="209" spans="9:9" ht="15.75" customHeight="1" x14ac:dyDescent="0.2">
      <c r="I209" s="8"/>
    </row>
    <row r="210" spans="9:9" ht="15.75" customHeight="1" x14ac:dyDescent="0.2">
      <c r="I210" s="8"/>
    </row>
    <row r="211" spans="9:9" ht="15.75" customHeight="1" x14ac:dyDescent="0.2">
      <c r="I211" s="8"/>
    </row>
    <row r="212" spans="9:9" ht="15.75" customHeight="1" x14ac:dyDescent="0.2">
      <c r="I212" s="8"/>
    </row>
    <row r="213" spans="9:9" ht="15.75" customHeight="1" x14ac:dyDescent="0.2">
      <c r="I213" s="8"/>
    </row>
    <row r="214" spans="9:9" ht="15.75" customHeight="1" x14ac:dyDescent="0.2">
      <c r="I214" s="8"/>
    </row>
    <row r="215" spans="9:9" ht="15.75" customHeight="1" x14ac:dyDescent="0.2">
      <c r="I215" s="8"/>
    </row>
    <row r="216" spans="9:9" ht="15.75" customHeight="1" x14ac:dyDescent="0.2">
      <c r="I216" s="8"/>
    </row>
    <row r="217" spans="9:9" ht="15.75" customHeight="1" x14ac:dyDescent="0.2">
      <c r="I217" s="8"/>
    </row>
    <row r="218" spans="9:9" ht="15.75" customHeight="1" x14ac:dyDescent="0.2">
      <c r="I218" s="8"/>
    </row>
    <row r="219" spans="9:9" ht="15.75" customHeight="1" x14ac:dyDescent="0.2">
      <c r="I219" s="8"/>
    </row>
    <row r="220" spans="9:9" ht="15.75" customHeight="1" x14ac:dyDescent="0.2">
      <c r="I220" s="8"/>
    </row>
    <row r="221" spans="9:9" ht="15.75" customHeight="1" x14ac:dyDescent="0.2">
      <c r="I221" s="8"/>
    </row>
    <row r="222" spans="9:9" ht="15.75" customHeight="1" x14ac:dyDescent="0.2">
      <c r="I222" s="8"/>
    </row>
    <row r="223" spans="9:9" ht="15.75" customHeight="1" x14ac:dyDescent="0.2">
      <c r="I223" s="8"/>
    </row>
    <row r="224" spans="9:9" ht="15.75" customHeight="1" x14ac:dyDescent="0.2">
      <c r="I224" s="8"/>
    </row>
    <row r="225" spans="9:9" ht="15.75" customHeight="1" x14ac:dyDescent="0.2">
      <c r="I225" s="8"/>
    </row>
    <row r="226" spans="9:9" ht="15.75" customHeight="1" x14ac:dyDescent="0.2">
      <c r="I226" s="8"/>
    </row>
    <row r="227" spans="9:9" ht="15.75" customHeight="1" x14ac:dyDescent="0.2">
      <c r="I227" s="8"/>
    </row>
    <row r="228" spans="9:9" ht="15.75" customHeight="1" x14ac:dyDescent="0.2">
      <c r="I228" s="8"/>
    </row>
    <row r="229" spans="9:9" ht="15.75" customHeight="1" x14ac:dyDescent="0.2">
      <c r="I229" s="8"/>
    </row>
    <row r="230" spans="9:9" ht="15.75" customHeight="1" x14ac:dyDescent="0.2">
      <c r="I230" s="8"/>
    </row>
    <row r="231" spans="9:9" ht="15.75" customHeight="1" x14ac:dyDescent="0.2">
      <c r="I231" s="8"/>
    </row>
    <row r="232" spans="9:9" ht="15.75" customHeight="1" x14ac:dyDescent="0.2">
      <c r="I232" s="8"/>
    </row>
    <row r="233" spans="9:9" ht="15.75" customHeight="1" x14ac:dyDescent="0.2">
      <c r="I233" s="8"/>
    </row>
    <row r="234" spans="9:9" ht="15.75" customHeight="1" x14ac:dyDescent="0.2">
      <c r="I234" s="8"/>
    </row>
    <row r="235" spans="9:9" ht="15.75" customHeight="1" x14ac:dyDescent="0.2">
      <c r="I235" s="8"/>
    </row>
    <row r="236" spans="9:9" ht="15.75" customHeight="1" x14ac:dyDescent="0.2">
      <c r="I236" s="8"/>
    </row>
    <row r="237" spans="9:9" ht="15.75" customHeight="1" x14ac:dyDescent="0.2">
      <c r="I237" s="8"/>
    </row>
    <row r="238" spans="9:9" ht="15.75" customHeight="1" x14ac:dyDescent="0.2">
      <c r="I238" s="8"/>
    </row>
    <row r="239" spans="9:9" ht="15.75" customHeight="1" x14ac:dyDescent="0.2">
      <c r="I239" s="8"/>
    </row>
    <row r="240" spans="9:9" ht="15.75" customHeight="1" x14ac:dyDescent="0.2">
      <c r="I240" s="8"/>
    </row>
    <row r="241" spans="9:9" ht="15.75" customHeight="1" x14ac:dyDescent="0.2">
      <c r="I241" s="8"/>
    </row>
    <row r="242" spans="9:9" ht="15.75" customHeight="1" x14ac:dyDescent="0.2">
      <c r="I242" s="8"/>
    </row>
    <row r="243" spans="9:9" ht="15.75" customHeight="1" x14ac:dyDescent="0.2">
      <c r="I243" s="8"/>
    </row>
    <row r="244" spans="9:9" ht="15.75" customHeight="1" x14ac:dyDescent="0.2">
      <c r="I244" s="8"/>
    </row>
    <row r="245" spans="9:9" ht="15.75" customHeight="1" x14ac:dyDescent="0.2">
      <c r="I245" s="8"/>
    </row>
    <row r="246" spans="9:9" ht="15.75" customHeight="1" x14ac:dyDescent="0.2">
      <c r="I246" s="8"/>
    </row>
    <row r="247" spans="9:9" ht="15.75" customHeight="1" x14ac:dyDescent="0.2">
      <c r="I247" s="8"/>
    </row>
    <row r="248" spans="9:9" ht="15.75" customHeight="1" x14ac:dyDescent="0.2">
      <c r="I248" s="8"/>
    </row>
    <row r="249" spans="9:9" ht="15.75" customHeight="1" x14ac:dyDescent="0.2">
      <c r="I249" s="8"/>
    </row>
    <row r="250" spans="9:9" ht="15.75" customHeight="1" x14ac:dyDescent="0.2">
      <c r="I250" s="8"/>
    </row>
    <row r="251" spans="9:9" ht="15.75" customHeight="1" x14ac:dyDescent="0.2">
      <c r="I251" s="8"/>
    </row>
    <row r="252" spans="9:9" ht="15.75" customHeight="1" x14ac:dyDescent="0.2">
      <c r="I252" s="8"/>
    </row>
    <row r="253" spans="9:9" ht="15.75" customHeight="1" x14ac:dyDescent="0.2">
      <c r="I253" s="8"/>
    </row>
    <row r="254" spans="9:9" ht="15.75" customHeight="1" x14ac:dyDescent="0.2">
      <c r="I254" s="8"/>
    </row>
    <row r="255" spans="9:9" ht="15.75" customHeight="1" x14ac:dyDescent="0.2">
      <c r="I255" s="8"/>
    </row>
    <row r="256" spans="9:9" ht="15.75" customHeight="1" x14ac:dyDescent="0.2">
      <c r="I256" s="8"/>
    </row>
    <row r="257" spans="9:9" ht="15.75" customHeight="1" x14ac:dyDescent="0.2">
      <c r="I257" s="8"/>
    </row>
    <row r="258" spans="9:9" ht="15.75" customHeight="1" x14ac:dyDescent="0.2">
      <c r="I258" s="8"/>
    </row>
    <row r="259" spans="9:9" ht="15.75" customHeight="1" x14ac:dyDescent="0.2">
      <c r="I259" s="8"/>
    </row>
    <row r="260" spans="9:9" ht="15.75" customHeight="1" x14ac:dyDescent="0.2">
      <c r="I260" s="8"/>
    </row>
    <row r="261" spans="9:9" ht="15.75" customHeight="1" x14ac:dyDescent="0.2">
      <c r="I261" s="8"/>
    </row>
    <row r="262" spans="9:9" ht="15.75" customHeight="1" x14ac:dyDescent="0.2">
      <c r="I262" s="8"/>
    </row>
    <row r="263" spans="9:9" ht="15.75" customHeight="1" x14ac:dyDescent="0.2">
      <c r="I263" s="8"/>
    </row>
    <row r="264" spans="9:9" ht="15.75" customHeight="1" x14ac:dyDescent="0.2">
      <c r="I264" s="8"/>
    </row>
    <row r="265" spans="9:9" ht="15.75" customHeight="1" x14ac:dyDescent="0.2">
      <c r="I265" s="8"/>
    </row>
    <row r="266" spans="9:9" ht="15.75" customHeight="1" x14ac:dyDescent="0.2">
      <c r="I266" s="8"/>
    </row>
    <row r="267" spans="9:9" ht="15.75" customHeight="1" x14ac:dyDescent="0.2">
      <c r="I267" s="8"/>
    </row>
    <row r="268" spans="9:9" ht="15.75" customHeight="1" x14ac:dyDescent="0.2">
      <c r="I268" s="8"/>
    </row>
    <row r="269" spans="9:9" ht="15.75" customHeight="1" x14ac:dyDescent="0.2">
      <c r="I269" s="8"/>
    </row>
    <row r="270" spans="9:9" ht="15.75" customHeight="1" x14ac:dyDescent="0.2">
      <c r="I270" s="8"/>
    </row>
    <row r="271" spans="9:9" ht="15.75" customHeight="1" x14ac:dyDescent="0.2">
      <c r="I271" s="8"/>
    </row>
    <row r="272" spans="9:9" ht="15.75" customHeight="1" x14ac:dyDescent="0.2">
      <c r="I272" s="8"/>
    </row>
    <row r="273" spans="9:9" ht="15.75" customHeight="1" x14ac:dyDescent="0.2">
      <c r="I273" s="8"/>
    </row>
    <row r="274" spans="9:9" ht="15.75" customHeight="1" x14ac:dyDescent="0.2">
      <c r="I274" s="8"/>
    </row>
    <row r="275" spans="9:9" ht="15.75" customHeight="1" x14ac:dyDescent="0.2">
      <c r="I275" s="8"/>
    </row>
    <row r="276" spans="9:9" ht="15.75" customHeight="1" x14ac:dyDescent="0.2">
      <c r="I276" s="8"/>
    </row>
    <row r="277" spans="9:9" ht="15.75" customHeight="1" x14ac:dyDescent="0.2">
      <c r="I277" s="8"/>
    </row>
    <row r="278" spans="9:9" ht="15.75" customHeight="1" x14ac:dyDescent="0.2">
      <c r="I278" s="8"/>
    </row>
    <row r="279" spans="9:9" ht="15.75" customHeight="1" x14ac:dyDescent="0.2">
      <c r="I279" s="8"/>
    </row>
    <row r="280" spans="9:9" ht="15.75" customHeight="1" x14ac:dyDescent="0.2">
      <c r="I280" s="8"/>
    </row>
    <row r="281" spans="9:9" ht="15.75" customHeight="1" x14ac:dyDescent="0.2">
      <c r="I281" s="8"/>
    </row>
    <row r="282" spans="9:9" ht="15.75" customHeight="1" x14ac:dyDescent="0.2">
      <c r="I282" s="8"/>
    </row>
    <row r="283" spans="9:9" ht="15.75" customHeight="1" x14ac:dyDescent="0.2">
      <c r="I283" s="8"/>
    </row>
    <row r="284" spans="9:9" ht="15.75" customHeight="1" x14ac:dyDescent="0.2">
      <c r="I284" s="8"/>
    </row>
    <row r="285" spans="9:9" ht="15.75" customHeight="1" x14ac:dyDescent="0.2">
      <c r="I285" s="8"/>
    </row>
    <row r="286" spans="9:9" ht="15.75" customHeight="1" x14ac:dyDescent="0.2">
      <c r="I286" s="8"/>
    </row>
    <row r="287" spans="9:9" ht="15.75" customHeight="1" x14ac:dyDescent="0.2">
      <c r="I287" s="8"/>
    </row>
    <row r="288" spans="9:9" ht="15.75" customHeight="1" x14ac:dyDescent="0.2">
      <c r="I288" s="8"/>
    </row>
    <row r="289" spans="9:9" ht="15.75" customHeight="1" x14ac:dyDescent="0.2">
      <c r="I289" s="8"/>
    </row>
    <row r="290" spans="9:9" ht="15.75" customHeight="1" x14ac:dyDescent="0.2">
      <c r="I290" s="8"/>
    </row>
    <row r="291" spans="9:9" ht="15.75" customHeight="1" x14ac:dyDescent="0.2">
      <c r="I291" s="8"/>
    </row>
    <row r="292" spans="9:9" ht="15.75" customHeight="1" x14ac:dyDescent="0.2">
      <c r="I292" s="8"/>
    </row>
    <row r="293" spans="9:9" ht="15.75" customHeight="1" x14ac:dyDescent="0.2">
      <c r="I293" s="8"/>
    </row>
    <row r="294" spans="9:9" ht="15.75" customHeight="1" x14ac:dyDescent="0.2">
      <c r="I294" s="8"/>
    </row>
    <row r="295" spans="9:9" ht="15.75" customHeight="1" x14ac:dyDescent="0.2">
      <c r="I295" s="8"/>
    </row>
    <row r="296" spans="9:9" ht="15.75" customHeight="1" x14ac:dyDescent="0.2">
      <c r="I296" s="8"/>
    </row>
    <row r="297" spans="9:9" ht="15.75" customHeight="1" x14ac:dyDescent="0.2">
      <c r="I297" s="8"/>
    </row>
    <row r="298" spans="9:9" ht="15.75" customHeight="1" x14ac:dyDescent="0.2">
      <c r="I298" s="8"/>
    </row>
    <row r="299" spans="9:9" ht="15.75" customHeight="1" x14ac:dyDescent="0.2">
      <c r="I299" s="8"/>
    </row>
    <row r="300" spans="9:9" ht="15.75" customHeight="1" x14ac:dyDescent="0.2">
      <c r="I300" s="8"/>
    </row>
    <row r="301" spans="9:9" ht="15.75" customHeight="1" x14ac:dyDescent="0.2">
      <c r="I301" s="8"/>
    </row>
    <row r="302" spans="9:9" ht="15.75" customHeight="1" x14ac:dyDescent="0.2">
      <c r="I302" s="8"/>
    </row>
    <row r="303" spans="9:9" ht="15.75" customHeight="1" x14ac:dyDescent="0.2">
      <c r="I303" s="8"/>
    </row>
    <row r="304" spans="9:9" ht="15.75" customHeight="1" x14ac:dyDescent="0.2">
      <c r="I304" s="8"/>
    </row>
    <row r="305" spans="9:9" ht="15.75" customHeight="1" x14ac:dyDescent="0.2">
      <c r="I305" s="8"/>
    </row>
    <row r="306" spans="9:9" ht="15.75" customHeight="1" x14ac:dyDescent="0.2">
      <c r="I306" s="8"/>
    </row>
    <row r="307" spans="9:9" ht="15.75" customHeight="1" x14ac:dyDescent="0.2">
      <c r="I307" s="8"/>
    </row>
    <row r="308" spans="9:9" ht="15.75" customHeight="1" x14ac:dyDescent="0.2">
      <c r="I308" s="8"/>
    </row>
    <row r="309" spans="9:9" ht="15.75" customHeight="1" x14ac:dyDescent="0.2">
      <c r="I309" s="8"/>
    </row>
    <row r="310" spans="9:9" ht="15.75" customHeight="1" x14ac:dyDescent="0.2">
      <c r="I310" s="8"/>
    </row>
    <row r="311" spans="9:9" ht="15.75" customHeight="1" x14ac:dyDescent="0.2">
      <c r="I311" s="8"/>
    </row>
    <row r="312" spans="9:9" ht="15.75" customHeight="1" x14ac:dyDescent="0.2">
      <c r="I312" s="8"/>
    </row>
    <row r="313" spans="9:9" ht="15.75" customHeight="1" x14ac:dyDescent="0.2">
      <c r="I313" s="8"/>
    </row>
    <row r="314" spans="9:9" ht="15.75" customHeight="1" x14ac:dyDescent="0.2">
      <c r="I314" s="8"/>
    </row>
    <row r="315" spans="9:9" ht="15.75" customHeight="1" x14ac:dyDescent="0.2">
      <c r="I315" s="8"/>
    </row>
    <row r="316" spans="9:9" ht="15.75" customHeight="1" x14ac:dyDescent="0.2">
      <c r="I316" s="8"/>
    </row>
    <row r="317" spans="9:9" ht="15.75" customHeight="1" x14ac:dyDescent="0.2">
      <c r="I317" s="8"/>
    </row>
    <row r="318" spans="9:9" ht="15.75" customHeight="1" x14ac:dyDescent="0.2">
      <c r="I318" s="8"/>
    </row>
    <row r="319" spans="9:9" ht="15.75" customHeight="1" x14ac:dyDescent="0.2">
      <c r="I319" s="8"/>
    </row>
    <row r="320" spans="9:9" ht="15.75" customHeight="1" x14ac:dyDescent="0.2">
      <c r="I320" s="8"/>
    </row>
    <row r="321" spans="9:9" ht="15.75" customHeight="1" x14ac:dyDescent="0.2">
      <c r="I321" s="8"/>
    </row>
    <row r="322" spans="9:9" ht="15.75" customHeight="1" x14ac:dyDescent="0.2">
      <c r="I322" s="8"/>
    </row>
    <row r="323" spans="9:9" ht="15.75" customHeight="1" x14ac:dyDescent="0.2">
      <c r="I323" s="8"/>
    </row>
    <row r="324" spans="9:9" ht="15.75" customHeight="1" x14ac:dyDescent="0.2">
      <c r="I324" s="8"/>
    </row>
    <row r="325" spans="9:9" ht="15.75" customHeight="1" x14ac:dyDescent="0.2">
      <c r="I325" s="8"/>
    </row>
    <row r="326" spans="9:9" ht="15.75" customHeight="1" x14ac:dyDescent="0.2">
      <c r="I326" s="8"/>
    </row>
    <row r="327" spans="9:9" ht="15.75" customHeight="1" x14ac:dyDescent="0.2">
      <c r="I327" s="8"/>
    </row>
    <row r="328" spans="9:9" ht="15.75" customHeight="1" x14ac:dyDescent="0.2">
      <c r="I328" s="8"/>
    </row>
    <row r="329" spans="9:9" ht="15.75" customHeight="1" x14ac:dyDescent="0.2">
      <c r="I329" s="8"/>
    </row>
    <row r="330" spans="9:9" ht="15.75" customHeight="1" x14ac:dyDescent="0.2">
      <c r="I330" s="8"/>
    </row>
    <row r="331" spans="9:9" ht="15.75" customHeight="1" x14ac:dyDescent="0.2">
      <c r="I331" s="8"/>
    </row>
    <row r="332" spans="9:9" ht="15.75" customHeight="1" x14ac:dyDescent="0.2">
      <c r="I332" s="8"/>
    </row>
    <row r="333" spans="9:9" ht="15.75" customHeight="1" x14ac:dyDescent="0.2">
      <c r="I333" s="8"/>
    </row>
    <row r="334" spans="9:9" ht="15.75" customHeight="1" x14ac:dyDescent="0.2">
      <c r="I334" s="8"/>
    </row>
    <row r="335" spans="9:9" ht="15.75" customHeight="1" x14ac:dyDescent="0.2">
      <c r="I335" s="8"/>
    </row>
    <row r="336" spans="9:9" ht="15.75" customHeight="1" x14ac:dyDescent="0.2">
      <c r="I336" s="8"/>
    </row>
    <row r="337" spans="9:9" ht="15.75" customHeight="1" x14ac:dyDescent="0.2">
      <c r="I337" s="8"/>
    </row>
    <row r="338" spans="9:9" ht="15.75" customHeight="1" x14ac:dyDescent="0.2">
      <c r="I338" s="8"/>
    </row>
    <row r="339" spans="9:9" ht="15.75" customHeight="1" x14ac:dyDescent="0.2">
      <c r="I339" s="8"/>
    </row>
    <row r="340" spans="9:9" ht="15.75" customHeight="1" x14ac:dyDescent="0.2">
      <c r="I340" s="8"/>
    </row>
    <row r="341" spans="9:9" ht="15.75" customHeight="1" x14ac:dyDescent="0.2">
      <c r="I341" s="8"/>
    </row>
    <row r="342" spans="9:9" ht="15.75" customHeight="1" x14ac:dyDescent="0.2">
      <c r="I342" s="8"/>
    </row>
    <row r="343" spans="9:9" ht="15.75" customHeight="1" x14ac:dyDescent="0.2">
      <c r="I343" s="8"/>
    </row>
    <row r="344" spans="9:9" ht="15.75" customHeight="1" x14ac:dyDescent="0.2">
      <c r="I344" s="8"/>
    </row>
    <row r="345" spans="9:9" ht="15.75" customHeight="1" x14ac:dyDescent="0.2">
      <c r="I345" s="8"/>
    </row>
    <row r="346" spans="9:9" ht="15.75" customHeight="1" x14ac:dyDescent="0.2">
      <c r="I346" s="8"/>
    </row>
    <row r="347" spans="9:9" ht="15.75" customHeight="1" x14ac:dyDescent="0.2">
      <c r="I347" s="8"/>
    </row>
    <row r="348" spans="9:9" ht="15.75" customHeight="1" x14ac:dyDescent="0.2">
      <c r="I348" s="8"/>
    </row>
    <row r="349" spans="9:9" ht="15.75" customHeight="1" x14ac:dyDescent="0.2">
      <c r="I349" s="8"/>
    </row>
    <row r="350" spans="9:9" ht="15.75" customHeight="1" x14ac:dyDescent="0.2">
      <c r="I350" s="8"/>
    </row>
    <row r="351" spans="9:9" ht="15.75" customHeight="1" x14ac:dyDescent="0.2">
      <c r="I351" s="8"/>
    </row>
    <row r="352" spans="9:9" ht="15.75" customHeight="1" x14ac:dyDescent="0.2">
      <c r="I352" s="8"/>
    </row>
    <row r="353" spans="9:9" ht="15.75" customHeight="1" x14ac:dyDescent="0.2">
      <c r="I353" s="8"/>
    </row>
    <row r="354" spans="9:9" ht="15.75" customHeight="1" x14ac:dyDescent="0.2">
      <c r="I354" s="8"/>
    </row>
    <row r="355" spans="9:9" ht="15.75" customHeight="1" x14ac:dyDescent="0.2">
      <c r="I355" s="8"/>
    </row>
    <row r="356" spans="9:9" ht="15.75" customHeight="1" x14ac:dyDescent="0.2">
      <c r="I356" s="8"/>
    </row>
    <row r="357" spans="9:9" ht="15.75" customHeight="1" x14ac:dyDescent="0.2">
      <c r="I357" s="8"/>
    </row>
    <row r="358" spans="9:9" ht="15.75" customHeight="1" x14ac:dyDescent="0.2">
      <c r="I358" s="8"/>
    </row>
    <row r="359" spans="9:9" ht="15.75" customHeight="1" x14ac:dyDescent="0.2">
      <c r="I359" s="8"/>
    </row>
    <row r="360" spans="9:9" ht="15.75" customHeight="1" x14ac:dyDescent="0.2">
      <c r="I360" s="8"/>
    </row>
    <row r="361" spans="9:9" ht="15.75" customHeight="1" x14ac:dyDescent="0.2">
      <c r="I361" s="8"/>
    </row>
    <row r="362" spans="9:9" ht="15.75" customHeight="1" x14ac:dyDescent="0.2">
      <c r="I362" s="8"/>
    </row>
    <row r="363" spans="9:9" ht="15.75" customHeight="1" x14ac:dyDescent="0.2">
      <c r="I363" s="8"/>
    </row>
    <row r="364" spans="9:9" ht="15.75" customHeight="1" x14ac:dyDescent="0.2">
      <c r="I364" s="8"/>
    </row>
    <row r="365" spans="9:9" ht="15.75" customHeight="1" x14ac:dyDescent="0.2">
      <c r="I365" s="8"/>
    </row>
    <row r="366" spans="9:9" ht="15.75" customHeight="1" x14ac:dyDescent="0.2">
      <c r="I366" s="8"/>
    </row>
    <row r="367" spans="9:9" ht="15.75" customHeight="1" x14ac:dyDescent="0.2">
      <c r="I367" s="8"/>
    </row>
    <row r="368" spans="9:9" ht="15.75" customHeight="1" x14ac:dyDescent="0.2">
      <c r="I368" s="8"/>
    </row>
    <row r="369" spans="9:9" ht="15.75" customHeight="1" x14ac:dyDescent="0.2">
      <c r="I369" s="8"/>
    </row>
    <row r="370" spans="9:9" ht="15.75" customHeight="1" x14ac:dyDescent="0.2">
      <c r="I370" s="8"/>
    </row>
    <row r="371" spans="9:9" ht="15.75" customHeight="1" x14ac:dyDescent="0.2">
      <c r="I371" s="8"/>
    </row>
    <row r="372" spans="9:9" ht="15.75" customHeight="1" x14ac:dyDescent="0.2">
      <c r="I372" s="8"/>
    </row>
    <row r="373" spans="9:9" ht="15.75" customHeight="1" x14ac:dyDescent="0.2">
      <c r="I373" s="8"/>
    </row>
    <row r="374" spans="9:9" ht="15.75" customHeight="1" x14ac:dyDescent="0.2">
      <c r="I374" s="8"/>
    </row>
    <row r="375" spans="9:9" ht="15.75" customHeight="1" x14ac:dyDescent="0.2">
      <c r="I375" s="8"/>
    </row>
    <row r="376" spans="9:9" ht="15.75" customHeight="1" x14ac:dyDescent="0.2">
      <c r="I376" s="8"/>
    </row>
    <row r="377" spans="9:9" ht="15.75" customHeight="1" x14ac:dyDescent="0.2">
      <c r="I377" s="8"/>
    </row>
    <row r="378" spans="9:9" ht="15.75" customHeight="1" x14ac:dyDescent="0.2">
      <c r="I378" s="8"/>
    </row>
    <row r="379" spans="9:9" ht="15.75" customHeight="1" x14ac:dyDescent="0.2">
      <c r="I379" s="8"/>
    </row>
    <row r="380" spans="9:9" ht="15.75" customHeight="1" x14ac:dyDescent="0.2">
      <c r="I380" s="8"/>
    </row>
    <row r="381" spans="9:9" ht="15.75" customHeight="1" x14ac:dyDescent="0.2">
      <c r="I381" s="8"/>
    </row>
    <row r="382" spans="9:9" ht="15.75" customHeight="1" x14ac:dyDescent="0.2">
      <c r="I382" s="8"/>
    </row>
    <row r="383" spans="9:9" ht="15.75" customHeight="1" x14ac:dyDescent="0.2">
      <c r="I383" s="8"/>
    </row>
    <row r="384" spans="9:9" ht="15.75" customHeight="1" x14ac:dyDescent="0.2">
      <c r="I384" s="8"/>
    </row>
    <row r="385" spans="9:9" ht="15.75" customHeight="1" x14ac:dyDescent="0.2">
      <c r="I385" s="8"/>
    </row>
    <row r="386" spans="9:9" ht="15.75" customHeight="1" x14ac:dyDescent="0.2">
      <c r="I386" s="8"/>
    </row>
    <row r="387" spans="9:9" ht="15.75" customHeight="1" x14ac:dyDescent="0.2">
      <c r="I387" s="8"/>
    </row>
    <row r="388" spans="9:9" ht="15.75" customHeight="1" x14ac:dyDescent="0.2">
      <c r="I388" s="8"/>
    </row>
    <row r="389" spans="9:9" ht="15.75" customHeight="1" x14ac:dyDescent="0.2">
      <c r="I389" s="8"/>
    </row>
    <row r="390" spans="9:9" ht="15.75" customHeight="1" x14ac:dyDescent="0.2">
      <c r="I390" s="8"/>
    </row>
    <row r="391" spans="9:9" ht="15.75" customHeight="1" x14ac:dyDescent="0.2">
      <c r="I391" s="8"/>
    </row>
    <row r="392" spans="9:9" ht="15.75" customHeight="1" x14ac:dyDescent="0.2">
      <c r="I392" s="8"/>
    </row>
    <row r="393" spans="9:9" ht="15.75" customHeight="1" x14ac:dyDescent="0.2">
      <c r="I393" s="8"/>
    </row>
    <row r="394" spans="9:9" ht="15.75" customHeight="1" x14ac:dyDescent="0.2">
      <c r="I394" s="8"/>
    </row>
    <row r="395" spans="9:9" ht="15.75" customHeight="1" x14ac:dyDescent="0.2">
      <c r="I395" s="8"/>
    </row>
    <row r="396" spans="9:9" ht="15.75" customHeight="1" x14ac:dyDescent="0.2">
      <c r="I396" s="8"/>
    </row>
    <row r="397" spans="9:9" ht="15.75" customHeight="1" x14ac:dyDescent="0.2">
      <c r="I397" s="8"/>
    </row>
    <row r="398" spans="9:9" ht="15.75" customHeight="1" x14ac:dyDescent="0.2">
      <c r="I398" s="8"/>
    </row>
    <row r="399" spans="9:9" ht="15.75" customHeight="1" x14ac:dyDescent="0.2">
      <c r="I399" s="8"/>
    </row>
    <row r="400" spans="9:9" ht="15.75" customHeight="1" x14ac:dyDescent="0.2">
      <c r="I400" s="8"/>
    </row>
    <row r="401" spans="9:9" ht="15.75" customHeight="1" x14ac:dyDescent="0.2">
      <c r="I401" s="8"/>
    </row>
    <row r="402" spans="9:9" ht="15.75" customHeight="1" x14ac:dyDescent="0.2">
      <c r="I402" s="8"/>
    </row>
    <row r="403" spans="9:9" ht="15.75" customHeight="1" x14ac:dyDescent="0.2">
      <c r="I403" s="8"/>
    </row>
    <row r="404" spans="9:9" ht="15.75" customHeight="1" x14ac:dyDescent="0.2">
      <c r="I404" s="8"/>
    </row>
    <row r="405" spans="9:9" ht="15.75" customHeight="1" x14ac:dyDescent="0.2">
      <c r="I405" s="8"/>
    </row>
    <row r="406" spans="9:9" ht="15.75" customHeight="1" x14ac:dyDescent="0.2">
      <c r="I406" s="8"/>
    </row>
    <row r="407" spans="9:9" ht="15.75" customHeight="1" x14ac:dyDescent="0.2">
      <c r="I407" s="8"/>
    </row>
    <row r="408" spans="9:9" ht="15.75" customHeight="1" x14ac:dyDescent="0.2">
      <c r="I408" s="8"/>
    </row>
    <row r="409" spans="9:9" ht="15.75" customHeight="1" x14ac:dyDescent="0.2">
      <c r="I409" s="8"/>
    </row>
    <row r="410" spans="9:9" ht="15.75" customHeight="1" x14ac:dyDescent="0.2">
      <c r="I410" s="8"/>
    </row>
    <row r="411" spans="9:9" ht="15.75" customHeight="1" x14ac:dyDescent="0.2">
      <c r="I411" s="8"/>
    </row>
    <row r="412" spans="9:9" ht="15.75" customHeight="1" x14ac:dyDescent="0.2">
      <c r="I412" s="8"/>
    </row>
    <row r="413" spans="9:9" ht="15.75" customHeight="1" x14ac:dyDescent="0.2">
      <c r="I413" s="8"/>
    </row>
    <row r="414" spans="9:9" ht="15.75" customHeight="1" x14ac:dyDescent="0.2">
      <c r="I414" s="8"/>
    </row>
    <row r="415" spans="9:9" ht="15.75" customHeight="1" x14ac:dyDescent="0.2">
      <c r="I415" s="8"/>
    </row>
    <row r="416" spans="9:9" ht="15.75" customHeight="1" x14ac:dyDescent="0.2">
      <c r="I416" s="8"/>
    </row>
    <row r="417" spans="9:9" ht="15.75" customHeight="1" x14ac:dyDescent="0.2">
      <c r="I417" s="8"/>
    </row>
    <row r="418" spans="9:9" ht="15.75" customHeight="1" x14ac:dyDescent="0.2">
      <c r="I418" s="8"/>
    </row>
    <row r="419" spans="9:9" ht="15.75" customHeight="1" x14ac:dyDescent="0.2">
      <c r="I419" s="8"/>
    </row>
    <row r="420" spans="9:9" ht="15.75" customHeight="1" x14ac:dyDescent="0.2">
      <c r="I420" s="8"/>
    </row>
    <row r="421" spans="9:9" ht="15.75" customHeight="1" x14ac:dyDescent="0.2">
      <c r="I421" s="8"/>
    </row>
    <row r="422" spans="9:9" ht="15.75" customHeight="1" x14ac:dyDescent="0.2">
      <c r="I422" s="8"/>
    </row>
    <row r="423" spans="9:9" ht="15.75" customHeight="1" x14ac:dyDescent="0.2">
      <c r="I423" s="8"/>
    </row>
    <row r="424" spans="9:9" ht="15.75" customHeight="1" x14ac:dyDescent="0.2">
      <c r="I424" s="8"/>
    </row>
    <row r="425" spans="9:9" ht="15.75" customHeight="1" x14ac:dyDescent="0.2">
      <c r="I425" s="8"/>
    </row>
    <row r="426" spans="9:9" ht="15.75" customHeight="1" x14ac:dyDescent="0.2">
      <c r="I426" s="8"/>
    </row>
    <row r="427" spans="9:9" ht="15.75" customHeight="1" x14ac:dyDescent="0.2">
      <c r="I427" s="8"/>
    </row>
    <row r="428" spans="9:9" ht="15.75" customHeight="1" x14ac:dyDescent="0.2">
      <c r="I428" s="8"/>
    </row>
    <row r="429" spans="9:9" ht="15.75" customHeight="1" x14ac:dyDescent="0.2">
      <c r="I429" s="8"/>
    </row>
    <row r="430" spans="9:9" ht="15.75" customHeight="1" x14ac:dyDescent="0.2">
      <c r="I430" s="8"/>
    </row>
    <row r="431" spans="9:9" ht="15.75" customHeight="1" x14ac:dyDescent="0.2">
      <c r="I431" s="8"/>
    </row>
    <row r="432" spans="9:9" ht="15.75" customHeight="1" x14ac:dyDescent="0.2">
      <c r="I432" s="8"/>
    </row>
    <row r="433" spans="9:9" ht="15.75" customHeight="1" x14ac:dyDescent="0.2">
      <c r="I433" s="8"/>
    </row>
    <row r="434" spans="9:9" ht="15.75" customHeight="1" x14ac:dyDescent="0.2">
      <c r="I434" s="8"/>
    </row>
    <row r="435" spans="9:9" ht="15.75" customHeight="1" x14ac:dyDescent="0.2">
      <c r="I435" s="8"/>
    </row>
    <row r="436" spans="9:9" ht="15.75" customHeight="1" x14ac:dyDescent="0.2">
      <c r="I436" s="8"/>
    </row>
    <row r="437" spans="9:9" ht="15.75" customHeight="1" x14ac:dyDescent="0.2">
      <c r="I437" s="8"/>
    </row>
    <row r="438" spans="9:9" ht="15.75" customHeight="1" x14ac:dyDescent="0.2">
      <c r="I438" s="8"/>
    </row>
    <row r="439" spans="9:9" ht="15.75" customHeight="1" x14ac:dyDescent="0.2">
      <c r="I439" s="8"/>
    </row>
    <row r="440" spans="9:9" ht="15.75" customHeight="1" x14ac:dyDescent="0.2">
      <c r="I440" s="8"/>
    </row>
    <row r="441" spans="9:9" ht="15.75" customHeight="1" x14ac:dyDescent="0.2">
      <c r="I441" s="8"/>
    </row>
    <row r="442" spans="9:9" ht="15.75" customHeight="1" x14ac:dyDescent="0.2">
      <c r="I442" s="8"/>
    </row>
    <row r="443" spans="9:9" ht="15.75" customHeight="1" x14ac:dyDescent="0.2">
      <c r="I443" s="8"/>
    </row>
    <row r="444" spans="9:9" ht="15.75" customHeight="1" x14ac:dyDescent="0.2">
      <c r="I444" s="8"/>
    </row>
    <row r="445" spans="9:9" ht="15.75" customHeight="1" x14ac:dyDescent="0.2">
      <c r="I445" s="8"/>
    </row>
    <row r="446" spans="9:9" ht="15.75" customHeight="1" x14ac:dyDescent="0.2">
      <c r="I446" s="8"/>
    </row>
    <row r="447" spans="9:9" ht="15.75" customHeight="1" x14ac:dyDescent="0.2">
      <c r="I447" s="8"/>
    </row>
    <row r="448" spans="9:9" ht="15.75" customHeight="1" x14ac:dyDescent="0.2">
      <c r="I448" s="8"/>
    </row>
    <row r="449" spans="9:9" ht="15.75" customHeight="1" x14ac:dyDescent="0.2">
      <c r="I449" s="8"/>
    </row>
    <row r="450" spans="9:9" ht="15.75" customHeight="1" x14ac:dyDescent="0.2">
      <c r="I450" s="8"/>
    </row>
    <row r="451" spans="9:9" ht="15.75" customHeight="1" x14ac:dyDescent="0.2">
      <c r="I451" s="8"/>
    </row>
    <row r="452" spans="9:9" ht="15.75" customHeight="1" x14ac:dyDescent="0.2">
      <c r="I452" s="8"/>
    </row>
    <row r="453" spans="9:9" ht="15.75" customHeight="1" x14ac:dyDescent="0.2">
      <c r="I453" s="8"/>
    </row>
    <row r="454" spans="9:9" ht="15.75" customHeight="1" x14ac:dyDescent="0.2">
      <c r="I454" s="8"/>
    </row>
    <row r="455" spans="9:9" ht="15.75" customHeight="1" x14ac:dyDescent="0.2">
      <c r="I455" s="8"/>
    </row>
    <row r="456" spans="9:9" ht="15.75" customHeight="1" x14ac:dyDescent="0.2">
      <c r="I456" s="8"/>
    </row>
    <row r="457" spans="9:9" ht="15.75" customHeight="1" x14ac:dyDescent="0.2">
      <c r="I457" s="8"/>
    </row>
    <row r="458" spans="9:9" ht="15.75" customHeight="1" x14ac:dyDescent="0.2">
      <c r="I458" s="8"/>
    </row>
    <row r="459" spans="9:9" ht="15.75" customHeight="1" x14ac:dyDescent="0.2">
      <c r="I459" s="8"/>
    </row>
    <row r="460" spans="9:9" ht="15.75" customHeight="1" x14ac:dyDescent="0.2">
      <c r="I460" s="8"/>
    </row>
    <row r="461" spans="9:9" ht="15.75" customHeight="1" x14ac:dyDescent="0.2">
      <c r="I461" s="8"/>
    </row>
    <row r="462" spans="9:9" ht="15.75" customHeight="1" x14ac:dyDescent="0.2">
      <c r="I462" s="8"/>
    </row>
    <row r="463" spans="9:9" ht="15.75" customHeight="1" x14ac:dyDescent="0.2">
      <c r="I463" s="8"/>
    </row>
    <row r="464" spans="9:9" ht="15.75" customHeight="1" x14ac:dyDescent="0.2">
      <c r="I464" s="8"/>
    </row>
    <row r="465" spans="9:9" ht="15.75" customHeight="1" x14ac:dyDescent="0.2">
      <c r="I465" s="8"/>
    </row>
    <row r="466" spans="9:9" ht="15.75" customHeight="1" x14ac:dyDescent="0.2">
      <c r="I466" s="8"/>
    </row>
    <row r="467" spans="9:9" ht="15.75" customHeight="1" x14ac:dyDescent="0.2">
      <c r="I467" s="8"/>
    </row>
    <row r="468" spans="9:9" ht="15.75" customHeight="1" x14ac:dyDescent="0.2">
      <c r="I468" s="8"/>
    </row>
    <row r="469" spans="9:9" ht="15.75" customHeight="1" x14ac:dyDescent="0.2">
      <c r="I469" s="8"/>
    </row>
    <row r="470" spans="9:9" ht="15.75" customHeight="1" x14ac:dyDescent="0.2">
      <c r="I470" s="8"/>
    </row>
    <row r="471" spans="9:9" ht="15.75" customHeight="1" x14ac:dyDescent="0.2">
      <c r="I471" s="8"/>
    </row>
    <row r="472" spans="9:9" ht="15.75" customHeight="1" x14ac:dyDescent="0.2">
      <c r="I472" s="8"/>
    </row>
    <row r="473" spans="9:9" ht="15.75" customHeight="1" x14ac:dyDescent="0.2">
      <c r="I473" s="8"/>
    </row>
    <row r="474" spans="9:9" ht="15.75" customHeight="1" x14ac:dyDescent="0.2">
      <c r="I474" s="8"/>
    </row>
    <row r="475" spans="9:9" ht="15.75" customHeight="1" x14ac:dyDescent="0.2">
      <c r="I475" s="8"/>
    </row>
    <row r="476" spans="9:9" ht="15.75" customHeight="1" x14ac:dyDescent="0.2">
      <c r="I476" s="8"/>
    </row>
    <row r="477" spans="9:9" ht="15.75" customHeight="1" x14ac:dyDescent="0.2">
      <c r="I477" s="8"/>
    </row>
    <row r="478" spans="9:9" ht="15.75" customHeight="1" x14ac:dyDescent="0.2">
      <c r="I478" s="8"/>
    </row>
    <row r="479" spans="9:9" ht="15.75" customHeight="1" x14ac:dyDescent="0.2">
      <c r="I479" s="8"/>
    </row>
    <row r="480" spans="9:9" ht="15.75" customHeight="1" x14ac:dyDescent="0.2">
      <c r="I480" s="8"/>
    </row>
    <row r="481" spans="9:9" ht="15.75" customHeight="1" x14ac:dyDescent="0.2">
      <c r="I481" s="8"/>
    </row>
    <row r="482" spans="9:9" ht="15.75" customHeight="1" x14ac:dyDescent="0.2">
      <c r="I482" s="8"/>
    </row>
    <row r="483" spans="9:9" ht="15.75" customHeight="1" x14ac:dyDescent="0.2">
      <c r="I483" s="8"/>
    </row>
    <row r="484" spans="9:9" ht="15.75" customHeight="1" x14ac:dyDescent="0.2">
      <c r="I484" s="8"/>
    </row>
    <row r="485" spans="9:9" ht="15.75" customHeight="1" x14ac:dyDescent="0.2">
      <c r="I485" s="8"/>
    </row>
    <row r="486" spans="9:9" ht="15.75" customHeight="1" x14ac:dyDescent="0.2">
      <c r="I486" s="8"/>
    </row>
    <row r="487" spans="9:9" ht="15.75" customHeight="1" x14ac:dyDescent="0.2">
      <c r="I487" s="8"/>
    </row>
    <row r="488" spans="9:9" ht="15.75" customHeight="1" x14ac:dyDescent="0.2">
      <c r="I488" s="8"/>
    </row>
    <row r="489" spans="9:9" ht="15.75" customHeight="1" x14ac:dyDescent="0.2">
      <c r="I489" s="8"/>
    </row>
    <row r="490" spans="9:9" ht="15.75" customHeight="1" x14ac:dyDescent="0.2">
      <c r="I490" s="8"/>
    </row>
    <row r="491" spans="9:9" ht="15.75" customHeight="1" x14ac:dyDescent="0.2">
      <c r="I491" s="8"/>
    </row>
    <row r="492" spans="9:9" ht="15.75" customHeight="1" x14ac:dyDescent="0.2">
      <c r="I492" s="8"/>
    </row>
    <row r="493" spans="9:9" ht="15.75" customHeight="1" x14ac:dyDescent="0.2">
      <c r="I493" s="8"/>
    </row>
    <row r="494" spans="9:9" ht="15.75" customHeight="1" x14ac:dyDescent="0.2">
      <c r="I494" s="8"/>
    </row>
    <row r="495" spans="9:9" ht="15.75" customHeight="1" x14ac:dyDescent="0.2">
      <c r="I495" s="8"/>
    </row>
    <row r="496" spans="9:9" ht="15.75" customHeight="1" x14ac:dyDescent="0.2">
      <c r="I496" s="8"/>
    </row>
    <row r="497" spans="9:9" ht="15.75" customHeight="1" x14ac:dyDescent="0.2">
      <c r="I497" s="8"/>
    </row>
    <row r="498" spans="9:9" ht="15.75" customHeight="1" x14ac:dyDescent="0.2">
      <c r="I498" s="8"/>
    </row>
    <row r="499" spans="9:9" ht="15.75" customHeight="1" x14ac:dyDescent="0.2">
      <c r="I499" s="8"/>
    </row>
    <row r="500" spans="9:9" ht="15.75" customHeight="1" x14ac:dyDescent="0.2">
      <c r="I500" s="8"/>
    </row>
    <row r="501" spans="9:9" ht="15.75" customHeight="1" x14ac:dyDescent="0.2">
      <c r="I501" s="8"/>
    </row>
    <row r="502" spans="9:9" ht="15.75" customHeight="1" x14ac:dyDescent="0.2">
      <c r="I502" s="8"/>
    </row>
    <row r="503" spans="9:9" ht="15.75" customHeight="1" x14ac:dyDescent="0.2">
      <c r="I503" s="8"/>
    </row>
    <row r="504" spans="9:9" ht="15.75" customHeight="1" x14ac:dyDescent="0.2">
      <c r="I504" s="8"/>
    </row>
    <row r="505" spans="9:9" ht="15.75" customHeight="1" x14ac:dyDescent="0.2">
      <c r="I505" s="8"/>
    </row>
    <row r="506" spans="9:9" ht="15.75" customHeight="1" x14ac:dyDescent="0.2">
      <c r="I506" s="8"/>
    </row>
    <row r="507" spans="9:9" ht="15.75" customHeight="1" x14ac:dyDescent="0.2">
      <c r="I507" s="8"/>
    </row>
    <row r="508" spans="9:9" ht="15.75" customHeight="1" x14ac:dyDescent="0.2">
      <c r="I508" s="8"/>
    </row>
    <row r="509" spans="9:9" ht="15.75" customHeight="1" x14ac:dyDescent="0.2">
      <c r="I509" s="8"/>
    </row>
    <row r="510" spans="9:9" ht="15.75" customHeight="1" x14ac:dyDescent="0.2">
      <c r="I510" s="8"/>
    </row>
    <row r="511" spans="9:9" ht="15.75" customHeight="1" x14ac:dyDescent="0.2">
      <c r="I511" s="8"/>
    </row>
    <row r="512" spans="9:9" ht="15.75" customHeight="1" x14ac:dyDescent="0.2">
      <c r="I512" s="8"/>
    </row>
    <row r="513" spans="9:9" ht="15.75" customHeight="1" x14ac:dyDescent="0.2">
      <c r="I513" s="8"/>
    </row>
    <row r="514" spans="9:9" ht="15.75" customHeight="1" x14ac:dyDescent="0.2">
      <c r="I514" s="8"/>
    </row>
    <row r="515" spans="9:9" ht="15.75" customHeight="1" x14ac:dyDescent="0.2">
      <c r="I515" s="8"/>
    </row>
    <row r="516" spans="9:9" ht="15.75" customHeight="1" x14ac:dyDescent="0.2">
      <c r="I516" s="8"/>
    </row>
    <row r="517" spans="9:9" ht="15.75" customHeight="1" x14ac:dyDescent="0.2">
      <c r="I517" s="8"/>
    </row>
    <row r="518" spans="9:9" ht="15.75" customHeight="1" x14ac:dyDescent="0.2">
      <c r="I518" s="8"/>
    </row>
    <row r="519" spans="9:9" ht="15.75" customHeight="1" x14ac:dyDescent="0.2">
      <c r="I519" s="8"/>
    </row>
    <row r="520" spans="9:9" ht="15.75" customHeight="1" x14ac:dyDescent="0.2">
      <c r="I520" s="8"/>
    </row>
    <row r="521" spans="9:9" ht="15.75" customHeight="1" x14ac:dyDescent="0.2">
      <c r="I521" s="8"/>
    </row>
    <row r="522" spans="9:9" ht="15.75" customHeight="1" x14ac:dyDescent="0.2">
      <c r="I522" s="8"/>
    </row>
    <row r="523" spans="9:9" ht="15.75" customHeight="1" x14ac:dyDescent="0.2">
      <c r="I523" s="8"/>
    </row>
    <row r="524" spans="9:9" ht="15.75" customHeight="1" x14ac:dyDescent="0.2">
      <c r="I524" s="8"/>
    </row>
    <row r="525" spans="9:9" ht="15.75" customHeight="1" x14ac:dyDescent="0.2">
      <c r="I525" s="8"/>
    </row>
    <row r="526" spans="9:9" ht="15.75" customHeight="1" x14ac:dyDescent="0.2">
      <c r="I526" s="8"/>
    </row>
    <row r="527" spans="9:9" ht="15.75" customHeight="1" x14ac:dyDescent="0.2">
      <c r="I527" s="8"/>
    </row>
    <row r="528" spans="9:9" ht="15.75" customHeight="1" x14ac:dyDescent="0.2">
      <c r="I528" s="8"/>
    </row>
    <row r="529" spans="9:9" ht="15.75" customHeight="1" x14ac:dyDescent="0.2">
      <c r="I529" s="8"/>
    </row>
    <row r="530" spans="9:9" ht="15.75" customHeight="1" x14ac:dyDescent="0.2">
      <c r="I530" s="8"/>
    </row>
    <row r="531" spans="9:9" ht="15.75" customHeight="1" x14ac:dyDescent="0.2">
      <c r="I531" s="8"/>
    </row>
    <row r="532" spans="9:9" ht="15.75" customHeight="1" x14ac:dyDescent="0.2">
      <c r="I532" s="8"/>
    </row>
    <row r="533" spans="9:9" ht="15.75" customHeight="1" x14ac:dyDescent="0.2">
      <c r="I533" s="8"/>
    </row>
    <row r="534" spans="9:9" ht="15.75" customHeight="1" x14ac:dyDescent="0.2">
      <c r="I534" s="8"/>
    </row>
    <row r="535" spans="9:9" ht="15.75" customHeight="1" x14ac:dyDescent="0.2">
      <c r="I535" s="8"/>
    </row>
    <row r="536" spans="9:9" ht="15.75" customHeight="1" x14ac:dyDescent="0.2">
      <c r="I536" s="8"/>
    </row>
    <row r="537" spans="9:9" ht="15.75" customHeight="1" x14ac:dyDescent="0.2">
      <c r="I537" s="8"/>
    </row>
    <row r="538" spans="9:9" ht="15.75" customHeight="1" x14ac:dyDescent="0.2">
      <c r="I538" s="8"/>
    </row>
    <row r="539" spans="9:9" ht="15.75" customHeight="1" x14ac:dyDescent="0.2">
      <c r="I539" s="8"/>
    </row>
    <row r="540" spans="9:9" ht="15.75" customHeight="1" x14ac:dyDescent="0.2">
      <c r="I540" s="8"/>
    </row>
    <row r="541" spans="9:9" ht="15.75" customHeight="1" x14ac:dyDescent="0.2">
      <c r="I541" s="8"/>
    </row>
    <row r="542" spans="9:9" ht="15.75" customHeight="1" x14ac:dyDescent="0.2">
      <c r="I542" s="8"/>
    </row>
    <row r="543" spans="9:9" ht="15.75" customHeight="1" x14ac:dyDescent="0.2">
      <c r="I543" s="8"/>
    </row>
    <row r="544" spans="9:9" ht="15.75" customHeight="1" x14ac:dyDescent="0.2">
      <c r="I544" s="8"/>
    </row>
    <row r="545" spans="9:9" ht="15.75" customHeight="1" x14ac:dyDescent="0.2">
      <c r="I545" s="8"/>
    </row>
    <row r="546" spans="9:9" ht="15.75" customHeight="1" x14ac:dyDescent="0.2">
      <c r="I546" s="8"/>
    </row>
    <row r="547" spans="9:9" ht="15.75" customHeight="1" x14ac:dyDescent="0.2">
      <c r="I547" s="8"/>
    </row>
    <row r="548" spans="9:9" ht="15.75" customHeight="1" x14ac:dyDescent="0.2">
      <c r="I548" s="8"/>
    </row>
    <row r="549" spans="9:9" ht="15.75" customHeight="1" x14ac:dyDescent="0.2">
      <c r="I549" s="8"/>
    </row>
    <row r="550" spans="9:9" ht="15.75" customHeight="1" x14ac:dyDescent="0.2">
      <c r="I550" s="8"/>
    </row>
    <row r="551" spans="9:9" ht="15.75" customHeight="1" x14ac:dyDescent="0.2">
      <c r="I551" s="8"/>
    </row>
    <row r="552" spans="9:9" ht="15.75" customHeight="1" x14ac:dyDescent="0.2">
      <c r="I552" s="8"/>
    </row>
    <row r="553" spans="9:9" ht="15.75" customHeight="1" x14ac:dyDescent="0.2">
      <c r="I553" s="8"/>
    </row>
    <row r="554" spans="9:9" ht="15.75" customHeight="1" x14ac:dyDescent="0.2">
      <c r="I554" s="8"/>
    </row>
    <row r="555" spans="9:9" ht="15.75" customHeight="1" x14ac:dyDescent="0.2">
      <c r="I555" s="8"/>
    </row>
    <row r="556" spans="9:9" ht="15.75" customHeight="1" x14ac:dyDescent="0.2">
      <c r="I556" s="8"/>
    </row>
    <row r="557" spans="9:9" ht="15.75" customHeight="1" x14ac:dyDescent="0.2">
      <c r="I557" s="8"/>
    </row>
    <row r="558" spans="9:9" ht="15.75" customHeight="1" x14ac:dyDescent="0.2">
      <c r="I558" s="8"/>
    </row>
    <row r="559" spans="9:9" ht="15.75" customHeight="1" x14ac:dyDescent="0.2">
      <c r="I559" s="8"/>
    </row>
    <row r="560" spans="9:9" ht="15.75" customHeight="1" x14ac:dyDescent="0.2">
      <c r="I560" s="8"/>
    </row>
    <row r="561" spans="9:9" ht="15.75" customHeight="1" x14ac:dyDescent="0.2">
      <c r="I561" s="8"/>
    </row>
    <row r="562" spans="9:9" ht="15.75" customHeight="1" x14ac:dyDescent="0.2">
      <c r="I562" s="8"/>
    </row>
    <row r="563" spans="9:9" ht="15.75" customHeight="1" x14ac:dyDescent="0.2">
      <c r="I563" s="8"/>
    </row>
    <row r="564" spans="9:9" ht="15.75" customHeight="1" x14ac:dyDescent="0.2">
      <c r="I564" s="8"/>
    </row>
    <row r="565" spans="9:9" ht="15.75" customHeight="1" x14ac:dyDescent="0.2">
      <c r="I565" s="8"/>
    </row>
    <row r="566" spans="9:9" ht="15.75" customHeight="1" x14ac:dyDescent="0.2">
      <c r="I566" s="8"/>
    </row>
    <row r="567" spans="9:9" ht="15.75" customHeight="1" x14ac:dyDescent="0.2">
      <c r="I567" s="8"/>
    </row>
    <row r="568" spans="9:9" ht="15.75" customHeight="1" x14ac:dyDescent="0.2">
      <c r="I568" s="8"/>
    </row>
    <row r="569" spans="9:9" ht="15.75" customHeight="1" x14ac:dyDescent="0.2">
      <c r="I569" s="8"/>
    </row>
    <row r="570" spans="9:9" ht="15.75" customHeight="1" x14ac:dyDescent="0.2">
      <c r="I570" s="8"/>
    </row>
    <row r="571" spans="9:9" ht="15.75" customHeight="1" x14ac:dyDescent="0.2">
      <c r="I571" s="8"/>
    </row>
    <row r="572" spans="9:9" ht="15.75" customHeight="1" x14ac:dyDescent="0.2">
      <c r="I572" s="8"/>
    </row>
    <row r="573" spans="9:9" ht="15.75" customHeight="1" x14ac:dyDescent="0.2">
      <c r="I573" s="8"/>
    </row>
    <row r="574" spans="9:9" ht="15.75" customHeight="1" x14ac:dyDescent="0.2">
      <c r="I574" s="8"/>
    </row>
    <row r="575" spans="9:9" ht="15.75" customHeight="1" x14ac:dyDescent="0.2">
      <c r="I575" s="8"/>
    </row>
    <row r="576" spans="9:9" ht="15.75" customHeight="1" x14ac:dyDescent="0.2">
      <c r="I576" s="8"/>
    </row>
    <row r="577" spans="9:9" ht="15.75" customHeight="1" x14ac:dyDescent="0.2">
      <c r="I577" s="8"/>
    </row>
    <row r="578" spans="9:9" ht="15.75" customHeight="1" x14ac:dyDescent="0.2">
      <c r="I578" s="8"/>
    </row>
    <row r="579" spans="9:9" ht="15.75" customHeight="1" x14ac:dyDescent="0.2">
      <c r="I579" s="8"/>
    </row>
    <row r="580" spans="9:9" ht="15.75" customHeight="1" x14ac:dyDescent="0.2">
      <c r="I580" s="8"/>
    </row>
    <row r="581" spans="9:9" ht="15.75" customHeight="1" x14ac:dyDescent="0.2">
      <c r="I581" s="8"/>
    </row>
    <row r="582" spans="9:9" ht="15.75" customHeight="1" x14ac:dyDescent="0.2">
      <c r="I582" s="8"/>
    </row>
    <row r="583" spans="9:9" ht="15.75" customHeight="1" x14ac:dyDescent="0.2">
      <c r="I583" s="8"/>
    </row>
    <row r="584" spans="9:9" ht="15.75" customHeight="1" x14ac:dyDescent="0.2">
      <c r="I584" s="8"/>
    </row>
    <row r="585" spans="9:9" ht="15.75" customHeight="1" x14ac:dyDescent="0.2">
      <c r="I585" s="8"/>
    </row>
    <row r="586" spans="9:9" ht="15.75" customHeight="1" x14ac:dyDescent="0.2">
      <c r="I586" s="8"/>
    </row>
    <row r="587" spans="9:9" ht="15.75" customHeight="1" x14ac:dyDescent="0.2">
      <c r="I587" s="8"/>
    </row>
    <row r="588" spans="9:9" ht="15.75" customHeight="1" x14ac:dyDescent="0.2">
      <c r="I588" s="8"/>
    </row>
    <row r="589" spans="9:9" ht="15.75" customHeight="1" x14ac:dyDescent="0.2">
      <c r="I589" s="8"/>
    </row>
    <row r="590" spans="9:9" ht="15.75" customHeight="1" x14ac:dyDescent="0.2">
      <c r="I590" s="8"/>
    </row>
    <row r="591" spans="9:9" ht="15.75" customHeight="1" x14ac:dyDescent="0.2">
      <c r="I591" s="8"/>
    </row>
    <row r="592" spans="9:9" ht="15.75" customHeight="1" x14ac:dyDescent="0.2">
      <c r="I592" s="8"/>
    </row>
    <row r="593" spans="9:9" ht="15.75" customHeight="1" x14ac:dyDescent="0.2">
      <c r="I593" s="8"/>
    </row>
    <row r="594" spans="9:9" ht="15.75" customHeight="1" x14ac:dyDescent="0.2">
      <c r="I594" s="8"/>
    </row>
    <row r="595" spans="9:9" ht="15.75" customHeight="1" x14ac:dyDescent="0.2">
      <c r="I595" s="8"/>
    </row>
    <row r="596" spans="9:9" ht="15.75" customHeight="1" x14ac:dyDescent="0.2">
      <c r="I596" s="8"/>
    </row>
    <row r="597" spans="9:9" ht="15.75" customHeight="1" x14ac:dyDescent="0.2">
      <c r="I597" s="8"/>
    </row>
    <row r="598" spans="9:9" ht="15.75" customHeight="1" x14ac:dyDescent="0.2">
      <c r="I598" s="8"/>
    </row>
    <row r="599" spans="9:9" ht="15.75" customHeight="1" x14ac:dyDescent="0.2">
      <c r="I599" s="8"/>
    </row>
    <row r="600" spans="9:9" ht="15.75" customHeight="1" x14ac:dyDescent="0.2">
      <c r="I600" s="8"/>
    </row>
    <row r="601" spans="9:9" ht="15.75" customHeight="1" x14ac:dyDescent="0.2">
      <c r="I601" s="8"/>
    </row>
    <row r="602" spans="9:9" ht="15.75" customHeight="1" x14ac:dyDescent="0.2">
      <c r="I602" s="8"/>
    </row>
    <row r="603" spans="9:9" ht="15.75" customHeight="1" x14ac:dyDescent="0.2">
      <c r="I603" s="8"/>
    </row>
    <row r="604" spans="9:9" ht="15.75" customHeight="1" x14ac:dyDescent="0.2">
      <c r="I604" s="8"/>
    </row>
    <row r="605" spans="9:9" ht="15.75" customHeight="1" x14ac:dyDescent="0.2">
      <c r="I605" s="8"/>
    </row>
    <row r="606" spans="9:9" ht="15.75" customHeight="1" x14ac:dyDescent="0.2">
      <c r="I606" s="8"/>
    </row>
    <row r="607" spans="9:9" ht="15.75" customHeight="1" x14ac:dyDescent="0.2">
      <c r="I607" s="8"/>
    </row>
    <row r="608" spans="9:9" ht="15.75" customHeight="1" x14ac:dyDescent="0.2">
      <c r="I608" s="8"/>
    </row>
    <row r="609" spans="9:9" ht="15.75" customHeight="1" x14ac:dyDescent="0.2">
      <c r="I609" s="8"/>
    </row>
    <row r="610" spans="9:9" ht="15.75" customHeight="1" x14ac:dyDescent="0.2">
      <c r="I610" s="8"/>
    </row>
    <row r="611" spans="9:9" ht="15.75" customHeight="1" x14ac:dyDescent="0.2">
      <c r="I611" s="8"/>
    </row>
    <row r="612" spans="9:9" ht="15.75" customHeight="1" x14ac:dyDescent="0.2">
      <c r="I612" s="8"/>
    </row>
    <row r="613" spans="9:9" ht="15.75" customHeight="1" x14ac:dyDescent="0.2">
      <c r="I613" s="8"/>
    </row>
    <row r="614" spans="9:9" ht="15.75" customHeight="1" x14ac:dyDescent="0.2">
      <c r="I614" s="8"/>
    </row>
    <row r="615" spans="9:9" ht="15.75" customHeight="1" x14ac:dyDescent="0.2">
      <c r="I615" s="8"/>
    </row>
    <row r="616" spans="9:9" ht="15.75" customHeight="1" x14ac:dyDescent="0.2">
      <c r="I616" s="8"/>
    </row>
    <row r="617" spans="9:9" ht="15.75" customHeight="1" x14ac:dyDescent="0.2">
      <c r="I617" s="8"/>
    </row>
    <row r="618" spans="9:9" ht="15.75" customHeight="1" x14ac:dyDescent="0.2">
      <c r="I618" s="8"/>
    </row>
    <row r="619" spans="9:9" ht="15.75" customHeight="1" x14ac:dyDescent="0.2">
      <c r="I619" s="8"/>
    </row>
    <row r="620" spans="9:9" ht="15.75" customHeight="1" x14ac:dyDescent="0.2">
      <c r="I620" s="8"/>
    </row>
    <row r="621" spans="9:9" ht="15.75" customHeight="1" x14ac:dyDescent="0.2">
      <c r="I621" s="8"/>
    </row>
    <row r="622" spans="9:9" ht="15.75" customHeight="1" x14ac:dyDescent="0.2">
      <c r="I622" s="8"/>
    </row>
    <row r="623" spans="9:9" ht="15.75" customHeight="1" x14ac:dyDescent="0.2">
      <c r="I623" s="8"/>
    </row>
    <row r="624" spans="9:9" ht="15.75" customHeight="1" x14ac:dyDescent="0.2">
      <c r="I624" s="8"/>
    </row>
    <row r="625" spans="9:9" ht="15.75" customHeight="1" x14ac:dyDescent="0.2">
      <c r="I625" s="8"/>
    </row>
    <row r="626" spans="9:9" ht="15.75" customHeight="1" x14ac:dyDescent="0.2">
      <c r="I626" s="8"/>
    </row>
    <row r="627" spans="9:9" ht="15.75" customHeight="1" x14ac:dyDescent="0.2">
      <c r="I627" s="8"/>
    </row>
    <row r="628" spans="9:9" ht="15.75" customHeight="1" x14ac:dyDescent="0.2">
      <c r="I628" s="8"/>
    </row>
    <row r="629" spans="9:9" ht="15.75" customHeight="1" x14ac:dyDescent="0.2">
      <c r="I629" s="8"/>
    </row>
    <row r="630" spans="9:9" ht="15.75" customHeight="1" x14ac:dyDescent="0.2">
      <c r="I630" s="8"/>
    </row>
    <row r="631" spans="9:9" ht="15.75" customHeight="1" x14ac:dyDescent="0.2">
      <c r="I631" s="8"/>
    </row>
    <row r="632" spans="9:9" ht="15.75" customHeight="1" x14ac:dyDescent="0.2">
      <c r="I632" s="8"/>
    </row>
    <row r="633" spans="9:9" ht="15.75" customHeight="1" x14ac:dyDescent="0.2">
      <c r="I633" s="8"/>
    </row>
    <row r="634" spans="9:9" ht="15.75" customHeight="1" x14ac:dyDescent="0.2">
      <c r="I634" s="8"/>
    </row>
    <row r="635" spans="9:9" ht="15.75" customHeight="1" x14ac:dyDescent="0.2">
      <c r="I635" s="8"/>
    </row>
    <row r="636" spans="9:9" ht="15.75" customHeight="1" x14ac:dyDescent="0.2">
      <c r="I636" s="8"/>
    </row>
    <row r="637" spans="9:9" ht="15.75" customHeight="1" x14ac:dyDescent="0.2">
      <c r="I637" s="8"/>
    </row>
    <row r="638" spans="9:9" ht="15.75" customHeight="1" x14ac:dyDescent="0.2">
      <c r="I638" s="8"/>
    </row>
    <row r="639" spans="9:9" ht="15.75" customHeight="1" x14ac:dyDescent="0.2">
      <c r="I639" s="8"/>
    </row>
    <row r="640" spans="9:9" ht="15.75" customHeight="1" x14ac:dyDescent="0.2">
      <c r="I640" s="8"/>
    </row>
    <row r="641" spans="9:9" ht="15.75" customHeight="1" x14ac:dyDescent="0.2">
      <c r="I641" s="8"/>
    </row>
    <row r="642" spans="9:9" ht="15.75" customHeight="1" x14ac:dyDescent="0.2">
      <c r="I642" s="8"/>
    </row>
    <row r="643" spans="9:9" ht="15.75" customHeight="1" x14ac:dyDescent="0.2">
      <c r="I643" s="8"/>
    </row>
    <row r="644" spans="9:9" ht="15.75" customHeight="1" x14ac:dyDescent="0.2">
      <c r="I644" s="8"/>
    </row>
    <row r="645" spans="9:9" ht="15.75" customHeight="1" x14ac:dyDescent="0.2">
      <c r="I645" s="8"/>
    </row>
    <row r="646" spans="9:9" ht="15.75" customHeight="1" x14ac:dyDescent="0.2">
      <c r="I646" s="8"/>
    </row>
    <row r="647" spans="9:9" ht="15.75" customHeight="1" x14ac:dyDescent="0.2">
      <c r="I647" s="8"/>
    </row>
    <row r="648" spans="9:9" ht="15.75" customHeight="1" x14ac:dyDescent="0.2">
      <c r="I648" s="8"/>
    </row>
    <row r="649" spans="9:9" ht="15.75" customHeight="1" x14ac:dyDescent="0.2">
      <c r="I649" s="8"/>
    </row>
    <row r="650" spans="9:9" ht="15.75" customHeight="1" x14ac:dyDescent="0.2">
      <c r="I650" s="8"/>
    </row>
    <row r="651" spans="9:9" ht="15.75" customHeight="1" x14ac:dyDescent="0.2">
      <c r="I651" s="8"/>
    </row>
    <row r="652" spans="9:9" ht="15.75" customHeight="1" x14ac:dyDescent="0.2">
      <c r="I652" s="8"/>
    </row>
    <row r="653" spans="9:9" ht="15.75" customHeight="1" x14ac:dyDescent="0.2">
      <c r="I653" s="8"/>
    </row>
    <row r="654" spans="9:9" ht="15.75" customHeight="1" x14ac:dyDescent="0.2">
      <c r="I654" s="8"/>
    </row>
    <row r="655" spans="9:9" ht="15.75" customHeight="1" x14ac:dyDescent="0.2">
      <c r="I655" s="8"/>
    </row>
    <row r="656" spans="9:9" ht="15.75" customHeight="1" x14ac:dyDescent="0.2">
      <c r="I656" s="8"/>
    </row>
    <row r="657" spans="9:9" ht="15.75" customHeight="1" x14ac:dyDescent="0.2">
      <c r="I657" s="8"/>
    </row>
    <row r="658" spans="9:9" ht="15.75" customHeight="1" x14ac:dyDescent="0.2">
      <c r="I658" s="8"/>
    </row>
    <row r="659" spans="9:9" ht="15.75" customHeight="1" x14ac:dyDescent="0.2">
      <c r="I659" s="8"/>
    </row>
    <row r="660" spans="9:9" ht="15.75" customHeight="1" x14ac:dyDescent="0.2">
      <c r="I660" s="8"/>
    </row>
    <row r="661" spans="9:9" ht="15.75" customHeight="1" x14ac:dyDescent="0.2">
      <c r="I661" s="8"/>
    </row>
    <row r="662" spans="9:9" ht="15.75" customHeight="1" x14ac:dyDescent="0.2">
      <c r="I662" s="8"/>
    </row>
    <row r="663" spans="9:9" ht="15.75" customHeight="1" x14ac:dyDescent="0.2">
      <c r="I663" s="8"/>
    </row>
    <row r="664" spans="9:9" ht="15.75" customHeight="1" x14ac:dyDescent="0.2">
      <c r="I664" s="8"/>
    </row>
    <row r="665" spans="9:9" ht="15.75" customHeight="1" x14ac:dyDescent="0.2">
      <c r="I665" s="8"/>
    </row>
    <row r="666" spans="9:9" ht="15.75" customHeight="1" x14ac:dyDescent="0.2">
      <c r="I666" s="8"/>
    </row>
    <row r="667" spans="9:9" ht="15.75" customHeight="1" x14ac:dyDescent="0.2">
      <c r="I667" s="8"/>
    </row>
    <row r="668" spans="9:9" ht="15.75" customHeight="1" x14ac:dyDescent="0.2">
      <c r="I668" s="8"/>
    </row>
    <row r="669" spans="9:9" ht="15.75" customHeight="1" x14ac:dyDescent="0.2">
      <c r="I669" s="8"/>
    </row>
    <row r="670" spans="9:9" ht="15.75" customHeight="1" x14ac:dyDescent="0.2">
      <c r="I670" s="8"/>
    </row>
    <row r="671" spans="9:9" ht="15.75" customHeight="1" x14ac:dyDescent="0.2">
      <c r="I671" s="8"/>
    </row>
    <row r="672" spans="9:9" ht="15.75" customHeight="1" x14ac:dyDescent="0.2">
      <c r="I672" s="8"/>
    </row>
    <row r="673" spans="9:9" ht="15.75" customHeight="1" x14ac:dyDescent="0.2">
      <c r="I673" s="8"/>
    </row>
    <row r="674" spans="9:9" ht="15.75" customHeight="1" x14ac:dyDescent="0.2">
      <c r="I674" s="8"/>
    </row>
    <row r="675" spans="9:9" ht="15.75" customHeight="1" x14ac:dyDescent="0.2">
      <c r="I675" s="8"/>
    </row>
    <row r="676" spans="9:9" ht="15.75" customHeight="1" x14ac:dyDescent="0.2">
      <c r="I676" s="8"/>
    </row>
    <row r="677" spans="9:9" ht="15.75" customHeight="1" x14ac:dyDescent="0.2">
      <c r="I677" s="8"/>
    </row>
    <row r="678" spans="9:9" ht="15.75" customHeight="1" x14ac:dyDescent="0.2">
      <c r="I678" s="8"/>
    </row>
    <row r="679" spans="9:9" ht="15.75" customHeight="1" x14ac:dyDescent="0.2">
      <c r="I679" s="8"/>
    </row>
    <row r="680" spans="9:9" ht="15.75" customHeight="1" x14ac:dyDescent="0.2">
      <c r="I680" s="8"/>
    </row>
    <row r="681" spans="9:9" ht="15.75" customHeight="1" x14ac:dyDescent="0.2">
      <c r="I681" s="8"/>
    </row>
    <row r="682" spans="9:9" ht="15.75" customHeight="1" x14ac:dyDescent="0.2">
      <c r="I682" s="8"/>
    </row>
    <row r="683" spans="9:9" ht="15.75" customHeight="1" x14ac:dyDescent="0.2">
      <c r="I683" s="8"/>
    </row>
    <row r="684" spans="9:9" ht="15.75" customHeight="1" x14ac:dyDescent="0.2">
      <c r="I684" s="8"/>
    </row>
    <row r="685" spans="9:9" ht="15.75" customHeight="1" x14ac:dyDescent="0.2">
      <c r="I685" s="8"/>
    </row>
    <row r="686" spans="9:9" ht="15.75" customHeight="1" x14ac:dyDescent="0.2">
      <c r="I686" s="8"/>
    </row>
    <row r="687" spans="9:9" ht="15.75" customHeight="1" x14ac:dyDescent="0.2">
      <c r="I687" s="8"/>
    </row>
    <row r="688" spans="9:9" ht="15.75" customHeight="1" x14ac:dyDescent="0.2">
      <c r="I688" s="8"/>
    </row>
    <row r="689" spans="9:9" ht="15.75" customHeight="1" x14ac:dyDescent="0.2">
      <c r="I689" s="8"/>
    </row>
    <row r="690" spans="9:9" ht="15.75" customHeight="1" x14ac:dyDescent="0.2">
      <c r="I690" s="8"/>
    </row>
    <row r="691" spans="9:9" ht="15.75" customHeight="1" x14ac:dyDescent="0.2">
      <c r="I691" s="8"/>
    </row>
    <row r="692" spans="9:9" ht="15.75" customHeight="1" x14ac:dyDescent="0.2">
      <c r="I692" s="8"/>
    </row>
    <row r="693" spans="9:9" ht="15.75" customHeight="1" x14ac:dyDescent="0.2">
      <c r="I693" s="8"/>
    </row>
    <row r="694" spans="9:9" ht="15.75" customHeight="1" x14ac:dyDescent="0.2">
      <c r="I694" s="8"/>
    </row>
    <row r="695" spans="9:9" ht="15.75" customHeight="1" x14ac:dyDescent="0.2">
      <c r="I695" s="8"/>
    </row>
    <row r="696" spans="9:9" ht="15.75" customHeight="1" x14ac:dyDescent="0.2">
      <c r="I696" s="8"/>
    </row>
    <row r="697" spans="9:9" ht="15.75" customHeight="1" x14ac:dyDescent="0.2">
      <c r="I697" s="8"/>
    </row>
    <row r="698" spans="9:9" ht="15.75" customHeight="1" x14ac:dyDescent="0.2">
      <c r="I698" s="8"/>
    </row>
    <row r="699" spans="9:9" ht="15.75" customHeight="1" x14ac:dyDescent="0.2">
      <c r="I699" s="8"/>
    </row>
    <row r="700" spans="9:9" ht="15.75" customHeight="1" x14ac:dyDescent="0.2">
      <c r="I700" s="8"/>
    </row>
    <row r="701" spans="9:9" ht="15.75" customHeight="1" x14ac:dyDescent="0.2">
      <c r="I701" s="8"/>
    </row>
    <row r="702" spans="9:9" ht="15.75" customHeight="1" x14ac:dyDescent="0.2">
      <c r="I702" s="8"/>
    </row>
    <row r="703" spans="9:9" ht="15.75" customHeight="1" x14ac:dyDescent="0.2">
      <c r="I703" s="8"/>
    </row>
    <row r="704" spans="9:9" ht="15.75" customHeight="1" x14ac:dyDescent="0.2">
      <c r="I704" s="8"/>
    </row>
    <row r="705" spans="9:9" ht="15.75" customHeight="1" x14ac:dyDescent="0.2">
      <c r="I705" s="8"/>
    </row>
    <row r="706" spans="9:9" ht="15.75" customHeight="1" x14ac:dyDescent="0.2">
      <c r="I706" s="8"/>
    </row>
    <row r="707" spans="9:9" ht="15.75" customHeight="1" x14ac:dyDescent="0.2">
      <c r="I707" s="8"/>
    </row>
    <row r="708" spans="9:9" ht="15.75" customHeight="1" x14ac:dyDescent="0.2">
      <c r="I708" s="8"/>
    </row>
    <row r="709" spans="9:9" ht="15.75" customHeight="1" x14ac:dyDescent="0.2">
      <c r="I709" s="8"/>
    </row>
    <row r="710" spans="9:9" ht="15.75" customHeight="1" x14ac:dyDescent="0.2">
      <c r="I710" s="8"/>
    </row>
    <row r="711" spans="9:9" ht="15.75" customHeight="1" x14ac:dyDescent="0.2">
      <c r="I711" s="8"/>
    </row>
    <row r="712" spans="9:9" ht="15.75" customHeight="1" x14ac:dyDescent="0.2">
      <c r="I712" s="8"/>
    </row>
    <row r="713" spans="9:9" ht="15.75" customHeight="1" x14ac:dyDescent="0.2">
      <c r="I713" s="8"/>
    </row>
    <row r="714" spans="9:9" ht="15.75" customHeight="1" x14ac:dyDescent="0.2">
      <c r="I714" s="8"/>
    </row>
    <row r="715" spans="9:9" ht="15.75" customHeight="1" x14ac:dyDescent="0.2">
      <c r="I715" s="8"/>
    </row>
    <row r="716" spans="9:9" ht="15.75" customHeight="1" x14ac:dyDescent="0.2">
      <c r="I716" s="8"/>
    </row>
    <row r="717" spans="9:9" ht="15.75" customHeight="1" x14ac:dyDescent="0.2">
      <c r="I717" s="8"/>
    </row>
    <row r="718" spans="9:9" ht="15.75" customHeight="1" x14ac:dyDescent="0.2">
      <c r="I718" s="8"/>
    </row>
    <row r="719" spans="9:9" ht="15.75" customHeight="1" x14ac:dyDescent="0.2">
      <c r="I719" s="8"/>
    </row>
    <row r="720" spans="9:9" ht="15.75" customHeight="1" x14ac:dyDescent="0.2">
      <c r="I720" s="8"/>
    </row>
    <row r="721" spans="9:9" ht="15.75" customHeight="1" x14ac:dyDescent="0.2">
      <c r="I721" s="8"/>
    </row>
    <row r="722" spans="9:9" ht="15.75" customHeight="1" x14ac:dyDescent="0.2">
      <c r="I722" s="8"/>
    </row>
    <row r="723" spans="9:9" ht="15.75" customHeight="1" x14ac:dyDescent="0.2">
      <c r="I723" s="8"/>
    </row>
    <row r="724" spans="9:9" ht="15.75" customHeight="1" x14ac:dyDescent="0.2">
      <c r="I724" s="8"/>
    </row>
    <row r="725" spans="9:9" ht="15.75" customHeight="1" x14ac:dyDescent="0.2">
      <c r="I725" s="8"/>
    </row>
    <row r="726" spans="9:9" ht="15.75" customHeight="1" x14ac:dyDescent="0.2">
      <c r="I726" s="8"/>
    </row>
    <row r="727" spans="9:9" ht="15.75" customHeight="1" x14ac:dyDescent="0.2">
      <c r="I727" s="8"/>
    </row>
    <row r="728" spans="9:9" ht="15.75" customHeight="1" x14ac:dyDescent="0.2">
      <c r="I728" s="8"/>
    </row>
    <row r="729" spans="9:9" ht="15.75" customHeight="1" x14ac:dyDescent="0.2">
      <c r="I729" s="8"/>
    </row>
    <row r="730" spans="9:9" ht="15.75" customHeight="1" x14ac:dyDescent="0.2">
      <c r="I730" s="8"/>
    </row>
    <row r="731" spans="9:9" ht="15.75" customHeight="1" x14ac:dyDescent="0.2">
      <c r="I731" s="8"/>
    </row>
    <row r="732" spans="9:9" ht="15.75" customHeight="1" x14ac:dyDescent="0.2">
      <c r="I732" s="8"/>
    </row>
    <row r="733" spans="9:9" ht="15.75" customHeight="1" x14ac:dyDescent="0.2">
      <c r="I733" s="8"/>
    </row>
    <row r="734" spans="9:9" ht="15.75" customHeight="1" x14ac:dyDescent="0.2">
      <c r="I734" s="8"/>
    </row>
    <row r="735" spans="9:9" ht="15.75" customHeight="1" x14ac:dyDescent="0.2">
      <c r="I735" s="8"/>
    </row>
    <row r="736" spans="9:9" ht="15.75" customHeight="1" x14ac:dyDescent="0.2">
      <c r="I736" s="8"/>
    </row>
    <row r="737" spans="9:9" ht="15.75" customHeight="1" x14ac:dyDescent="0.2">
      <c r="I737" s="8"/>
    </row>
    <row r="738" spans="9:9" ht="15.75" customHeight="1" x14ac:dyDescent="0.2">
      <c r="I738" s="8"/>
    </row>
    <row r="739" spans="9:9" ht="15.75" customHeight="1" x14ac:dyDescent="0.2">
      <c r="I739" s="8"/>
    </row>
    <row r="740" spans="9:9" ht="15.75" customHeight="1" x14ac:dyDescent="0.2">
      <c r="I740" s="8"/>
    </row>
    <row r="741" spans="9:9" ht="15.75" customHeight="1" x14ac:dyDescent="0.2">
      <c r="I741" s="8"/>
    </row>
    <row r="742" spans="9:9" ht="15.75" customHeight="1" x14ac:dyDescent="0.2">
      <c r="I742" s="8"/>
    </row>
    <row r="743" spans="9:9" ht="15.75" customHeight="1" x14ac:dyDescent="0.2">
      <c r="I743" s="8"/>
    </row>
    <row r="744" spans="9:9" ht="15.75" customHeight="1" x14ac:dyDescent="0.2">
      <c r="I744" s="8"/>
    </row>
    <row r="745" spans="9:9" ht="15.75" customHeight="1" x14ac:dyDescent="0.2">
      <c r="I745" s="8"/>
    </row>
    <row r="746" spans="9:9" ht="15.75" customHeight="1" x14ac:dyDescent="0.2">
      <c r="I746" s="8"/>
    </row>
    <row r="747" spans="9:9" ht="15.75" customHeight="1" x14ac:dyDescent="0.2">
      <c r="I747" s="8"/>
    </row>
    <row r="748" spans="9:9" ht="15.75" customHeight="1" x14ac:dyDescent="0.2">
      <c r="I748" s="8"/>
    </row>
    <row r="749" spans="9:9" ht="15.75" customHeight="1" x14ac:dyDescent="0.2">
      <c r="I749" s="8"/>
    </row>
    <row r="750" spans="9:9" ht="15.75" customHeight="1" x14ac:dyDescent="0.2">
      <c r="I750" s="8"/>
    </row>
    <row r="751" spans="9:9" ht="15.75" customHeight="1" x14ac:dyDescent="0.2">
      <c r="I751" s="8"/>
    </row>
    <row r="752" spans="9:9" ht="15.75" customHeight="1" x14ac:dyDescent="0.2">
      <c r="I752" s="8"/>
    </row>
    <row r="753" spans="9:9" ht="15.75" customHeight="1" x14ac:dyDescent="0.2">
      <c r="I753" s="8"/>
    </row>
    <row r="754" spans="9:9" ht="15.75" customHeight="1" x14ac:dyDescent="0.2">
      <c r="I754" s="8"/>
    </row>
    <row r="755" spans="9:9" ht="15.75" customHeight="1" x14ac:dyDescent="0.2">
      <c r="I755" s="8"/>
    </row>
    <row r="756" spans="9:9" ht="15.75" customHeight="1" x14ac:dyDescent="0.2">
      <c r="I756" s="8"/>
    </row>
    <row r="757" spans="9:9" ht="15.75" customHeight="1" x14ac:dyDescent="0.2">
      <c r="I757" s="8"/>
    </row>
    <row r="758" spans="9:9" ht="15.75" customHeight="1" x14ac:dyDescent="0.2">
      <c r="I758" s="8"/>
    </row>
    <row r="759" spans="9:9" ht="15.75" customHeight="1" x14ac:dyDescent="0.2">
      <c r="I759" s="8"/>
    </row>
    <row r="760" spans="9:9" ht="15.75" customHeight="1" x14ac:dyDescent="0.2">
      <c r="I760" s="8"/>
    </row>
    <row r="761" spans="9:9" ht="15.75" customHeight="1" x14ac:dyDescent="0.2">
      <c r="I761" s="8"/>
    </row>
    <row r="762" spans="9:9" ht="15.75" customHeight="1" x14ac:dyDescent="0.2">
      <c r="I762" s="8"/>
    </row>
    <row r="763" spans="9:9" ht="15.75" customHeight="1" x14ac:dyDescent="0.2">
      <c r="I763" s="8"/>
    </row>
    <row r="764" spans="9:9" ht="15.75" customHeight="1" x14ac:dyDescent="0.2">
      <c r="I764" s="8"/>
    </row>
    <row r="765" spans="9:9" ht="15.75" customHeight="1" x14ac:dyDescent="0.2">
      <c r="I765" s="8"/>
    </row>
    <row r="766" spans="9:9" ht="15.75" customHeight="1" x14ac:dyDescent="0.2">
      <c r="I766" s="8"/>
    </row>
    <row r="767" spans="9:9" ht="15.75" customHeight="1" x14ac:dyDescent="0.2">
      <c r="I767" s="8"/>
    </row>
    <row r="768" spans="9:9" ht="15.75" customHeight="1" x14ac:dyDescent="0.2">
      <c r="I768" s="8"/>
    </row>
    <row r="769" spans="9:9" ht="15.75" customHeight="1" x14ac:dyDescent="0.2">
      <c r="I769" s="8"/>
    </row>
    <row r="770" spans="9:9" ht="15.75" customHeight="1" x14ac:dyDescent="0.2">
      <c r="I770" s="8"/>
    </row>
    <row r="771" spans="9:9" ht="15.75" customHeight="1" x14ac:dyDescent="0.2">
      <c r="I771" s="8"/>
    </row>
    <row r="772" spans="9:9" ht="15.75" customHeight="1" x14ac:dyDescent="0.2">
      <c r="I772" s="8"/>
    </row>
    <row r="773" spans="9:9" ht="15.75" customHeight="1" x14ac:dyDescent="0.2">
      <c r="I773" s="8"/>
    </row>
    <row r="774" spans="9:9" ht="15.75" customHeight="1" x14ac:dyDescent="0.2">
      <c r="I774" s="8"/>
    </row>
    <row r="775" spans="9:9" ht="15.75" customHeight="1" x14ac:dyDescent="0.2">
      <c r="I775" s="8"/>
    </row>
    <row r="776" spans="9:9" ht="15.75" customHeight="1" x14ac:dyDescent="0.2">
      <c r="I776" s="8"/>
    </row>
    <row r="777" spans="9:9" ht="15.75" customHeight="1" x14ac:dyDescent="0.2">
      <c r="I777" s="8"/>
    </row>
    <row r="778" spans="9:9" ht="15.75" customHeight="1" x14ac:dyDescent="0.2">
      <c r="I778" s="8"/>
    </row>
    <row r="779" spans="9:9" ht="15.75" customHeight="1" x14ac:dyDescent="0.2">
      <c r="I779" s="8"/>
    </row>
    <row r="780" spans="9:9" ht="15.75" customHeight="1" x14ac:dyDescent="0.2">
      <c r="I780" s="8"/>
    </row>
    <row r="781" spans="9:9" ht="15.75" customHeight="1" x14ac:dyDescent="0.2">
      <c r="I781" s="8"/>
    </row>
    <row r="782" spans="9:9" ht="15.75" customHeight="1" x14ac:dyDescent="0.2">
      <c r="I782" s="8"/>
    </row>
    <row r="783" spans="9:9" ht="15.75" customHeight="1" x14ac:dyDescent="0.2">
      <c r="I783" s="8"/>
    </row>
    <row r="784" spans="9:9" ht="15.75" customHeight="1" x14ac:dyDescent="0.2">
      <c r="I784" s="8"/>
    </row>
    <row r="785" spans="9:9" ht="15.75" customHeight="1" x14ac:dyDescent="0.2">
      <c r="I785" s="8"/>
    </row>
    <row r="786" spans="9:9" ht="15.75" customHeight="1" x14ac:dyDescent="0.2">
      <c r="I786" s="8"/>
    </row>
    <row r="787" spans="9:9" ht="15.75" customHeight="1" x14ac:dyDescent="0.2">
      <c r="I787" s="8"/>
    </row>
    <row r="788" spans="9:9" ht="15.75" customHeight="1" x14ac:dyDescent="0.2">
      <c r="I788" s="8"/>
    </row>
    <row r="789" spans="9:9" ht="15.75" customHeight="1" x14ac:dyDescent="0.2">
      <c r="I789" s="8"/>
    </row>
    <row r="790" spans="9:9" ht="15.75" customHeight="1" x14ac:dyDescent="0.2">
      <c r="I790" s="8"/>
    </row>
    <row r="791" spans="9:9" ht="15.75" customHeight="1" x14ac:dyDescent="0.2">
      <c r="I791" s="8"/>
    </row>
    <row r="792" spans="9:9" ht="15.75" customHeight="1" x14ac:dyDescent="0.2">
      <c r="I792" s="8"/>
    </row>
    <row r="793" spans="9:9" ht="15.75" customHeight="1" x14ac:dyDescent="0.2">
      <c r="I793" s="8"/>
    </row>
    <row r="794" spans="9:9" ht="15.75" customHeight="1" x14ac:dyDescent="0.2">
      <c r="I794" s="8"/>
    </row>
    <row r="795" spans="9:9" ht="15.75" customHeight="1" x14ac:dyDescent="0.2">
      <c r="I795" s="8"/>
    </row>
    <row r="796" spans="9:9" ht="15.75" customHeight="1" x14ac:dyDescent="0.2">
      <c r="I796" s="8"/>
    </row>
    <row r="797" spans="9:9" ht="15.75" customHeight="1" x14ac:dyDescent="0.2">
      <c r="I797" s="8"/>
    </row>
    <row r="798" spans="9:9" ht="15.75" customHeight="1" x14ac:dyDescent="0.2">
      <c r="I798" s="8"/>
    </row>
    <row r="799" spans="9:9" ht="15.75" customHeight="1" x14ac:dyDescent="0.2">
      <c r="I799" s="8"/>
    </row>
    <row r="800" spans="9:9" ht="15.75" customHeight="1" x14ac:dyDescent="0.2">
      <c r="I800" s="8"/>
    </row>
    <row r="801" spans="9:9" ht="15.75" customHeight="1" x14ac:dyDescent="0.2">
      <c r="I801" s="8"/>
    </row>
    <row r="802" spans="9:9" ht="15.75" customHeight="1" x14ac:dyDescent="0.2">
      <c r="I802" s="8"/>
    </row>
    <row r="803" spans="9:9" ht="15.75" customHeight="1" x14ac:dyDescent="0.2">
      <c r="I803" s="8"/>
    </row>
    <row r="804" spans="9:9" ht="15.75" customHeight="1" x14ac:dyDescent="0.2">
      <c r="I804" s="8"/>
    </row>
    <row r="805" spans="9:9" ht="15.75" customHeight="1" x14ac:dyDescent="0.2">
      <c r="I805" s="8"/>
    </row>
    <row r="806" spans="9:9" ht="15.75" customHeight="1" x14ac:dyDescent="0.2">
      <c r="I806" s="8"/>
    </row>
    <row r="807" spans="9:9" ht="15.75" customHeight="1" x14ac:dyDescent="0.2">
      <c r="I807" s="8"/>
    </row>
    <row r="808" spans="9:9" ht="15.75" customHeight="1" x14ac:dyDescent="0.2">
      <c r="I808" s="8"/>
    </row>
    <row r="809" spans="9:9" ht="15.75" customHeight="1" x14ac:dyDescent="0.2">
      <c r="I809" s="8"/>
    </row>
    <row r="810" spans="9:9" ht="15.75" customHeight="1" x14ac:dyDescent="0.2">
      <c r="I810" s="8"/>
    </row>
    <row r="811" spans="9:9" ht="15.75" customHeight="1" x14ac:dyDescent="0.2">
      <c r="I811" s="8"/>
    </row>
    <row r="812" spans="9:9" ht="15.75" customHeight="1" x14ac:dyDescent="0.2">
      <c r="I812" s="8"/>
    </row>
    <row r="813" spans="9:9" ht="15.75" customHeight="1" x14ac:dyDescent="0.2">
      <c r="I813" s="8"/>
    </row>
    <row r="814" spans="9:9" ht="15.75" customHeight="1" x14ac:dyDescent="0.2">
      <c r="I814" s="8"/>
    </row>
    <row r="815" spans="9:9" ht="15.75" customHeight="1" x14ac:dyDescent="0.2">
      <c r="I815" s="8"/>
    </row>
    <row r="816" spans="9:9" ht="15.75" customHeight="1" x14ac:dyDescent="0.2">
      <c r="I816" s="8"/>
    </row>
    <row r="817" spans="9:9" ht="15.75" customHeight="1" x14ac:dyDescent="0.2">
      <c r="I817" s="8"/>
    </row>
    <row r="818" spans="9:9" ht="15.75" customHeight="1" x14ac:dyDescent="0.2">
      <c r="I818" s="8"/>
    </row>
    <row r="819" spans="9:9" ht="15.75" customHeight="1" x14ac:dyDescent="0.2">
      <c r="I819" s="8"/>
    </row>
    <row r="820" spans="9:9" ht="15.75" customHeight="1" x14ac:dyDescent="0.2">
      <c r="I820" s="8"/>
    </row>
    <row r="821" spans="9:9" ht="15.75" customHeight="1" x14ac:dyDescent="0.2">
      <c r="I821" s="8"/>
    </row>
    <row r="822" spans="9:9" ht="15.75" customHeight="1" x14ac:dyDescent="0.2">
      <c r="I822" s="8"/>
    </row>
    <row r="823" spans="9:9" ht="15.75" customHeight="1" x14ac:dyDescent="0.2">
      <c r="I823" s="8"/>
    </row>
    <row r="824" spans="9:9" ht="15.75" customHeight="1" x14ac:dyDescent="0.2">
      <c r="I824" s="8"/>
    </row>
    <row r="825" spans="9:9" ht="15.75" customHeight="1" x14ac:dyDescent="0.2">
      <c r="I825" s="8"/>
    </row>
    <row r="826" spans="9:9" ht="15.75" customHeight="1" x14ac:dyDescent="0.2">
      <c r="I826" s="8"/>
    </row>
    <row r="827" spans="9:9" ht="15.75" customHeight="1" x14ac:dyDescent="0.2">
      <c r="I827" s="8"/>
    </row>
    <row r="828" spans="9:9" ht="15.75" customHeight="1" x14ac:dyDescent="0.2">
      <c r="I828" s="8"/>
    </row>
    <row r="829" spans="9:9" ht="15.75" customHeight="1" x14ac:dyDescent="0.2">
      <c r="I829" s="8"/>
    </row>
    <row r="830" spans="9:9" ht="15.75" customHeight="1" x14ac:dyDescent="0.2">
      <c r="I830" s="8"/>
    </row>
    <row r="831" spans="9:9" ht="15.75" customHeight="1" x14ac:dyDescent="0.2">
      <c r="I831" s="8"/>
    </row>
    <row r="832" spans="9:9" ht="15.75" customHeight="1" x14ac:dyDescent="0.2">
      <c r="I832" s="8"/>
    </row>
    <row r="833" spans="9:9" ht="15.75" customHeight="1" x14ac:dyDescent="0.2">
      <c r="I833" s="8"/>
    </row>
    <row r="834" spans="9:9" ht="15.75" customHeight="1" x14ac:dyDescent="0.2">
      <c r="I834" s="8"/>
    </row>
    <row r="835" spans="9:9" ht="15.75" customHeight="1" x14ac:dyDescent="0.2">
      <c r="I835" s="8"/>
    </row>
    <row r="836" spans="9:9" ht="15.75" customHeight="1" x14ac:dyDescent="0.2">
      <c r="I836" s="8"/>
    </row>
    <row r="837" spans="9:9" ht="15.75" customHeight="1" x14ac:dyDescent="0.2">
      <c r="I837" s="8"/>
    </row>
    <row r="838" spans="9:9" ht="15.75" customHeight="1" x14ac:dyDescent="0.2">
      <c r="I838" s="8"/>
    </row>
    <row r="839" spans="9:9" ht="15.75" customHeight="1" x14ac:dyDescent="0.2">
      <c r="I839" s="8"/>
    </row>
    <row r="840" spans="9:9" ht="15.75" customHeight="1" x14ac:dyDescent="0.2">
      <c r="I840" s="8"/>
    </row>
    <row r="841" spans="9:9" ht="15.75" customHeight="1" x14ac:dyDescent="0.2">
      <c r="I841" s="8"/>
    </row>
    <row r="842" spans="9:9" ht="15.75" customHeight="1" x14ac:dyDescent="0.2">
      <c r="I842" s="8"/>
    </row>
    <row r="843" spans="9:9" ht="15.75" customHeight="1" x14ac:dyDescent="0.2">
      <c r="I843" s="8"/>
    </row>
    <row r="844" spans="9:9" ht="15.75" customHeight="1" x14ac:dyDescent="0.2">
      <c r="I844" s="8"/>
    </row>
    <row r="845" spans="9:9" ht="15.75" customHeight="1" x14ac:dyDescent="0.2">
      <c r="I845" s="8"/>
    </row>
    <row r="846" spans="9:9" ht="15.75" customHeight="1" x14ac:dyDescent="0.2">
      <c r="I846" s="8"/>
    </row>
    <row r="847" spans="9:9" ht="15.75" customHeight="1" x14ac:dyDescent="0.2">
      <c r="I847" s="8"/>
    </row>
    <row r="848" spans="9:9" ht="15.75" customHeight="1" x14ac:dyDescent="0.2">
      <c r="I848" s="8"/>
    </row>
    <row r="849" spans="9:9" ht="15.75" customHeight="1" x14ac:dyDescent="0.2">
      <c r="I849" s="8"/>
    </row>
    <row r="850" spans="9:9" ht="15.75" customHeight="1" x14ac:dyDescent="0.2">
      <c r="I850" s="8"/>
    </row>
    <row r="851" spans="9:9" ht="15.75" customHeight="1" x14ac:dyDescent="0.2">
      <c r="I851" s="8"/>
    </row>
    <row r="852" spans="9:9" ht="15.75" customHeight="1" x14ac:dyDescent="0.2">
      <c r="I852" s="8"/>
    </row>
    <row r="853" spans="9:9" ht="15.75" customHeight="1" x14ac:dyDescent="0.2">
      <c r="I853" s="8"/>
    </row>
    <row r="854" spans="9:9" ht="15.75" customHeight="1" x14ac:dyDescent="0.2">
      <c r="I854" s="8"/>
    </row>
    <row r="855" spans="9:9" ht="15.75" customHeight="1" x14ac:dyDescent="0.2">
      <c r="I855" s="8"/>
    </row>
    <row r="856" spans="9:9" ht="15.75" customHeight="1" x14ac:dyDescent="0.2">
      <c r="I856" s="8"/>
    </row>
    <row r="857" spans="9:9" ht="15.75" customHeight="1" x14ac:dyDescent="0.2">
      <c r="I857" s="8"/>
    </row>
    <row r="858" spans="9:9" ht="15.75" customHeight="1" x14ac:dyDescent="0.2">
      <c r="I858" s="8"/>
    </row>
    <row r="859" spans="9:9" ht="15.75" customHeight="1" x14ac:dyDescent="0.2">
      <c r="I859" s="8"/>
    </row>
    <row r="860" spans="9:9" ht="15.75" customHeight="1" x14ac:dyDescent="0.2">
      <c r="I860" s="8"/>
    </row>
    <row r="861" spans="9:9" ht="15.75" customHeight="1" x14ac:dyDescent="0.2">
      <c r="I861" s="8"/>
    </row>
    <row r="862" spans="9:9" ht="15.75" customHeight="1" x14ac:dyDescent="0.2">
      <c r="I862" s="8"/>
    </row>
    <row r="863" spans="9:9" ht="15.75" customHeight="1" x14ac:dyDescent="0.2">
      <c r="I863" s="8"/>
    </row>
    <row r="864" spans="9:9" ht="15.75" customHeight="1" x14ac:dyDescent="0.2">
      <c r="I864" s="8"/>
    </row>
    <row r="865" spans="9:9" ht="15.75" customHeight="1" x14ac:dyDescent="0.2">
      <c r="I865" s="8"/>
    </row>
    <row r="866" spans="9:9" ht="15.75" customHeight="1" x14ac:dyDescent="0.2">
      <c r="I866" s="8"/>
    </row>
    <row r="867" spans="9:9" ht="15.75" customHeight="1" x14ac:dyDescent="0.2">
      <c r="I867" s="8"/>
    </row>
    <row r="868" spans="9:9" ht="15.75" customHeight="1" x14ac:dyDescent="0.2">
      <c r="I868" s="8"/>
    </row>
    <row r="869" spans="9:9" ht="15.75" customHeight="1" x14ac:dyDescent="0.2">
      <c r="I869" s="8"/>
    </row>
    <row r="870" spans="9:9" ht="15.75" customHeight="1" x14ac:dyDescent="0.2">
      <c r="I870" s="8"/>
    </row>
    <row r="871" spans="9:9" ht="15.75" customHeight="1" x14ac:dyDescent="0.2">
      <c r="I871" s="8"/>
    </row>
    <row r="872" spans="9:9" ht="15.75" customHeight="1" x14ac:dyDescent="0.2">
      <c r="I872" s="8"/>
    </row>
    <row r="873" spans="9:9" ht="15.75" customHeight="1" x14ac:dyDescent="0.2">
      <c r="I873" s="8"/>
    </row>
    <row r="874" spans="9:9" ht="15.75" customHeight="1" x14ac:dyDescent="0.2">
      <c r="I874" s="8"/>
    </row>
    <row r="875" spans="9:9" ht="15.75" customHeight="1" x14ac:dyDescent="0.2">
      <c r="I875" s="8"/>
    </row>
    <row r="876" spans="9:9" ht="15.75" customHeight="1" x14ac:dyDescent="0.2">
      <c r="I876" s="8"/>
    </row>
    <row r="877" spans="9:9" ht="15.75" customHeight="1" x14ac:dyDescent="0.2">
      <c r="I877" s="8"/>
    </row>
    <row r="878" spans="9:9" ht="15.75" customHeight="1" x14ac:dyDescent="0.2">
      <c r="I878" s="8"/>
    </row>
    <row r="879" spans="9:9" ht="15.75" customHeight="1" x14ac:dyDescent="0.2">
      <c r="I879" s="8"/>
    </row>
    <row r="880" spans="9:9" ht="15.75" customHeight="1" x14ac:dyDescent="0.2">
      <c r="I880" s="8"/>
    </row>
    <row r="881" spans="9:9" ht="15.75" customHeight="1" x14ac:dyDescent="0.2">
      <c r="I881" s="8"/>
    </row>
    <row r="882" spans="9:9" ht="15.75" customHeight="1" x14ac:dyDescent="0.2">
      <c r="I882" s="8"/>
    </row>
    <row r="883" spans="9:9" ht="15.75" customHeight="1" x14ac:dyDescent="0.2">
      <c r="I883" s="8"/>
    </row>
    <row r="884" spans="9:9" ht="15.75" customHeight="1" x14ac:dyDescent="0.2">
      <c r="I884" s="8"/>
    </row>
    <row r="885" spans="9:9" ht="15.75" customHeight="1" x14ac:dyDescent="0.2">
      <c r="I885" s="8"/>
    </row>
    <row r="886" spans="9:9" ht="15.75" customHeight="1" x14ac:dyDescent="0.2">
      <c r="I886" s="8"/>
    </row>
    <row r="887" spans="9:9" ht="15.75" customHeight="1" x14ac:dyDescent="0.2">
      <c r="I887" s="8"/>
    </row>
    <row r="888" spans="9:9" ht="15.75" customHeight="1" x14ac:dyDescent="0.2">
      <c r="I888" s="8"/>
    </row>
    <row r="889" spans="9:9" ht="15.75" customHeight="1" x14ac:dyDescent="0.2">
      <c r="I889" s="8"/>
    </row>
    <row r="890" spans="9:9" ht="15.75" customHeight="1" x14ac:dyDescent="0.2">
      <c r="I890" s="8"/>
    </row>
    <row r="891" spans="9:9" ht="15.75" customHeight="1" x14ac:dyDescent="0.2">
      <c r="I891" s="8"/>
    </row>
    <row r="892" spans="9:9" ht="15.75" customHeight="1" x14ac:dyDescent="0.2">
      <c r="I892" s="8"/>
    </row>
    <row r="893" spans="9:9" ht="15.75" customHeight="1" x14ac:dyDescent="0.2">
      <c r="I893" s="8"/>
    </row>
    <row r="894" spans="9:9" ht="15.75" customHeight="1" x14ac:dyDescent="0.2">
      <c r="I894" s="8"/>
    </row>
    <row r="895" spans="9:9" ht="15.75" customHeight="1" x14ac:dyDescent="0.2">
      <c r="I895" s="8"/>
    </row>
    <row r="896" spans="9:9" ht="15.75" customHeight="1" x14ac:dyDescent="0.2">
      <c r="I896" s="8"/>
    </row>
    <row r="897" spans="9:9" ht="15.75" customHeight="1" x14ac:dyDescent="0.2">
      <c r="I897" s="8"/>
    </row>
    <row r="898" spans="9:9" ht="15.75" customHeight="1" x14ac:dyDescent="0.2">
      <c r="I898" s="8"/>
    </row>
    <row r="899" spans="9:9" ht="15.75" customHeight="1" x14ac:dyDescent="0.2">
      <c r="I899" s="8"/>
    </row>
    <row r="900" spans="9:9" ht="15.75" customHeight="1" x14ac:dyDescent="0.2">
      <c r="I900" s="8"/>
    </row>
    <row r="901" spans="9:9" ht="15.75" customHeight="1" x14ac:dyDescent="0.2">
      <c r="I901" s="8"/>
    </row>
    <row r="902" spans="9:9" ht="15.75" customHeight="1" x14ac:dyDescent="0.2">
      <c r="I902" s="8"/>
    </row>
    <row r="903" spans="9:9" ht="15.75" customHeight="1" x14ac:dyDescent="0.2">
      <c r="I903" s="8"/>
    </row>
    <row r="904" spans="9:9" ht="15.75" customHeight="1" x14ac:dyDescent="0.2">
      <c r="I904" s="8"/>
    </row>
    <row r="905" spans="9:9" ht="15.75" customHeight="1" x14ac:dyDescent="0.2">
      <c r="I905" s="8"/>
    </row>
    <row r="906" spans="9:9" ht="15.75" customHeight="1" x14ac:dyDescent="0.2">
      <c r="I906" s="8"/>
    </row>
    <row r="907" spans="9:9" ht="15.75" customHeight="1" x14ac:dyDescent="0.2">
      <c r="I907" s="8"/>
    </row>
    <row r="908" spans="9:9" ht="15.75" customHeight="1" x14ac:dyDescent="0.2">
      <c r="I908" s="8"/>
    </row>
    <row r="909" spans="9:9" ht="15.75" customHeight="1" x14ac:dyDescent="0.2">
      <c r="I909" s="8"/>
    </row>
    <row r="910" spans="9:9" ht="15.75" customHeight="1" x14ac:dyDescent="0.2">
      <c r="I910" s="8"/>
    </row>
    <row r="911" spans="9:9" ht="15.75" customHeight="1" x14ac:dyDescent="0.2">
      <c r="I911" s="8"/>
    </row>
    <row r="912" spans="9:9" ht="15.75" customHeight="1" x14ac:dyDescent="0.2">
      <c r="I912" s="8"/>
    </row>
    <row r="913" spans="9:9" ht="15.75" customHeight="1" x14ac:dyDescent="0.2">
      <c r="I913" s="8"/>
    </row>
    <row r="914" spans="9:9" ht="15.75" customHeight="1" x14ac:dyDescent="0.2">
      <c r="I914" s="8"/>
    </row>
    <row r="915" spans="9:9" ht="15.75" customHeight="1" x14ac:dyDescent="0.2">
      <c r="I915" s="8"/>
    </row>
    <row r="916" spans="9:9" ht="15.75" customHeight="1" x14ac:dyDescent="0.2">
      <c r="I916" s="8"/>
    </row>
    <row r="917" spans="9:9" ht="15.75" customHeight="1" x14ac:dyDescent="0.2">
      <c r="I917" s="8"/>
    </row>
    <row r="918" spans="9:9" ht="15.75" customHeight="1" x14ac:dyDescent="0.2">
      <c r="I918" s="8"/>
    </row>
    <row r="919" spans="9:9" ht="15.75" customHeight="1" x14ac:dyDescent="0.2">
      <c r="I919" s="8"/>
    </row>
    <row r="920" spans="9:9" ht="15.75" customHeight="1" x14ac:dyDescent="0.2">
      <c r="I920" s="8"/>
    </row>
    <row r="921" spans="9:9" ht="15.75" customHeight="1" x14ac:dyDescent="0.2">
      <c r="I921" s="8"/>
    </row>
    <row r="922" spans="9:9" ht="15.75" customHeight="1" x14ac:dyDescent="0.2">
      <c r="I922" s="8"/>
    </row>
    <row r="923" spans="9:9" ht="15.75" customHeight="1" x14ac:dyDescent="0.2">
      <c r="I923" s="8"/>
    </row>
    <row r="924" spans="9:9" ht="15.75" customHeight="1" x14ac:dyDescent="0.2">
      <c r="I924" s="8"/>
    </row>
    <row r="925" spans="9:9" ht="15.75" customHeight="1" x14ac:dyDescent="0.2">
      <c r="I925" s="8"/>
    </row>
    <row r="926" spans="9:9" ht="15.75" customHeight="1" x14ac:dyDescent="0.2">
      <c r="I926" s="8"/>
    </row>
    <row r="927" spans="9:9" ht="15.75" customHeight="1" x14ac:dyDescent="0.2">
      <c r="I927" s="8"/>
    </row>
    <row r="928" spans="9:9" ht="15.75" customHeight="1" x14ac:dyDescent="0.2">
      <c r="I928" s="8"/>
    </row>
    <row r="929" spans="9:9" ht="15.75" customHeight="1" x14ac:dyDescent="0.2">
      <c r="I929" s="8"/>
    </row>
    <row r="930" spans="9:9" ht="15.75" customHeight="1" x14ac:dyDescent="0.2">
      <c r="I930" s="8"/>
    </row>
    <row r="931" spans="9:9" ht="15.75" customHeight="1" x14ac:dyDescent="0.2">
      <c r="I931" s="8"/>
    </row>
    <row r="932" spans="9:9" ht="15.75" customHeight="1" x14ac:dyDescent="0.2">
      <c r="I932" s="8"/>
    </row>
    <row r="933" spans="9:9" ht="15.75" customHeight="1" x14ac:dyDescent="0.2">
      <c r="I933" s="8"/>
    </row>
    <row r="934" spans="9:9" ht="15.75" customHeight="1" x14ac:dyDescent="0.2">
      <c r="I934" s="8"/>
    </row>
    <row r="935" spans="9:9" ht="15.75" customHeight="1" x14ac:dyDescent="0.2">
      <c r="I935" s="8"/>
    </row>
    <row r="936" spans="9:9" ht="15.75" customHeight="1" x14ac:dyDescent="0.2">
      <c r="I936" s="8"/>
    </row>
    <row r="937" spans="9:9" ht="15.75" customHeight="1" x14ac:dyDescent="0.2">
      <c r="I937" s="8"/>
    </row>
    <row r="938" spans="9:9" ht="15.75" customHeight="1" x14ac:dyDescent="0.2">
      <c r="I938" s="8"/>
    </row>
    <row r="939" spans="9:9" ht="15.75" customHeight="1" x14ac:dyDescent="0.2">
      <c r="I939" s="8"/>
    </row>
    <row r="940" spans="9:9" ht="15.75" customHeight="1" x14ac:dyDescent="0.2">
      <c r="I940" s="8"/>
    </row>
    <row r="941" spans="9:9" ht="15.75" customHeight="1" x14ac:dyDescent="0.2">
      <c r="I941" s="8"/>
    </row>
    <row r="942" spans="9:9" ht="15.75" customHeight="1" x14ac:dyDescent="0.2">
      <c r="I942" s="8"/>
    </row>
    <row r="943" spans="9:9" ht="15.75" customHeight="1" x14ac:dyDescent="0.2">
      <c r="I943" s="8"/>
    </row>
    <row r="944" spans="9:9" ht="15.75" customHeight="1" x14ac:dyDescent="0.2">
      <c r="I944" s="8"/>
    </row>
    <row r="945" spans="9:9" ht="15.75" customHeight="1" x14ac:dyDescent="0.2">
      <c r="I945" s="8"/>
    </row>
    <row r="946" spans="9:9" ht="15.75" customHeight="1" x14ac:dyDescent="0.2">
      <c r="I946" s="8"/>
    </row>
    <row r="947" spans="9:9" ht="15.75" customHeight="1" x14ac:dyDescent="0.2">
      <c r="I947" s="8"/>
    </row>
    <row r="948" spans="9:9" ht="15.75" customHeight="1" x14ac:dyDescent="0.2">
      <c r="I948" s="8"/>
    </row>
    <row r="949" spans="9:9" ht="15.75" customHeight="1" x14ac:dyDescent="0.2">
      <c r="I949" s="8"/>
    </row>
    <row r="950" spans="9:9" ht="15.75" customHeight="1" x14ac:dyDescent="0.2">
      <c r="I950" s="8"/>
    </row>
    <row r="951" spans="9:9" ht="15.75" customHeight="1" x14ac:dyDescent="0.2">
      <c r="I951" s="8"/>
    </row>
    <row r="952" spans="9:9" ht="15.75" customHeight="1" x14ac:dyDescent="0.2">
      <c r="I952" s="8"/>
    </row>
    <row r="953" spans="9:9" ht="15.75" customHeight="1" x14ac:dyDescent="0.2">
      <c r="I953" s="8"/>
    </row>
    <row r="954" spans="9:9" ht="15.75" customHeight="1" x14ac:dyDescent="0.2">
      <c r="I954" s="8"/>
    </row>
    <row r="955" spans="9:9" ht="15.75" customHeight="1" x14ac:dyDescent="0.2">
      <c r="I955" s="8"/>
    </row>
    <row r="956" spans="9:9" ht="15.75" customHeight="1" x14ac:dyDescent="0.2">
      <c r="I956" s="8"/>
    </row>
    <row r="957" spans="9:9" ht="15.75" customHeight="1" x14ac:dyDescent="0.2">
      <c r="I957" s="8"/>
    </row>
    <row r="958" spans="9:9" ht="15.75" customHeight="1" x14ac:dyDescent="0.2">
      <c r="I958" s="8"/>
    </row>
    <row r="959" spans="9:9" ht="15.75" customHeight="1" x14ac:dyDescent="0.2">
      <c r="I959" s="8"/>
    </row>
    <row r="960" spans="9:9" ht="15.75" customHeight="1" x14ac:dyDescent="0.2">
      <c r="I960" s="8"/>
    </row>
    <row r="961" spans="9:9" ht="15.75" customHeight="1" x14ac:dyDescent="0.2">
      <c r="I961" s="8"/>
    </row>
    <row r="962" spans="9:9" ht="15.75" customHeight="1" x14ac:dyDescent="0.2">
      <c r="I962" s="8"/>
    </row>
    <row r="963" spans="9:9" ht="15.75" customHeight="1" x14ac:dyDescent="0.2">
      <c r="I963" s="8"/>
    </row>
    <row r="964" spans="9:9" ht="15.75" customHeight="1" x14ac:dyDescent="0.2">
      <c r="I964" s="8"/>
    </row>
    <row r="965" spans="9:9" ht="15.75" customHeight="1" x14ac:dyDescent="0.2">
      <c r="I965" s="8"/>
    </row>
    <row r="966" spans="9:9" ht="15.75" customHeight="1" x14ac:dyDescent="0.2">
      <c r="I966" s="8"/>
    </row>
    <row r="967" spans="9:9" ht="15.75" customHeight="1" x14ac:dyDescent="0.2">
      <c r="I967" s="8"/>
    </row>
    <row r="968" spans="9:9" ht="15.75" customHeight="1" x14ac:dyDescent="0.2">
      <c r="I968" s="8"/>
    </row>
    <row r="969" spans="9:9" ht="15.75" customHeight="1" x14ac:dyDescent="0.2">
      <c r="I969" s="8"/>
    </row>
    <row r="970" spans="9:9" ht="15.75" customHeight="1" x14ac:dyDescent="0.2">
      <c r="I970" s="8"/>
    </row>
    <row r="971" spans="9:9" ht="15.75" customHeight="1" x14ac:dyDescent="0.2">
      <c r="I971" s="8"/>
    </row>
    <row r="972" spans="9:9" ht="15.75" customHeight="1" x14ac:dyDescent="0.2">
      <c r="I972" s="8"/>
    </row>
    <row r="973" spans="9:9" ht="15.75" customHeight="1" x14ac:dyDescent="0.2">
      <c r="I973" s="8"/>
    </row>
    <row r="974" spans="9:9" ht="15.75" customHeight="1" x14ac:dyDescent="0.2">
      <c r="I974" s="8"/>
    </row>
    <row r="975" spans="9:9" ht="15.75" customHeight="1" x14ac:dyDescent="0.2">
      <c r="I975" s="8"/>
    </row>
    <row r="976" spans="9:9" ht="15.75" customHeight="1" x14ac:dyDescent="0.2">
      <c r="I976" s="8"/>
    </row>
  </sheetData>
  <mergeCells count="19">
    <mergeCell ref="Q139:R139"/>
    <mergeCell ref="A94:C94"/>
    <mergeCell ref="A101:F101"/>
    <mergeCell ref="A109:C109"/>
    <mergeCell ref="A116:F116"/>
    <mergeCell ref="A124:C124"/>
    <mergeCell ref="A132:C132"/>
    <mergeCell ref="A86:F86"/>
    <mergeCell ref="A8:D8"/>
    <mergeCell ref="A15:C15"/>
    <mergeCell ref="A23:D23"/>
    <mergeCell ref="A31:C31"/>
    <mergeCell ref="A39:D39"/>
    <mergeCell ref="A47:C47"/>
    <mergeCell ref="A55:D55"/>
    <mergeCell ref="A63:C63"/>
    <mergeCell ref="A71:D71"/>
    <mergeCell ref="A79:C79"/>
    <mergeCell ref="A84:T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9351-653F-944A-ABEA-CFFFAEB95EDA}">
  <dimension ref="A1:K62"/>
  <sheetViews>
    <sheetView workbookViewId="0">
      <selection activeCell="D23" sqref="D23"/>
    </sheetView>
  </sheetViews>
  <sheetFormatPr baseColWidth="10" defaultColWidth="14.5" defaultRowHeight="16" x14ac:dyDescent="0.2"/>
  <cols>
    <col min="6" max="6" width="21" customWidth="1"/>
  </cols>
  <sheetData>
    <row r="1" spans="1:11" x14ac:dyDescent="0.2">
      <c r="A1" s="99" t="s">
        <v>7</v>
      </c>
      <c r="B1" s="99" t="s">
        <v>281</v>
      </c>
      <c r="C1" s="99" t="s">
        <v>282</v>
      </c>
      <c r="D1" s="99" t="s">
        <v>283</v>
      </c>
      <c r="E1" s="99" t="s">
        <v>284</v>
      </c>
    </row>
    <row r="2" spans="1:11" x14ac:dyDescent="0.2">
      <c r="A2" s="99">
        <v>1</v>
      </c>
      <c r="B2" s="99">
        <v>0</v>
      </c>
      <c r="C2" s="99">
        <v>0</v>
      </c>
      <c r="D2" s="99">
        <v>0</v>
      </c>
      <c r="E2" s="99">
        <v>0</v>
      </c>
    </row>
    <row r="3" spans="1:11" x14ac:dyDescent="0.2">
      <c r="A3" s="99">
        <v>0</v>
      </c>
      <c r="B3" s="99">
        <v>1</v>
      </c>
      <c r="C3" s="99">
        <v>0</v>
      </c>
      <c r="D3" s="99">
        <v>0</v>
      </c>
      <c r="E3" s="99">
        <v>0</v>
      </c>
    </row>
    <row r="4" spans="1:11" x14ac:dyDescent="0.2">
      <c r="A4" s="99">
        <v>0</v>
      </c>
      <c r="B4" s="99">
        <v>0</v>
      </c>
      <c r="C4" s="99">
        <v>1</v>
      </c>
      <c r="D4" s="99">
        <v>0</v>
      </c>
      <c r="E4" s="99">
        <v>0</v>
      </c>
    </row>
    <row r="5" spans="1:11" x14ac:dyDescent="0.2">
      <c r="A5" s="99">
        <v>0</v>
      </c>
      <c r="B5" s="99">
        <v>0</v>
      </c>
      <c r="C5" s="99">
        <v>0</v>
      </c>
      <c r="D5" s="99">
        <v>0</v>
      </c>
      <c r="E5" s="99">
        <v>0</v>
      </c>
    </row>
    <row r="6" spans="1:11" x14ac:dyDescent="0.2">
      <c r="A6" s="99">
        <v>0</v>
      </c>
      <c r="B6" s="99">
        <v>0</v>
      </c>
      <c r="C6" s="99">
        <v>0</v>
      </c>
      <c r="D6" s="99">
        <v>1</v>
      </c>
      <c r="E6" s="99">
        <v>1</v>
      </c>
    </row>
    <row r="9" spans="1:11" x14ac:dyDescent="0.2">
      <c r="A9" s="99" t="s">
        <v>285</v>
      </c>
      <c r="F9" s="99" t="s">
        <v>286</v>
      </c>
      <c r="G9" s="99">
        <v>1</v>
      </c>
      <c r="H9" s="99">
        <v>0</v>
      </c>
      <c r="I9" s="99">
        <v>0</v>
      </c>
      <c r="J9" s="99">
        <v>0</v>
      </c>
      <c r="K9" s="99">
        <v>0</v>
      </c>
    </row>
    <row r="10" spans="1:11" x14ac:dyDescent="0.2">
      <c r="A10" s="99">
        <v>0.5</v>
      </c>
      <c r="B10" s="99">
        <v>0.54</v>
      </c>
      <c r="C10" s="99">
        <v>0.26</v>
      </c>
      <c r="D10" s="99">
        <v>0.33</v>
      </c>
      <c r="G10" s="99">
        <v>0</v>
      </c>
      <c r="H10" s="99">
        <v>1</v>
      </c>
      <c r="I10" s="99">
        <v>0</v>
      </c>
      <c r="J10" s="99">
        <v>0</v>
      </c>
      <c r="K10" s="99">
        <v>0</v>
      </c>
    </row>
    <row r="11" spans="1:11" x14ac:dyDescent="0.2">
      <c r="A11" s="99">
        <v>0.16</v>
      </c>
      <c r="B11" s="99">
        <v>0.37</v>
      </c>
      <c r="C11" s="99">
        <v>0.78</v>
      </c>
      <c r="D11" s="99">
        <v>0.26</v>
      </c>
      <c r="G11" s="99">
        <v>0</v>
      </c>
      <c r="H11" s="99">
        <v>0</v>
      </c>
      <c r="I11" s="99">
        <v>0</v>
      </c>
      <c r="J11" s="99">
        <v>0</v>
      </c>
      <c r="K11" s="99">
        <v>1</v>
      </c>
    </row>
    <row r="12" spans="1:11" x14ac:dyDescent="0.2">
      <c r="A12" s="99">
        <v>0.75</v>
      </c>
      <c r="B12" s="99">
        <v>0.37</v>
      </c>
      <c r="C12" s="99">
        <v>0.78</v>
      </c>
      <c r="D12" s="99">
        <v>0.46</v>
      </c>
    </row>
    <row r="13" spans="1:11" x14ac:dyDescent="0.2">
      <c r="A13" s="99">
        <v>0.47</v>
      </c>
      <c r="B13" s="99">
        <v>0.88</v>
      </c>
      <c r="C13" s="99">
        <v>0.8</v>
      </c>
      <c r="D13" s="99">
        <v>0.26</v>
      </c>
    </row>
    <row r="14" spans="1:11" x14ac:dyDescent="0.2">
      <c r="A14" s="99">
        <v>0.48</v>
      </c>
      <c r="B14" s="99">
        <v>0.3</v>
      </c>
      <c r="C14" s="99">
        <v>0.56000000000000005</v>
      </c>
      <c r="D14" s="99">
        <v>0.79</v>
      </c>
    </row>
    <row r="16" spans="1:11" x14ac:dyDescent="0.2">
      <c r="F16" s="99" t="s">
        <v>287</v>
      </c>
    </row>
    <row r="17" spans="1:10" x14ac:dyDescent="0.2">
      <c r="A17" s="99" t="s">
        <v>288</v>
      </c>
      <c r="G17" s="99">
        <f t="shared" ref="G17:J19" si="0">$G9*A$10+$H9*A$11+$I9*A$12+$J9*A$13+$K9*A$14</f>
        <v>0.5</v>
      </c>
      <c r="H17" s="99">
        <f t="shared" ref="H17:J17" si="1">$G9*B10+$H9*B11+$I9*B12+$J9*B13+$K9*B14</f>
        <v>0.54</v>
      </c>
      <c r="I17" s="99">
        <f t="shared" si="1"/>
        <v>0.26</v>
      </c>
      <c r="J17" s="99">
        <f t="shared" si="1"/>
        <v>0.33</v>
      </c>
    </row>
    <row r="18" spans="1:10" x14ac:dyDescent="0.2">
      <c r="A18" s="99">
        <v>0.76</v>
      </c>
      <c r="B18" s="99">
        <v>0.37</v>
      </c>
      <c r="C18" s="99">
        <v>0.47</v>
      </c>
      <c r="G18" s="99">
        <f t="shared" si="0"/>
        <v>0.16</v>
      </c>
      <c r="H18" s="99">
        <f t="shared" si="0"/>
        <v>0.37</v>
      </c>
      <c r="I18" s="99">
        <f t="shared" si="0"/>
        <v>0.78</v>
      </c>
      <c r="J18" s="99">
        <f t="shared" si="0"/>
        <v>0.26</v>
      </c>
    </row>
    <row r="19" spans="1:10" x14ac:dyDescent="0.2">
      <c r="A19" s="99">
        <v>0.61</v>
      </c>
      <c r="B19" s="99">
        <v>0.24</v>
      </c>
      <c r="C19" s="99">
        <v>0.8</v>
      </c>
      <c r="G19" s="99">
        <f t="shared" si="0"/>
        <v>0.48</v>
      </c>
      <c r="H19" s="99">
        <f t="shared" si="0"/>
        <v>0.3</v>
      </c>
      <c r="I19" s="99">
        <f t="shared" si="0"/>
        <v>0.56000000000000005</v>
      </c>
      <c r="J19" s="99">
        <f t="shared" si="0"/>
        <v>0.79</v>
      </c>
    </row>
    <row r="20" spans="1:10" x14ac:dyDescent="0.2">
      <c r="A20" s="99">
        <v>0.4</v>
      </c>
      <c r="B20" s="99">
        <v>0.98</v>
      </c>
      <c r="C20" s="99">
        <v>0.12</v>
      </c>
    </row>
    <row r="21" spans="1:10" x14ac:dyDescent="0.2">
      <c r="A21" s="99">
        <v>0.7</v>
      </c>
      <c r="B21" s="99">
        <v>0.37</v>
      </c>
      <c r="C21" s="99">
        <v>0.16</v>
      </c>
    </row>
    <row r="22" spans="1:10" x14ac:dyDescent="0.2">
      <c r="F22" s="99" t="s">
        <v>289</v>
      </c>
    </row>
    <row r="23" spans="1:10" x14ac:dyDescent="0.2">
      <c r="G23" s="99">
        <f t="shared" ref="G23:I25" si="2">$G17*A$18+$H17*A$19+$I17*A$20+$J17*A$21</f>
        <v>1.0444</v>
      </c>
      <c r="H23" s="99">
        <f t="shared" si="2"/>
        <v>0.6915</v>
      </c>
      <c r="I23" s="99">
        <f t="shared" si="2"/>
        <v>0.751</v>
      </c>
    </row>
    <row r="24" spans="1:10" x14ac:dyDescent="0.2">
      <c r="A24" s="99" t="s">
        <v>290</v>
      </c>
      <c r="G24" s="99">
        <f t="shared" si="2"/>
        <v>0.84129999999999994</v>
      </c>
      <c r="H24" s="99">
        <f t="shared" si="2"/>
        <v>1.0085999999999999</v>
      </c>
      <c r="I24" s="99">
        <f t="shared" si="2"/>
        <v>0.50639999999999996</v>
      </c>
    </row>
    <row r="25" spans="1:10" x14ac:dyDescent="0.2">
      <c r="A25" s="99">
        <v>0.45</v>
      </c>
      <c r="B25" s="99">
        <v>0.54</v>
      </c>
      <c r="C25" s="99">
        <v>0.22</v>
      </c>
      <c r="G25" s="99">
        <f t="shared" si="2"/>
        <v>1.3248</v>
      </c>
      <c r="H25" s="99">
        <f t="shared" si="2"/>
        <v>1.0907</v>
      </c>
      <c r="I25" s="99">
        <f t="shared" si="2"/>
        <v>0.65920000000000001</v>
      </c>
    </row>
    <row r="26" spans="1:10" x14ac:dyDescent="0.2">
      <c r="A26" s="99">
        <v>0.43</v>
      </c>
      <c r="B26" s="99">
        <v>0.66</v>
      </c>
      <c r="C26" s="99">
        <v>0.36</v>
      </c>
    </row>
    <row r="27" spans="1:10" x14ac:dyDescent="0.2">
      <c r="A27" s="99">
        <v>0.86</v>
      </c>
      <c r="B27" s="99">
        <v>0.72</v>
      </c>
      <c r="C27" s="99">
        <v>0.22</v>
      </c>
    </row>
    <row r="28" spans="1:10" x14ac:dyDescent="0.2">
      <c r="A28" s="99">
        <v>0.64</v>
      </c>
      <c r="B28" s="99">
        <v>0.46</v>
      </c>
      <c r="C28" s="99">
        <v>0.35</v>
      </c>
      <c r="F28" s="99" t="s">
        <v>291</v>
      </c>
    </row>
    <row r="29" spans="1:10" x14ac:dyDescent="0.2">
      <c r="G29" s="99">
        <f t="shared" ref="G29:I31" si="3">$G17*A$25+$H17*A$26+$I17*A$27+$J17*A$28</f>
        <v>0.89200000000000013</v>
      </c>
      <c r="H29" s="99">
        <f t="shared" si="3"/>
        <v>0.96540000000000015</v>
      </c>
      <c r="I29" s="99">
        <f t="shared" si="3"/>
        <v>0.47710000000000002</v>
      </c>
    </row>
    <row r="30" spans="1:10" x14ac:dyDescent="0.2">
      <c r="G30" s="99">
        <f t="shared" si="3"/>
        <v>1.0683</v>
      </c>
      <c r="H30" s="99">
        <f t="shared" si="3"/>
        <v>1.0118</v>
      </c>
      <c r="I30" s="99">
        <f t="shared" si="3"/>
        <v>0.43099999999999994</v>
      </c>
    </row>
    <row r="31" spans="1:10" x14ac:dyDescent="0.2">
      <c r="A31" s="99" t="s">
        <v>292</v>
      </c>
      <c r="G31" s="99">
        <f t="shared" si="3"/>
        <v>1.3322000000000001</v>
      </c>
      <c r="H31" s="99">
        <f t="shared" si="3"/>
        <v>1.2238000000000002</v>
      </c>
      <c r="I31" s="99">
        <f t="shared" si="3"/>
        <v>0.61329999999999996</v>
      </c>
    </row>
    <row r="32" spans="1:10" x14ac:dyDescent="0.2">
      <c r="A32" s="99">
        <v>0.5</v>
      </c>
      <c r="B32" s="99">
        <v>0.4</v>
      </c>
      <c r="C32" s="99">
        <v>0.42</v>
      </c>
    </row>
    <row r="33" spans="1:9" x14ac:dyDescent="0.2">
      <c r="A33" s="99">
        <v>0.33</v>
      </c>
      <c r="B33" s="99">
        <v>0.28999999999999998</v>
      </c>
      <c r="C33" s="99">
        <v>0.8</v>
      </c>
    </row>
    <row r="34" spans="1:9" x14ac:dyDescent="0.2">
      <c r="A34" s="99">
        <v>0.04</v>
      </c>
      <c r="B34" s="99">
        <v>0.67</v>
      </c>
      <c r="C34" s="99">
        <v>0.09</v>
      </c>
      <c r="F34" s="99" t="s">
        <v>293</v>
      </c>
    </row>
    <row r="35" spans="1:9" x14ac:dyDescent="0.2">
      <c r="A35" s="99">
        <v>0.8</v>
      </c>
      <c r="B35" s="99">
        <v>0.81</v>
      </c>
      <c r="C35" s="99">
        <v>0.05</v>
      </c>
      <c r="G35" s="99">
        <f t="shared" ref="G35:I37" si="4">$G17*A$32+$H17*A$33+$I17*A$34+$J17*A$35</f>
        <v>0.70260000000000011</v>
      </c>
      <c r="H35" s="99">
        <f t="shared" si="4"/>
        <v>0.79810000000000003</v>
      </c>
      <c r="I35" s="99">
        <f t="shared" si="4"/>
        <v>0.68189999999999995</v>
      </c>
    </row>
    <row r="36" spans="1:9" x14ac:dyDescent="0.2">
      <c r="G36" s="99">
        <f t="shared" si="4"/>
        <v>0.44130000000000003</v>
      </c>
      <c r="H36" s="99">
        <f t="shared" si="4"/>
        <v>0.90450000000000008</v>
      </c>
      <c r="I36" s="99">
        <f t="shared" si="4"/>
        <v>0.44639999999999996</v>
      </c>
    </row>
    <row r="37" spans="1:9" x14ac:dyDescent="0.2">
      <c r="G37" s="99">
        <f t="shared" si="4"/>
        <v>0.99340000000000006</v>
      </c>
      <c r="H37" s="99">
        <f t="shared" si="4"/>
        <v>1.2941000000000003</v>
      </c>
      <c r="I37" s="99">
        <f t="shared" si="4"/>
        <v>0.53149999999999997</v>
      </c>
    </row>
    <row r="40" spans="1:9" x14ac:dyDescent="0.2">
      <c r="F40" s="99" t="s">
        <v>294</v>
      </c>
      <c r="G40" s="99" t="s">
        <v>7</v>
      </c>
    </row>
    <row r="41" spans="1:9" x14ac:dyDescent="0.2">
      <c r="G41" s="99">
        <f t="shared" ref="G41:G43" si="5">G$23*G29+H$23*H29+I$23*I29</f>
        <v>1.957481</v>
      </c>
    </row>
    <row r="42" spans="1:9" x14ac:dyDescent="0.2">
      <c r="G42" s="99">
        <f t="shared" si="5"/>
        <v>2.1390732200000002</v>
      </c>
    </row>
    <row r="43" spans="1:9" x14ac:dyDescent="0.2">
      <c r="G43" s="99">
        <f t="shared" si="5"/>
        <v>2.69819568</v>
      </c>
    </row>
    <row r="45" spans="1:9" x14ac:dyDescent="0.2">
      <c r="F45" s="99" t="s">
        <v>295</v>
      </c>
      <c r="G45" s="100" t="s">
        <v>7</v>
      </c>
    </row>
    <row r="46" spans="1:9" x14ac:dyDescent="0.2">
      <c r="G46" s="99">
        <f t="shared" ref="G46:G48" si="6">G41/SQRT(3)</f>
        <v>1.1301521822835778</v>
      </c>
    </row>
    <row r="47" spans="1:9" x14ac:dyDescent="0.2">
      <c r="G47" s="99">
        <f t="shared" si="6"/>
        <v>1.2349944993833197</v>
      </c>
    </row>
    <row r="48" spans="1:9" x14ac:dyDescent="0.2">
      <c r="G48" s="99">
        <f t="shared" si="6"/>
        <v>1.5578040021742854</v>
      </c>
    </row>
    <row r="50" spans="6:9" x14ac:dyDescent="0.2">
      <c r="F50" s="99" t="s">
        <v>296</v>
      </c>
      <c r="G50" s="100" t="s">
        <v>7</v>
      </c>
    </row>
    <row r="51" spans="6:9" x14ac:dyDescent="0.2">
      <c r="G51" s="99">
        <f t="shared" ref="G51:G53" si="7">EXP(G46)/(EXP(G$46)+EXP(G$47)+EXP(G$48))</f>
        <v>0.27440959174722018</v>
      </c>
    </row>
    <row r="52" spans="6:9" x14ac:dyDescent="0.2">
      <c r="G52" s="99">
        <f t="shared" si="7"/>
        <v>0.30474158881073105</v>
      </c>
    </row>
    <row r="53" spans="6:9" x14ac:dyDescent="0.2">
      <c r="G53" s="99">
        <f t="shared" si="7"/>
        <v>0.42084881944204888</v>
      </c>
    </row>
    <row r="56" spans="6:9" x14ac:dyDescent="0.2">
      <c r="F56" s="99" t="s">
        <v>297</v>
      </c>
      <c r="G56" s="129" t="s">
        <v>7</v>
      </c>
      <c r="H56" s="127"/>
      <c r="I56" s="127"/>
    </row>
    <row r="57" spans="6:9" x14ac:dyDescent="0.2">
      <c r="G57" s="99">
        <f t="shared" ref="G57:I59" si="8">$G51*G35</f>
        <v>0.19280017916159692</v>
      </c>
      <c r="H57" s="99">
        <f t="shared" si="8"/>
        <v>0.21900629517345643</v>
      </c>
      <c r="I57" s="99">
        <f t="shared" si="8"/>
        <v>0.18711990061242942</v>
      </c>
    </row>
    <row r="58" spans="6:9" x14ac:dyDescent="0.2">
      <c r="G58" s="99">
        <f t="shared" si="8"/>
        <v>0.13448246314217563</v>
      </c>
      <c r="H58" s="99">
        <f t="shared" si="8"/>
        <v>0.27563876707930623</v>
      </c>
      <c r="I58" s="99">
        <f t="shared" si="8"/>
        <v>0.13603664524511033</v>
      </c>
    </row>
    <row r="59" spans="6:9" x14ac:dyDescent="0.2">
      <c r="G59" s="99">
        <f t="shared" si="8"/>
        <v>0.41807121723373136</v>
      </c>
      <c r="H59" s="99">
        <f t="shared" si="8"/>
        <v>0.54462045723995556</v>
      </c>
      <c r="I59" s="99">
        <f t="shared" si="8"/>
        <v>0.22368114753344898</v>
      </c>
    </row>
    <row r="61" spans="6:9" x14ac:dyDescent="0.2">
      <c r="F61" s="99" t="s">
        <v>298</v>
      </c>
    </row>
    <row r="62" spans="6:9" x14ac:dyDescent="0.2">
      <c r="G62" s="99">
        <f t="shared" ref="G62:I62" si="9">SUM(G57:G59)</f>
        <v>0.74535385953750399</v>
      </c>
      <c r="H62" s="99">
        <f t="shared" si="9"/>
        <v>1.0392655194927183</v>
      </c>
      <c r="I62" s="99">
        <f t="shared" si="9"/>
        <v>0.54683769339098864</v>
      </c>
    </row>
  </sheetData>
  <mergeCells count="1">
    <mergeCell ref="G56:I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8028-8491-F74B-AACD-25117E9A3B5A}">
  <dimension ref="A1:O1000"/>
  <sheetViews>
    <sheetView zoomScale="135" workbookViewId="0">
      <selection activeCell="I36" sqref="I36"/>
    </sheetView>
  </sheetViews>
  <sheetFormatPr baseColWidth="10" defaultColWidth="12.6640625" defaultRowHeight="15" customHeight="1" x14ac:dyDescent="0.2"/>
  <cols>
    <col min="1" max="5" width="7.6640625" customWidth="1"/>
    <col min="6" max="6" width="10.6640625" bestFit="1" customWidth="1"/>
    <col min="7" max="8" width="7.6640625" customWidth="1"/>
    <col min="9" max="9" width="13.33203125" customWidth="1"/>
    <col min="10" max="10" width="9.33203125" customWidth="1"/>
    <col min="11" max="26" width="7.6640625" customWidth="1"/>
  </cols>
  <sheetData>
    <row r="1" spans="1:15" ht="16" x14ac:dyDescent="0.2">
      <c r="A1" s="6" t="s">
        <v>27</v>
      </c>
      <c r="B1" s="6">
        <v>0.7</v>
      </c>
      <c r="C1" s="6">
        <v>0.8</v>
      </c>
      <c r="D1" s="6">
        <v>0.6</v>
      </c>
      <c r="E1" s="6">
        <v>1.2</v>
      </c>
      <c r="F1" s="7" t="s">
        <v>28</v>
      </c>
      <c r="I1" s="8"/>
    </row>
    <row r="2" spans="1:15" ht="16" x14ac:dyDescent="0.2">
      <c r="F2" t="s">
        <v>29</v>
      </c>
      <c r="I2" s="8"/>
    </row>
    <row r="3" spans="1:15" ht="16" x14ac:dyDescent="0.2">
      <c r="I3" s="8"/>
    </row>
    <row r="4" spans="1:15" ht="16" x14ac:dyDescent="0.2">
      <c r="A4" s="6" t="s">
        <v>30</v>
      </c>
      <c r="I4" s="8"/>
    </row>
    <row r="5" spans="1:15" ht="16" x14ac:dyDescent="0.2">
      <c r="A5" s="104" t="s">
        <v>31</v>
      </c>
      <c r="B5" s="105"/>
      <c r="C5" s="105"/>
      <c r="D5" s="106"/>
      <c r="F5" t="s">
        <v>32</v>
      </c>
      <c r="I5" s="8"/>
    </row>
    <row r="6" spans="1:15" ht="16" x14ac:dyDescent="0.2">
      <c r="A6" s="9">
        <v>0.28702699999999998</v>
      </c>
      <c r="B6" s="9">
        <v>0.84606000000000003</v>
      </c>
      <c r="C6" s="9">
        <v>0.57239200000000001</v>
      </c>
      <c r="D6" s="9">
        <v>0.486813</v>
      </c>
      <c r="I6" s="10"/>
    </row>
    <row r="7" spans="1:15" ht="16" x14ac:dyDescent="0.2">
      <c r="I7" s="8"/>
      <c r="L7" s="11"/>
      <c r="O7" s="12"/>
    </row>
    <row r="8" spans="1:15" ht="16" x14ac:dyDescent="0.2">
      <c r="G8" s="13"/>
      <c r="H8" t="s">
        <v>33</v>
      </c>
      <c r="I8" s="8"/>
      <c r="L8" s="11"/>
      <c r="O8" s="12"/>
    </row>
    <row r="9" spans="1:15" ht="16" x14ac:dyDescent="0.2">
      <c r="A9" s="14" t="s">
        <v>34</v>
      </c>
      <c r="F9" s="15">
        <f>B1*A6+C1*B6+D1*C6+E1*D6</f>
        <v>1.8053777000000002</v>
      </c>
      <c r="G9" s="7" t="s">
        <v>35</v>
      </c>
      <c r="I9" s="8" t="s">
        <v>36</v>
      </c>
    </row>
    <row r="10" spans="1:15" ht="16" x14ac:dyDescent="0.2">
      <c r="A10" s="14" t="s">
        <v>37</v>
      </c>
      <c r="F10" s="15">
        <f>1/(1+EXP(-F9))</f>
        <v>0.85880229900784666</v>
      </c>
      <c r="G10" s="7" t="s">
        <v>38</v>
      </c>
      <c r="I10" s="8"/>
      <c r="J10" s="16" t="s">
        <v>39</v>
      </c>
    </row>
    <row r="11" spans="1:15" ht="16" x14ac:dyDescent="0.2">
      <c r="A11" s="14" t="s">
        <v>40</v>
      </c>
      <c r="F11" s="15">
        <f>-(0*LOG(F10)+(1-0)*LOG(1-F10))</f>
        <v>0.85017237449207661</v>
      </c>
      <c r="G11" s="7" t="s">
        <v>41</v>
      </c>
      <c r="I11" s="8"/>
    </row>
    <row r="12" spans="1:15" ht="16" x14ac:dyDescent="0.2">
      <c r="G12" s="7" t="s">
        <v>42</v>
      </c>
      <c r="I12" s="8"/>
    </row>
    <row r="13" spans="1:15" ht="16" x14ac:dyDescent="0.2">
      <c r="C13" s="17" t="s">
        <v>43</v>
      </c>
      <c r="D13" s="17" t="s">
        <v>44</v>
      </c>
      <c r="G13" s="7" t="s">
        <v>45</v>
      </c>
      <c r="I13" s="8"/>
    </row>
    <row r="14" spans="1:15" ht="16" x14ac:dyDescent="0.2">
      <c r="A14" s="14" t="s">
        <v>125</v>
      </c>
      <c r="C14" s="18">
        <v>0.14000000000000001</v>
      </c>
      <c r="D14" s="19">
        <v>0.86</v>
      </c>
      <c r="F14" s="7" t="s">
        <v>46</v>
      </c>
      <c r="I14" s="8"/>
    </row>
    <row r="15" spans="1:15" ht="16" x14ac:dyDescent="0.2">
      <c r="A15" s="14" t="s">
        <v>47</v>
      </c>
      <c r="C15" s="18">
        <v>1</v>
      </c>
      <c r="D15" s="19">
        <v>0</v>
      </c>
      <c r="F15" s="7" t="s">
        <v>48</v>
      </c>
      <c r="I15" s="8"/>
    </row>
    <row r="16" spans="1:15" ht="16" x14ac:dyDescent="0.2">
      <c r="A16" s="20" t="s">
        <v>49</v>
      </c>
      <c r="F16" s="7" t="s">
        <v>50</v>
      </c>
      <c r="I16" s="8"/>
    </row>
    <row r="17" spans="1:15" ht="16" x14ac:dyDescent="0.2">
      <c r="A17" s="20" t="s">
        <v>51</v>
      </c>
      <c r="I17" s="8"/>
    </row>
    <row r="18" spans="1:15" ht="16" x14ac:dyDescent="0.2">
      <c r="A18" s="7" t="s">
        <v>52</v>
      </c>
      <c r="I18" s="8"/>
    </row>
    <row r="19" spans="1:15" ht="16" x14ac:dyDescent="0.2">
      <c r="I19" s="8"/>
    </row>
    <row r="20" spans="1:15" ht="16" x14ac:dyDescent="0.2">
      <c r="I20" s="8"/>
      <c r="O20" s="7" t="s">
        <v>33</v>
      </c>
    </row>
    <row r="21" spans="1:15" ht="15.75" customHeight="1" x14ac:dyDescent="0.2">
      <c r="I21" s="8"/>
    </row>
    <row r="22" spans="1:15" ht="15.75" customHeight="1" x14ac:dyDescent="0.2">
      <c r="A22" s="7" t="s">
        <v>53</v>
      </c>
      <c r="I22" s="8"/>
    </row>
    <row r="23" spans="1:15" ht="15.75" customHeight="1" x14ac:dyDescent="0.2">
      <c r="A23" s="7" t="s">
        <v>54</v>
      </c>
      <c r="I23" s="8"/>
    </row>
    <row r="24" spans="1:15" ht="15.75" customHeight="1" x14ac:dyDescent="0.2">
      <c r="A24" s="7" t="s">
        <v>55</v>
      </c>
      <c r="I24" s="8"/>
    </row>
    <row r="25" spans="1:15" ht="15.75" customHeight="1" x14ac:dyDescent="0.2">
      <c r="A25" s="7" t="s">
        <v>56</v>
      </c>
      <c r="I25" s="8"/>
    </row>
    <row r="26" spans="1:15" ht="15.75" customHeight="1" x14ac:dyDescent="0.2">
      <c r="I26" s="8"/>
    </row>
    <row r="27" spans="1:15" ht="15.75" customHeight="1" x14ac:dyDescent="0.2">
      <c r="A27" s="7" t="s">
        <v>57</v>
      </c>
      <c r="I27" s="8"/>
    </row>
    <row r="28" spans="1:15" ht="15.75" customHeight="1" x14ac:dyDescent="0.2">
      <c r="A28" s="7" t="s">
        <v>58</v>
      </c>
      <c r="I28" s="8"/>
    </row>
    <row r="29" spans="1:15" ht="15.75" customHeight="1" x14ac:dyDescent="0.2">
      <c r="A29" s="7" t="s">
        <v>59</v>
      </c>
      <c r="I29" s="8"/>
    </row>
    <row r="30" spans="1:15" ht="15.75" customHeight="1" x14ac:dyDescent="0.2">
      <c r="I30" s="8"/>
    </row>
    <row r="31" spans="1:15" ht="15.75" customHeight="1" x14ac:dyDescent="0.2">
      <c r="A31" s="7" t="s">
        <v>60</v>
      </c>
      <c r="I31" s="8"/>
    </row>
    <row r="32" spans="1:15" ht="15.75" customHeight="1" x14ac:dyDescent="0.2">
      <c r="G32" s="7" t="s">
        <v>61</v>
      </c>
      <c r="I32" s="8"/>
    </row>
    <row r="33" spans="1:9" ht="15.75" customHeight="1" x14ac:dyDescent="0.2">
      <c r="G33" s="7" t="s">
        <v>62</v>
      </c>
      <c r="I33" s="8"/>
    </row>
    <row r="34" spans="1:9" ht="15.75" customHeight="1" x14ac:dyDescent="0.2">
      <c r="A34" s="7" t="s">
        <v>63</v>
      </c>
      <c r="I34" s="8"/>
    </row>
    <row r="35" spans="1:9" ht="15.75" customHeight="1" x14ac:dyDescent="0.2">
      <c r="I35" s="8"/>
    </row>
    <row r="36" spans="1:9" ht="15.75" customHeight="1" x14ac:dyDescent="0.2">
      <c r="I36" s="8"/>
    </row>
    <row r="37" spans="1:9" ht="15.75" customHeight="1" x14ac:dyDescent="0.2">
      <c r="F37" s="7" t="s">
        <v>33</v>
      </c>
      <c r="I37" s="8"/>
    </row>
    <row r="38" spans="1:9" ht="15.75" customHeight="1" x14ac:dyDescent="0.2">
      <c r="I38" s="8"/>
    </row>
    <row r="39" spans="1:9" ht="15.75" customHeight="1" x14ac:dyDescent="0.2">
      <c r="I39" s="8"/>
    </row>
    <row r="40" spans="1:9" ht="15.75" customHeight="1" x14ac:dyDescent="0.2">
      <c r="I40" s="8"/>
    </row>
    <row r="41" spans="1:9" ht="15.75" customHeight="1" x14ac:dyDescent="0.2">
      <c r="I41" s="8"/>
    </row>
    <row r="42" spans="1:9" ht="15.75" customHeight="1" x14ac:dyDescent="0.2">
      <c r="I42" s="8"/>
    </row>
    <row r="43" spans="1:9" ht="15.75" customHeight="1" x14ac:dyDescent="0.2">
      <c r="I43" s="8"/>
    </row>
    <row r="44" spans="1:9" ht="15.75" customHeight="1" x14ac:dyDescent="0.2">
      <c r="I44" s="8"/>
    </row>
    <row r="45" spans="1:9" ht="15.75" customHeight="1" x14ac:dyDescent="0.2">
      <c r="I45" s="8"/>
    </row>
    <row r="46" spans="1:9" ht="15.75" customHeight="1" x14ac:dyDescent="0.2">
      <c r="I46" s="8"/>
    </row>
    <row r="47" spans="1:9" ht="15.75" customHeight="1" x14ac:dyDescent="0.2">
      <c r="I47" s="8"/>
    </row>
    <row r="48" spans="1:9" ht="15.75" customHeight="1" x14ac:dyDescent="0.2">
      <c r="I48" s="8"/>
    </row>
    <row r="49" spans="9:9" ht="15.75" customHeight="1" x14ac:dyDescent="0.2">
      <c r="I49" s="8"/>
    </row>
    <row r="50" spans="9:9" ht="15.75" customHeight="1" x14ac:dyDescent="0.2">
      <c r="I50" s="8"/>
    </row>
    <row r="51" spans="9:9" ht="15.75" customHeight="1" x14ac:dyDescent="0.2">
      <c r="I51" s="8"/>
    </row>
    <row r="52" spans="9:9" ht="15.75" customHeight="1" x14ac:dyDescent="0.2">
      <c r="I52" s="8"/>
    </row>
    <row r="53" spans="9:9" ht="15.75" customHeight="1" x14ac:dyDescent="0.2">
      <c r="I53" s="8"/>
    </row>
    <row r="54" spans="9:9" ht="15.75" customHeight="1" x14ac:dyDescent="0.2">
      <c r="I54" s="8"/>
    </row>
    <row r="55" spans="9:9" ht="15.75" customHeight="1" x14ac:dyDescent="0.2">
      <c r="I55" s="8"/>
    </row>
    <row r="56" spans="9:9" ht="15.75" customHeight="1" x14ac:dyDescent="0.2">
      <c r="I56" s="8"/>
    </row>
    <row r="57" spans="9:9" ht="15.75" customHeight="1" x14ac:dyDescent="0.2">
      <c r="I57" s="8"/>
    </row>
    <row r="58" spans="9:9" ht="15.75" customHeight="1" x14ac:dyDescent="0.2">
      <c r="I58" s="8"/>
    </row>
    <row r="59" spans="9:9" ht="15.75" customHeight="1" x14ac:dyDescent="0.2">
      <c r="I59" s="8"/>
    </row>
    <row r="60" spans="9:9" ht="15.75" customHeight="1" x14ac:dyDescent="0.2">
      <c r="I60" s="8"/>
    </row>
    <row r="61" spans="9:9" ht="15.75" customHeight="1" x14ac:dyDescent="0.2">
      <c r="I61" s="8"/>
    </row>
    <row r="62" spans="9:9" ht="15.75" customHeight="1" x14ac:dyDescent="0.2">
      <c r="I62" s="8"/>
    </row>
    <row r="63" spans="9:9" ht="15.75" customHeight="1" x14ac:dyDescent="0.2">
      <c r="I63" s="8"/>
    </row>
    <row r="64" spans="9:9" ht="15.75" customHeight="1" x14ac:dyDescent="0.2">
      <c r="I64" s="8"/>
    </row>
    <row r="65" spans="9:9" ht="15.75" customHeight="1" x14ac:dyDescent="0.2">
      <c r="I65" s="8"/>
    </row>
    <row r="66" spans="9:9" ht="15.75" customHeight="1" x14ac:dyDescent="0.2">
      <c r="I66" s="8"/>
    </row>
    <row r="67" spans="9:9" ht="15.75" customHeight="1" x14ac:dyDescent="0.2">
      <c r="I67" s="8"/>
    </row>
    <row r="68" spans="9:9" ht="15.75" customHeight="1" x14ac:dyDescent="0.2">
      <c r="I68" s="8"/>
    </row>
    <row r="69" spans="9:9" ht="15.75" customHeight="1" x14ac:dyDescent="0.2">
      <c r="I69" s="8"/>
    </row>
    <row r="70" spans="9:9" ht="15.75" customHeight="1" x14ac:dyDescent="0.2">
      <c r="I70" s="8"/>
    </row>
    <row r="71" spans="9:9" ht="15.75" customHeight="1" x14ac:dyDescent="0.2">
      <c r="I71" s="8"/>
    </row>
    <row r="72" spans="9:9" ht="15.75" customHeight="1" x14ac:dyDescent="0.2">
      <c r="I72" s="8"/>
    </row>
    <row r="73" spans="9:9" ht="15.75" customHeight="1" x14ac:dyDescent="0.2">
      <c r="I73" s="8"/>
    </row>
    <row r="74" spans="9:9" ht="15.75" customHeight="1" x14ac:dyDescent="0.2">
      <c r="I74" s="8"/>
    </row>
    <row r="75" spans="9:9" ht="15.75" customHeight="1" x14ac:dyDescent="0.2">
      <c r="I75" s="8"/>
    </row>
    <row r="76" spans="9:9" ht="15.75" customHeight="1" x14ac:dyDescent="0.2">
      <c r="I76" s="8"/>
    </row>
    <row r="77" spans="9:9" ht="15.75" customHeight="1" x14ac:dyDescent="0.2">
      <c r="I77" s="8"/>
    </row>
    <row r="78" spans="9:9" ht="15.75" customHeight="1" x14ac:dyDescent="0.2">
      <c r="I78" s="8"/>
    </row>
    <row r="79" spans="9:9" ht="15.75" customHeight="1" x14ac:dyDescent="0.2">
      <c r="I79" s="8"/>
    </row>
    <row r="80" spans="9:9" ht="15.75" customHeight="1" x14ac:dyDescent="0.2">
      <c r="I80" s="8"/>
    </row>
    <row r="81" spans="9:9" ht="15.75" customHeight="1" x14ac:dyDescent="0.2">
      <c r="I81" s="8"/>
    </row>
    <row r="82" spans="9:9" ht="15.75" customHeight="1" x14ac:dyDescent="0.2">
      <c r="I82" s="8"/>
    </row>
    <row r="83" spans="9:9" ht="15.75" customHeight="1" x14ac:dyDescent="0.2">
      <c r="I83" s="8"/>
    </row>
    <row r="84" spans="9:9" ht="15.75" customHeight="1" x14ac:dyDescent="0.2">
      <c r="I84" s="8"/>
    </row>
    <row r="85" spans="9:9" ht="15.75" customHeight="1" x14ac:dyDescent="0.2">
      <c r="I85" s="8"/>
    </row>
    <row r="86" spans="9:9" ht="15.75" customHeight="1" x14ac:dyDescent="0.2">
      <c r="I86" s="8"/>
    </row>
    <row r="87" spans="9:9" ht="15.75" customHeight="1" x14ac:dyDescent="0.2">
      <c r="I87" s="8"/>
    </row>
    <row r="88" spans="9:9" ht="15.75" customHeight="1" x14ac:dyDescent="0.2">
      <c r="I88" s="8"/>
    </row>
    <row r="89" spans="9:9" ht="15.75" customHeight="1" x14ac:dyDescent="0.2">
      <c r="I89" s="8"/>
    </row>
    <row r="90" spans="9:9" ht="15.75" customHeight="1" x14ac:dyDescent="0.2">
      <c r="I90" s="8"/>
    </row>
    <row r="91" spans="9:9" ht="15.75" customHeight="1" x14ac:dyDescent="0.2">
      <c r="I91" s="8"/>
    </row>
    <row r="92" spans="9:9" ht="15.75" customHeight="1" x14ac:dyDescent="0.2">
      <c r="I92" s="8"/>
    </row>
    <row r="93" spans="9:9" ht="15.75" customHeight="1" x14ac:dyDescent="0.2">
      <c r="I93" s="8"/>
    </row>
    <row r="94" spans="9:9" ht="15.75" customHeight="1" x14ac:dyDescent="0.2">
      <c r="I94" s="8"/>
    </row>
    <row r="95" spans="9:9" ht="15.75" customHeight="1" x14ac:dyDescent="0.2">
      <c r="I95" s="8"/>
    </row>
    <row r="96" spans="9:9" ht="15.75" customHeight="1" x14ac:dyDescent="0.2">
      <c r="I96" s="8"/>
    </row>
    <row r="97" spans="9:9" ht="15.75" customHeight="1" x14ac:dyDescent="0.2">
      <c r="I97" s="8"/>
    </row>
    <row r="98" spans="9:9" ht="15.75" customHeight="1" x14ac:dyDescent="0.2">
      <c r="I98" s="8"/>
    </row>
    <row r="99" spans="9:9" ht="15.75" customHeight="1" x14ac:dyDescent="0.2">
      <c r="I99" s="8"/>
    </row>
    <row r="100" spans="9:9" ht="15.75" customHeight="1" x14ac:dyDescent="0.2">
      <c r="I100" s="8"/>
    </row>
    <row r="101" spans="9:9" ht="15.75" customHeight="1" x14ac:dyDescent="0.2">
      <c r="I101" s="8"/>
    </row>
    <row r="102" spans="9:9" ht="15.75" customHeight="1" x14ac:dyDescent="0.2">
      <c r="I102" s="8"/>
    </row>
    <row r="103" spans="9:9" ht="15.75" customHeight="1" x14ac:dyDescent="0.2">
      <c r="I103" s="8"/>
    </row>
    <row r="104" spans="9:9" ht="15.75" customHeight="1" x14ac:dyDescent="0.2">
      <c r="I104" s="8"/>
    </row>
    <row r="105" spans="9:9" ht="15.75" customHeight="1" x14ac:dyDescent="0.2">
      <c r="I105" s="8"/>
    </row>
    <row r="106" spans="9:9" ht="15.75" customHeight="1" x14ac:dyDescent="0.2">
      <c r="I106" s="8"/>
    </row>
    <row r="107" spans="9:9" ht="15.75" customHeight="1" x14ac:dyDescent="0.2">
      <c r="I107" s="8"/>
    </row>
    <row r="108" spans="9:9" ht="15.75" customHeight="1" x14ac:dyDescent="0.2">
      <c r="I108" s="8"/>
    </row>
    <row r="109" spans="9:9" ht="15.75" customHeight="1" x14ac:dyDescent="0.2">
      <c r="I109" s="8"/>
    </row>
    <row r="110" spans="9:9" ht="15.75" customHeight="1" x14ac:dyDescent="0.2">
      <c r="I110" s="8"/>
    </row>
    <row r="111" spans="9:9" ht="15.75" customHeight="1" x14ac:dyDescent="0.2">
      <c r="I111" s="8"/>
    </row>
    <row r="112" spans="9:9" ht="15.75" customHeight="1" x14ac:dyDescent="0.2">
      <c r="I112" s="8"/>
    </row>
    <row r="113" spans="9:9" ht="15.75" customHeight="1" x14ac:dyDescent="0.2">
      <c r="I113" s="8"/>
    </row>
    <row r="114" spans="9:9" ht="15.75" customHeight="1" x14ac:dyDescent="0.2">
      <c r="I114" s="8"/>
    </row>
    <row r="115" spans="9:9" ht="15.75" customHeight="1" x14ac:dyDescent="0.2">
      <c r="I115" s="8"/>
    </row>
    <row r="116" spans="9:9" ht="15.75" customHeight="1" x14ac:dyDescent="0.2">
      <c r="I116" s="8"/>
    </row>
    <row r="117" spans="9:9" ht="15.75" customHeight="1" x14ac:dyDescent="0.2">
      <c r="I117" s="8"/>
    </row>
    <row r="118" spans="9:9" ht="15.75" customHeight="1" x14ac:dyDescent="0.2">
      <c r="I118" s="8"/>
    </row>
    <row r="119" spans="9:9" ht="15.75" customHeight="1" x14ac:dyDescent="0.2">
      <c r="I119" s="8"/>
    </row>
    <row r="120" spans="9:9" ht="15.75" customHeight="1" x14ac:dyDescent="0.2">
      <c r="I120" s="8"/>
    </row>
    <row r="121" spans="9:9" ht="15.75" customHeight="1" x14ac:dyDescent="0.2">
      <c r="I121" s="8"/>
    </row>
    <row r="122" spans="9:9" ht="15.75" customHeight="1" x14ac:dyDescent="0.2">
      <c r="I122" s="8"/>
    </row>
    <row r="123" spans="9:9" ht="15.75" customHeight="1" x14ac:dyDescent="0.2">
      <c r="I123" s="8"/>
    </row>
    <row r="124" spans="9:9" ht="15.75" customHeight="1" x14ac:dyDescent="0.2">
      <c r="I124" s="8"/>
    </row>
    <row r="125" spans="9:9" ht="15.75" customHeight="1" x14ac:dyDescent="0.2">
      <c r="I125" s="8"/>
    </row>
    <row r="126" spans="9:9" ht="15.75" customHeight="1" x14ac:dyDescent="0.2">
      <c r="I126" s="8"/>
    </row>
    <row r="127" spans="9:9" ht="15.75" customHeight="1" x14ac:dyDescent="0.2">
      <c r="I127" s="8"/>
    </row>
    <row r="128" spans="9:9" ht="15.75" customHeight="1" x14ac:dyDescent="0.2">
      <c r="I128" s="8"/>
    </row>
    <row r="129" spans="9:9" ht="15.75" customHeight="1" x14ac:dyDescent="0.2">
      <c r="I129" s="8"/>
    </row>
    <row r="130" spans="9:9" ht="15.75" customHeight="1" x14ac:dyDescent="0.2">
      <c r="I130" s="8"/>
    </row>
    <row r="131" spans="9:9" ht="15.75" customHeight="1" x14ac:dyDescent="0.2">
      <c r="I131" s="8"/>
    </row>
    <row r="132" spans="9:9" ht="15.75" customHeight="1" x14ac:dyDescent="0.2">
      <c r="I132" s="8"/>
    </row>
    <row r="133" spans="9:9" ht="15.75" customHeight="1" x14ac:dyDescent="0.2">
      <c r="I133" s="8"/>
    </row>
    <row r="134" spans="9:9" ht="15.75" customHeight="1" x14ac:dyDescent="0.2">
      <c r="I134" s="8"/>
    </row>
    <row r="135" spans="9:9" ht="15.75" customHeight="1" x14ac:dyDescent="0.2">
      <c r="I135" s="8"/>
    </row>
    <row r="136" spans="9:9" ht="15.75" customHeight="1" x14ac:dyDescent="0.2">
      <c r="I136" s="8"/>
    </row>
    <row r="137" spans="9:9" ht="15.75" customHeight="1" x14ac:dyDescent="0.2">
      <c r="I137" s="8"/>
    </row>
    <row r="138" spans="9:9" ht="15.75" customHeight="1" x14ac:dyDescent="0.2">
      <c r="I138" s="8"/>
    </row>
    <row r="139" spans="9:9" ht="15.75" customHeight="1" x14ac:dyDescent="0.2">
      <c r="I139" s="8"/>
    </row>
    <row r="140" spans="9:9" ht="15.75" customHeight="1" x14ac:dyDescent="0.2">
      <c r="I140" s="8"/>
    </row>
    <row r="141" spans="9:9" ht="15.75" customHeight="1" x14ac:dyDescent="0.2">
      <c r="I141" s="8"/>
    </row>
    <row r="142" spans="9:9" ht="15.75" customHeight="1" x14ac:dyDescent="0.2">
      <c r="I142" s="8"/>
    </row>
    <row r="143" spans="9:9" ht="15.75" customHeight="1" x14ac:dyDescent="0.2">
      <c r="I143" s="8"/>
    </row>
    <row r="144" spans="9:9" ht="15.75" customHeight="1" x14ac:dyDescent="0.2">
      <c r="I144" s="8"/>
    </row>
    <row r="145" spans="9:9" ht="15.75" customHeight="1" x14ac:dyDescent="0.2">
      <c r="I145" s="8"/>
    </row>
    <row r="146" spans="9:9" ht="15.75" customHeight="1" x14ac:dyDescent="0.2">
      <c r="I146" s="8"/>
    </row>
    <row r="147" spans="9:9" ht="15.75" customHeight="1" x14ac:dyDescent="0.2">
      <c r="I147" s="8"/>
    </row>
    <row r="148" spans="9:9" ht="15.75" customHeight="1" x14ac:dyDescent="0.2">
      <c r="I148" s="8"/>
    </row>
    <row r="149" spans="9:9" ht="15.75" customHeight="1" x14ac:dyDescent="0.2">
      <c r="I149" s="8"/>
    </row>
    <row r="150" spans="9:9" ht="15.75" customHeight="1" x14ac:dyDescent="0.2">
      <c r="I150" s="8"/>
    </row>
    <row r="151" spans="9:9" ht="15.75" customHeight="1" x14ac:dyDescent="0.2">
      <c r="I151" s="8"/>
    </row>
    <row r="152" spans="9:9" ht="15.75" customHeight="1" x14ac:dyDescent="0.2">
      <c r="I152" s="8"/>
    </row>
    <row r="153" spans="9:9" ht="15.75" customHeight="1" x14ac:dyDescent="0.2">
      <c r="I153" s="8"/>
    </row>
    <row r="154" spans="9:9" ht="15.75" customHeight="1" x14ac:dyDescent="0.2">
      <c r="I154" s="8"/>
    </row>
    <row r="155" spans="9:9" ht="15.75" customHeight="1" x14ac:dyDescent="0.2">
      <c r="I155" s="8"/>
    </row>
    <row r="156" spans="9:9" ht="15.75" customHeight="1" x14ac:dyDescent="0.2">
      <c r="I156" s="8"/>
    </row>
    <row r="157" spans="9:9" ht="15.75" customHeight="1" x14ac:dyDescent="0.2">
      <c r="I157" s="8"/>
    </row>
    <row r="158" spans="9:9" ht="15.75" customHeight="1" x14ac:dyDescent="0.2">
      <c r="I158" s="8"/>
    </row>
    <row r="159" spans="9:9" ht="15.75" customHeight="1" x14ac:dyDescent="0.2">
      <c r="I159" s="8"/>
    </row>
    <row r="160" spans="9:9" ht="15.75" customHeight="1" x14ac:dyDescent="0.2">
      <c r="I160" s="8"/>
    </row>
    <row r="161" spans="9:9" ht="15.75" customHeight="1" x14ac:dyDescent="0.2">
      <c r="I161" s="8"/>
    </row>
    <row r="162" spans="9:9" ht="15.75" customHeight="1" x14ac:dyDescent="0.2">
      <c r="I162" s="8"/>
    </row>
    <row r="163" spans="9:9" ht="15.75" customHeight="1" x14ac:dyDescent="0.2">
      <c r="I163" s="8"/>
    </row>
    <row r="164" spans="9:9" ht="15.75" customHeight="1" x14ac:dyDescent="0.2">
      <c r="I164" s="8"/>
    </row>
    <row r="165" spans="9:9" ht="15.75" customHeight="1" x14ac:dyDescent="0.2">
      <c r="I165" s="8"/>
    </row>
    <row r="166" spans="9:9" ht="15.75" customHeight="1" x14ac:dyDescent="0.2">
      <c r="I166" s="8"/>
    </row>
    <row r="167" spans="9:9" ht="15.75" customHeight="1" x14ac:dyDescent="0.2">
      <c r="I167" s="8"/>
    </row>
    <row r="168" spans="9:9" ht="15.75" customHeight="1" x14ac:dyDescent="0.2">
      <c r="I168" s="8"/>
    </row>
    <row r="169" spans="9:9" ht="15.75" customHeight="1" x14ac:dyDescent="0.2">
      <c r="I169" s="8"/>
    </row>
    <row r="170" spans="9:9" ht="15.75" customHeight="1" x14ac:dyDescent="0.2">
      <c r="I170" s="8"/>
    </row>
    <row r="171" spans="9:9" ht="15.75" customHeight="1" x14ac:dyDescent="0.2">
      <c r="I171" s="8"/>
    </row>
    <row r="172" spans="9:9" ht="15.75" customHeight="1" x14ac:dyDescent="0.2">
      <c r="I172" s="8"/>
    </row>
    <row r="173" spans="9:9" ht="15.75" customHeight="1" x14ac:dyDescent="0.2">
      <c r="I173" s="8"/>
    </row>
    <row r="174" spans="9:9" ht="15.75" customHeight="1" x14ac:dyDescent="0.2">
      <c r="I174" s="8"/>
    </row>
    <row r="175" spans="9:9" ht="15.75" customHeight="1" x14ac:dyDescent="0.2">
      <c r="I175" s="8"/>
    </row>
    <row r="176" spans="9:9" ht="15.75" customHeight="1" x14ac:dyDescent="0.2">
      <c r="I176" s="8"/>
    </row>
    <row r="177" spans="9:9" ht="15.75" customHeight="1" x14ac:dyDescent="0.2">
      <c r="I177" s="8"/>
    </row>
    <row r="178" spans="9:9" ht="15.75" customHeight="1" x14ac:dyDescent="0.2">
      <c r="I178" s="8"/>
    </row>
    <row r="179" spans="9:9" ht="15.75" customHeight="1" x14ac:dyDescent="0.2">
      <c r="I179" s="8"/>
    </row>
    <row r="180" spans="9:9" ht="15.75" customHeight="1" x14ac:dyDescent="0.2">
      <c r="I180" s="8"/>
    </row>
    <row r="181" spans="9:9" ht="15.75" customHeight="1" x14ac:dyDescent="0.2">
      <c r="I181" s="8"/>
    </row>
    <row r="182" spans="9:9" ht="15.75" customHeight="1" x14ac:dyDescent="0.2">
      <c r="I182" s="8"/>
    </row>
    <row r="183" spans="9:9" ht="15.75" customHeight="1" x14ac:dyDescent="0.2">
      <c r="I183" s="8"/>
    </row>
    <row r="184" spans="9:9" ht="15.75" customHeight="1" x14ac:dyDescent="0.2">
      <c r="I184" s="8"/>
    </row>
    <row r="185" spans="9:9" ht="15.75" customHeight="1" x14ac:dyDescent="0.2">
      <c r="I185" s="8"/>
    </row>
    <row r="186" spans="9:9" ht="15.75" customHeight="1" x14ac:dyDescent="0.2">
      <c r="I186" s="8"/>
    </row>
    <row r="187" spans="9:9" ht="15.75" customHeight="1" x14ac:dyDescent="0.2">
      <c r="I187" s="8"/>
    </row>
    <row r="188" spans="9:9" ht="15.75" customHeight="1" x14ac:dyDescent="0.2">
      <c r="I188" s="8"/>
    </row>
    <row r="189" spans="9:9" ht="15.75" customHeight="1" x14ac:dyDescent="0.2">
      <c r="I189" s="8"/>
    </row>
    <row r="190" spans="9:9" ht="15.75" customHeight="1" x14ac:dyDescent="0.2">
      <c r="I190" s="8"/>
    </row>
    <row r="191" spans="9:9" ht="15.75" customHeight="1" x14ac:dyDescent="0.2">
      <c r="I191" s="8"/>
    </row>
    <row r="192" spans="9:9" ht="15.75" customHeight="1" x14ac:dyDescent="0.2">
      <c r="I192" s="8"/>
    </row>
    <row r="193" spans="9:9" ht="15.75" customHeight="1" x14ac:dyDescent="0.2">
      <c r="I193" s="8"/>
    </row>
    <row r="194" spans="9:9" ht="15.75" customHeight="1" x14ac:dyDescent="0.2">
      <c r="I194" s="8"/>
    </row>
    <row r="195" spans="9:9" ht="15.75" customHeight="1" x14ac:dyDescent="0.2">
      <c r="I195" s="8"/>
    </row>
    <row r="196" spans="9:9" ht="15.75" customHeight="1" x14ac:dyDescent="0.2">
      <c r="I196" s="8"/>
    </row>
    <row r="197" spans="9:9" ht="15.75" customHeight="1" x14ac:dyDescent="0.2">
      <c r="I197" s="8"/>
    </row>
    <row r="198" spans="9:9" ht="15.75" customHeight="1" x14ac:dyDescent="0.2">
      <c r="I198" s="8"/>
    </row>
    <row r="199" spans="9:9" ht="15.75" customHeight="1" x14ac:dyDescent="0.2">
      <c r="I199" s="8"/>
    </row>
    <row r="200" spans="9:9" ht="15.75" customHeight="1" x14ac:dyDescent="0.2">
      <c r="I200" s="8"/>
    </row>
    <row r="201" spans="9:9" ht="15.75" customHeight="1" x14ac:dyDescent="0.2">
      <c r="I201" s="8"/>
    </row>
    <row r="202" spans="9:9" ht="15.75" customHeight="1" x14ac:dyDescent="0.2">
      <c r="I202" s="8"/>
    </row>
    <row r="203" spans="9:9" ht="15.75" customHeight="1" x14ac:dyDescent="0.2">
      <c r="I203" s="8"/>
    </row>
    <row r="204" spans="9:9" ht="15.75" customHeight="1" x14ac:dyDescent="0.2">
      <c r="I204" s="8"/>
    </row>
    <row r="205" spans="9:9" ht="15.75" customHeight="1" x14ac:dyDescent="0.2">
      <c r="I205" s="8"/>
    </row>
    <row r="206" spans="9:9" ht="15.75" customHeight="1" x14ac:dyDescent="0.2">
      <c r="I206" s="8"/>
    </row>
    <row r="207" spans="9:9" ht="15.75" customHeight="1" x14ac:dyDescent="0.2">
      <c r="I207" s="8"/>
    </row>
    <row r="208" spans="9:9" ht="15.75" customHeight="1" x14ac:dyDescent="0.2">
      <c r="I208" s="8"/>
    </row>
    <row r="209" spans="9:9" ht="15.75" customHeight="1" x14ac:dyDescent="0.2">
      <c r="I209" s="8"/>
    </row>
    <row r="210" spans="9:9" ht="15.75" customHeight="1" x14ac:dyDescent="0.2">
      <c r="I210" s="8"/>
    </row>
    <row r="211" spans="9:9" ht="15.75" customHeight="1" x14ac:dyDescent="0.2">
      <c r="I211" s="8"/>
    </row>
    <row r="212" spans="9:9" ht="15.75" customHeight="1" x14ac:dyDescent="0.2">
      <c r="I212" s="8"/>
    </row>
    <row r="213" spans="9:9" ht="15.75" customHeight="1" x14ac:dyDescent="0.2">
      <c r="I213" s="8"/>
    </row>
    <row r="214" spans="9:9" ht="15.75" customHeight="1" x14ac:dyDescent="0.2">
      <c r="I214" s="8"/>
    </row>
    <row r="215" spans="9:9" ht="15.75" customHeight="1" x14ac:dyDescent="0.2">
      <c r="I215" s="8"/>
    </row>
    <row r="216" spans="9:9" ht="15.75" customHeight="1" x14ac:dyDescent="0.2">
      <c r="I216" s="8"/>
    </row>
    <row r="217" spans="9:9" ht="15.75" customHeight="1" x14ac:dyDescent="0.2">
      <c r="I217" s="8"/>
    </row>
    <row r="218" spans="9:9" ht="15.75" customHeight="1" x14ac:dyDescent="0.2">
      <c r="I218" s="8"/>
    </row>
    <row r="219" spans="9:9" ht="15.75" customHeight="1" x14ac:dyDescent="0.2">
      <c r="I219" s="8"/>
    </row>
    <row r="220" spans="9:9" ht="15.75" customHeight="1" x14ac:dyDescent="0.2">
      <c r="I220" s="8"/>
    </row>
    <row r="221" spans="9:9" ht="15.75" customHeight="1" x14ac:dyDescent="0.2">
      <c r="I221" s="8"/>
    </row>
    <row r="222" spans="9:9" ht="15.75" customHeight="1" x14ac:dyDescent="0.2">
      <c r="I222" s="8"/>
    </row>
    <row r="223" spans="9:9" ht="15.75" customHeight="1" x14ac:dyDescent="0.2">
      <c r="I223" s="8"/>
    </row>
    <row r="224" spans="9:9" ht="15.75" customHeight="1" x14ac:dyDescent="0.2">
      <c r="I224" s="8"/>
    </row>
    <row r="225" spans="9:9" ht="15.75" customHeight="1" x14ac:dyDescent="0.2">
      <c r="I225" s="8"/>
    </row>
    <row r="226" spans="9:9" ht="15.75" customHeight="1" x14ac:dyDescent="0.2">
      <c r="I226" s="8"/>
    </row>
    <row r="227" spans="9:9" ht="15.75" customHeight="1" x14ac:dyDescent="0.2">
      <c r="I227" s="8"/>
    </row>
    <row r="228" spans="9:9" ht="15.75" customHeight="1" x14ac:dyDescent="0.2">
      <c r="I228" s="8"/>
    </row>
    <row r="229" spans="9:9" ht="15.75" customHeight="1" x14ac:dyDescent="0.2">
      <c r="I229" s="8"/>
    </row>
    <row r="230" spans="9:9" ht="15.75" customHeight="1" x14ac:dyDescent="0.2">
      <c r="I230" s="8"/>
    </row>
    <row r="231" spans="9:9" ht="15.75" customHeight="1" x14ac:dyDescent="0.2">
      <c r="I231" s="8"/>
    </row>
    <row r="232" spans="9:9" ht="15.75" customHeight="1" x14ac:dyDescent="0.2">
      <c r="I232" s="8"/>
    </row>
    <row r="233" spans="9:9" ht="15.75" customHeight="1" x14ac:dyDescent="0.2">
      <c r="I233" s="8"/>
    </row>
    <row r="234" spans="9:9" ht="15.75" customHeight="1" x14ac:dyDescent="0.2">
      <c r="I234" s="8"/>
    </row>
    <row r="235" spans="9:9" ht="15.75" customHeight="1" x14ac:dyDescent="0.2">
      <c r="I235" s="8"/>
    </row>
    <row r="236" spans="9:9" ht="15.75" customHeight="1" x14ac:dyDescent="0.2">
      <c r="I236" s="8"/>
    </row>
    <row r="237" spans="9:9" ht="15.75" customHeight="1" x14ac:dyDescent="0.2">
      <c r="I237" s="8"/>
    </row>
    <row r="238" spans="9:9" ht="15.75" customHeight="1" x14ac:dyDescent="0.2">
      <c r="I238" s="8"/>
    </row>
    <row r="239" spans="9:9" ht="15.75" customHeight="1" x14ac:dyDescent="0.2">
      <c r="I239" s="8"/>
    </row>
    <row r="240" spans="9:9" ht="15.75" customHeight="1" x14ac:dyDescent="0.2">
      <c r="I240" s="8"/>
    </row>
    <row r="241" spans="9:9" ht="15.75" customHeight="1" x14ac:dyDescent="0.2">
      <c r="I241" s="8"/>
    </row>
    <row r="242" spans="9:9" ht="15.75" customHeight="1" x14ac:dyDescent="0.2">
      <c r="I242" s="8"/>
    </row>
    <row r="243" spans="9:9" ht="15.75" customHeight="1" x14ac:dyDescent="0.2">
      <c r="I243" s="8"/>
    </row>
    <row r="244" spans="9:9" ht="15.75" customHeight="1" x14ac:dyDescent="0.2">
      <c r="I244" s="8"/>
    </row>
    <row r="245" spans="9:9" ht="15.75" customHeight="1" x14ac:dyDescent="0.2">
      <c r="I245" s="8"/>
    </row>
    <row r="246" spans="9:9" ht="15.75" customHeight="1" x14ac:dyDescent="0.2">
      <c r="I246" s="8"/>
    </row>
    <row r="247" spans="9:9" ht="15.75" customHeight="1" x14ac:dyDescent="0.2">
      <c r="I247" s="8"/>
    </row>
    <row r="248" spans="9:9" ht="15.75" customHeight="1" x14ac:dyDescent="0.2">
      <c r="I248" s="8"/>
    </row>
    <row r="249" spans="9:9" ht="15.75" customHeight="1" x14ac:dyDescent="0.2">
      <c r="I249" s="8"/>
    </row>
    <row r="250" spans="9:9" ht="15.75" customHeight="1" x14ac:dyDescent="0.2">
      <c r="I250" s="8"/>
    </row>
    <row r="251" spans="9:9" ht="15.75" customHeight="1" x14ac:dyDescent="0.2">
      <c r="I251" s="8"/>
    </row>
    <row r="252" spans="9:9" ht="15.75" customHeight="1" x14ac:dyDescent="0.2">
      <c r="I252" s="8"/>
    </row>
    <row r="253" spans="9:9" ht="15.75" customHeight="1" x14ac:dyDescent="0.2">
      <c r="I253" s="8"/>
    </row>
    <row r="254" spans="9:9" ht="15.75" customHeight="1" x14ac:dyDescent="0.2">
      <c r="I254" s="8"/>
    </row>
    <row r="255" spans="9:9" ht="15.75" customHeight="1" x14ac:dyDescent="0.2">
      <c r="I255" s="8"/>
    </row>
    <row r="256" spans="9:9" ht="15.75" customHeight="1" x14ac:dyDescent="0.2">
      <c r="I256" s="8"/>
    </row>
    <row r="257" spans="9:9" ht="15.75" customHeight="1" x14ac:dyDescent="0.2">
      <c r="I257" s="8"/>
    </row>
    <row r="258" spans="9:9" ht="15.75" customHeight="1" x14ac:dyDescent="0.2">
      <c r="I258" s="8"/>
    </row>
    <row r="259" spans="9:9" ht="15.75" customHeight="1" x14ac:dyDescent="0.2">
      <c r="I259" s="8"/>
    </row>
    <row r="260" spans="9:9" ht="15.75" customHeight="1" x14ac:dyDescent="0.2">
      <c r="I260" s="8"/>
    </row>
    <row r="261" spans="9:9" ht="15.75" customHeight="1" x14ac:dyDescent="0.2">
      <c r="I261" s="8"/>
    </row>
    <row r="262" spans="9:9" ht="15.75" customHeight="1" x14ac:dyDescent="0.2">
      <c r="I262" s="8"/>
    </row>
    <row r="263" spans="9:9" ht="15.75" customHeight="1" x14ac:dyDescent="0.2">
      <c r="I263" s="8"/>
    </row>
    <row r="264" spans="9:9" ht="15.75" customHeight="1" x14ac:dyDescent="0.2">
      <c r="I264" s="8"/>
    </row>
    <row r="265" spans="9:9" ht="15.75" customHeight="1" x14ac:dyDescent="0.2">
      <c r="I265" s="8"/>
    </row>
    <row r="266" spans="9:9" ht="15.75" customHeight="1" x14ac:dyDescent="0.2">
      <c r="I266" s="8"/>
    </row>
    <row r="267" spans="9:9" ht="15.75" customHeight="1" x14ac:dyDescent="0.2">
      <c r="I267" s="8"/>
    </row>
    <row r="268" spans="9:9" ht="15.75" customHeight="1" x14ac:dyDescent="0.2">
      <c r="I268" s="8"/>
    </row>
    <row r="269" spans="9:9" ht="15.75" customHeight="1" x14ac:dyDescent="0.2">
      <c r="I269" s="8"/>
    </row>
    <row r="270" spans="9:9" ht="15.75" customHeight="1" x14ac:dyDescent="0.2">
      <c r="I270" s="8"/>
    </row>
    <row r="271" spans="9:9" ht="15.75" customHeight="1" x14ac:dyDescent="0.2">
      <c r="I271" s="8"/>
    </row>
    <row r="272" spans="9:9" ht="15.75" customHeight="1" x14ac:dyDescent="0.2">
      <c r="I272" s="8"/>
    </row>
    <row r="273" spans="9:9" ht="15.75" customHeight="1" x14ac:dyDescent="0.2">
      <c r="I273" s="8"/>
    </row>
    <row r="274" spans="9:9" ht="15.75" customHeight="1" x14ac:dyDescent="0.2">
      <c r="I274" s="8"/>
    </row>
    <row r="275" spans="9:9" ht="15.75" customHeight="1" x14ac:dyDescent="0.2">
      <c r="I275" s="8"/>
    </row>
    <row r="276" spans="9:9" ht="15.75" customHeight="1" x14ac:dyDescent="0.2">
      <c r="I276" s="8"/>
    </row>
    <row r="277" spans="9:9" ht="15.75" customHeight="1" x14ac:dyDescent="0.2">
      <c r="I277" s="8"/>
    </row>
    <row r="278" spans="9:9" ht="15.75" customHeight="1" x14ac:dyDescent="0.2">
      <c r="I278" s="8"/>
    </row>
    <row r="279" spans="9:9" ht="15.75" customHeight="1" x14ac:dyDescent="0.2">
      <c r="I279" s="8"/>
    </row>
    <row r="280" spans="9:9" ht="15.75" customHeight="1" x14ac:dyDescent="0.2">
      <c r="I280" s="8"/>
    </row>
    <row r="281" spans="9:9" ht="15.75" customHeight="1" x14ac:dyDescent="0.2">
      <c r="I281" s="8"/>
    </row>
    <row r="282" spans="9:9" ht="15.75" customHeight="1" x14ac:dyDescent="0.2">
      <c r="I282" s="8"/>
    </row>
    <row r="283" spans="9:9" ht="15.75" customHeight="1" x14ac:dyDescent="0.2">
      <c r="I283" s="8"/>
    </row>
    <row r="284" spans="9:9" ht="15.75" customHeight="1" x14ac:dyDescent="0.2">
      <c r="I284" s="8"/>
    </row>
    <row r="285" spans="9:9" ht="15.75" customHeight="1" x14ac:dyDescent="0.2">
      <c r="I285" s="8"/>
    </row>
    <row r="286" spans="9:9" ht="15.75" customHeight="1" x14ac:dyDescent="0.2">
      <c r="I286" s="8"/>
    </row>
    <row r="287" spans="9:9" ht="15.75" customHeight="1" x14ac:dyDescent="0.2">
      <c r="I287" s="8"/>
    </row>
    <row r="288" spans="9:9" ht="15.75" customHeight="1" x14ac:dyDescent="0.2">
      <c r="I288" s="8"/>
    </row>
    <row r="289" spans="9:9" ht="15.75" customHeight="1" x14ac:dyDescent="0.2">
      <c r="I289" s="8"/>
    </row>
    <row r="290" spans="9:9" ht="15.75" customHeight="1" x14ac:dyDescent="0.2">
      <c r="I290" s="8"/>
    </row>
    <row r="291" spans="9:9" ht="15.75" customHeight="1" x14ac:dyDescent="0.2">
      <c r="I291" s="8"/>
    </row>
    <row r="292" spans="9:9" ht="15.75" customHeight="1" x14ac:dyDescent="0.2">
      <c r="I292" s="8"/>
    </row>
    <row r="293" spans="9:9" ht="15.75" customHeight="1" x14ac:dyDescent="0.2">
      <c r="I293" s="8"/>
    </row>
    <row r="294" spans="9:9" ht="15.75" customHeight="1" x14ac:dyDescent="0.2">
      <c r="I294" s="8"/>
    </row>
    <row r="295" spans="9:9" ht="15.75" customHeight="1" x14ac:dyDescent="0.2">
      <c r="I295" s="8"/>
    </row>
    <row r="296" spans="9:9" ht="15.75" customHeight="1" x14ac:dyDescent="0.2">
      <c r="I296" s="8"/>
    </row>
    <row r="297" spans="9:9" ht="15.75" customHeight="1" x14ac:dyDescent="0.2">
      <c r="I297" s="8"/>
    </row>
    <row r="298" spans="9:9" ht="15.75" customHeight="1" x14ac:dyDescent="0.2">
      <c r="I298" s="8"/>
    </row>
    <row r="299" spans="9:9" ht="15.75" customHeight="1" x14ac:dyDescent="0.2">
      <c r="I299" s="8"/>
    </row>
    <row r="300" spans="9:9" ht="15.75" customHeight="1" x14ac:dyDescent="0.2">
      <c r="I300" s="8"/>
    </row>
    <row r="301" spans="9:9" ht="15.75" customHeight="1" x14ac:dyDescent="0.2">
      <c r="I301" s="8"/>
    </row>
    <row r="302" spans="9:9" ht="15.75" customHeight="1" x14ac:dyDescent="0.2">
      <c r="I302" s="8"/>
    </row>
    <row r="303" spans="9:9" ht="15.75" customHeight="1" x14ac:dyDescent="0.2">
      <c r="I303" s="8"/>
    </row>
    <row r="304" spans="9:9" ht="15.75" customHeight="1" x14ac:dyDescent="0.2">
      <c r="I304" s="8"/>
    </row>
    <row r="305" spans="9:9" ht="15.75" customHeight="1" x14ac:dyDescent="0.2">
      <c r="I305" s="8"/>
    </row>
    <row r="306" spans="9:9" ht="15.75" customHeight="1" x14ac:dyDescent="0.2">
      <c r="I306" s="8"/>
    </row>
    <row r="307" spans="9:9" ht="15.75" customHeight="1" x14ac:dyDescent="0.2">
      <c r="I307" s="8"/>
    </row>
    <row r="308" spans="9:9" ht="15.75" customHeight="1" x14ac:dyDescent="0.2">
      <c r="I308" s="8"/>
    </row>
    <row r="309" spans="9:9" ht="15.75" customHeight="1" x14ac:dyDescent="0.2">
      <c r="I309" s="8"/>
    </row>
    <row r="310" spans="9:9" ht="15.75" customHeight="1" x14ac:dyDescent="0.2">
      <c r="I310" s="8"/>
    </row>
    <row r="311" spans="9:9" ht="15.75" customHeight="1" x14ac:dyDescent="0.2">
      <c r="I311" s="8"/>
    </row>
    <row r="312" spans="9:9" ht="15.75" customHeight="1" x14ac:dyDescent="0.2">
      <c r="I312" s="8"/>
    </row>
    <row r="313" spans="9:9" ht="15.75" customHeight="1" x14ac:dyDescent="0.2">
      <c r="I313" s="8"/>
    </row>
    <row r="314" spans="9:9" ht="15.75" customHeight="1" x14ac:dyDescent="0.2">
      <c r="I314" s="8"/>
    </row>
    <row r="315" spans="9:9" ht="15.75" customHeight="1" x14ac:dyDescent="0.2">
      <c r="I315" s="8"/>
    </row>
    <row r="316" spans="9:9" ht="15.75" customHeight="1" x14ac:dyDescent="0.2">
      <c r="I316" s="8"/>
    </row>
    <row r="317" spans="9:9" ht="15.75" customHeight="1" x14ac:dyDescent="0.2">
      <c r="I317" s="8"/>
    </row>
    <row r="318" spans="9:9" ht="15.75" customHeight="1" x14ac:dyDescent="0.2">
      <c r="I318" s="8"/>
    </row>
    <row r="319" spans="9:9" ht="15.75" customHeight="1" x14ac:dyDescent="0.2">
      <c r="I319" s="8"/>
    </row>
    <row r="320" spans="9:9" ht="15.75" customHeight="1" x14ac:dyDescent="0.2">
      <c r="I320" s="8"/>
    </row>
    <row r="321" spans="9:9" ht="15.75" customHeight="1" x14ac:dyDescent="0.2">
      <c r="I321" s="8"/>
    </row>
    <row r="322" spans="9:9" ht="15.75" customHeight="1" x14ac:dyDescent="0.2">
      <c r="I322" s="8"/>
    </row>
    <row r="323" spans="9:9" ht="15.75" customHeight="1" x14ac:dyDescent="0.2">
      <c r="I323" s="8"/>
    </row>
    <row r="324" spans="9:9" ht="15.75" customHeight="1" x14ac:dyDescent="0.2">
      <c r="I324" s="8"/>
    </row>
    <row r="325" spans="9:9" ht="15.75" customHeight="1" x14ac:dyDescent="0.2">
      <c r="I325" s="8"/>
    </row>
    <row r="326" spans="9:9" ht="15.75" customHeight="1" x14ac:dyDescent="0.2">
      <c r="I326" s="8"/>
    </row>
    <row r="327" spans="9:9" ht="15.75" customHeight="1" x14ac:dyDescent="0.2">
      <c r="I327" s="8"/>
    </row>
    <row r="328" spans="9:9" ht="15.75" customHeight="1" x14ac:dyDescent="0.2">
      <c r="I328" s="8"/>
    </row>
    <row r="329" spans="9:9" ht="15.75" customHeight="1" x14ac:dyDescent="0.2">
      <c r="I329" s="8"/>
    </row>
    <row r="330" spans="9:9" ht="15.75" customHeight="1" x14ac:dyDescent="0.2">
      <c r="I330" s="8"/>
    </row>
    <row r="331" spans="9:9" ht="15.75" customHeight="1" x14ac:dyDescent="0.2">
      <c r="I331" s="8"/>
    </row>
    <row r="332" spans="9:9" ht="15.75" customHeight="1" x14ac:dyDescent="0.2">
      <c r="I332" s="8"/>
    </row>
    <row r="333" spans="9:9" ht="15.75" customHeight="1" x14ac:dyDescent="0.2">
      <c r="I333" s="8"/>
    </row>
    <row r="334" spans="9:9" ht="15.75" customHeight="1" x14ac:dyDescent="0.2">
      <c r="I334" s="8"/>
    </row>
    <row r="335" spans="9:9" ht="15.75" customHeight="1" x14ac:dyDescent="0.2">
      <c r="I335" s="8"/>
    </row>
    <row r="336" spans="9:9" ht="15.75" customHeight="1" x14ac:dyDescent="0.2">
      <c r="I336" s="8"/>
    </row>
    <row r="337" spans="9:9" ht="15.75" customHeight="1" x14ac:dyDescent="0.2">
      <c r="I337" s="8"/>
    </row>
    <row r="338" spans="9:9" ht="15.75" customHeight="1" x14ac:dyDescent="0.2">
      <c r="I338" s="8"/>
    </row>
    <row r="339" spans="9:9" ht="15.75" customHeight="1" x14ac:dyDescent="0.2">
      <c r="I339" s="8"/>
    </row>
    <row r="340" spans="9:9" ht="15.75" customHeight="1" x14ac:dyDescent="0.2">
      <c r="I340" s="8"/>
    </row>
    <row r="341" spans="9:9" ht="15.75" customHeight="1" x14ac:dyDescent="0.2">
      <c r="I341" s="8"/>
    </row>
    <row r="342" spans="9:9" ht="15.75" customHeight="1" x14ac:dyDescent="0.2">
      <c r="I342" s="8"/>
    </row>
    <row r="343" spans="9:9" ht="15.75" customHeight="1" x14ac:dyDescent="0.2">
      <c r="I343" s="8"/>
    </row>
    <row r="344" spans="9:9" ht="15.75" customHeight="1" x14ac:dyDescent="0.2">
      <c r="I344" s="8"/>
    </row>
    <row r="345" spans="9:9" ht="15.75" customHeight="1" x14ac:dyDescent="0.2">
      <c r="I345" s="8"/>
    </row>
    <row r="346" spans="9:9" ht="15.75" customHeight="1" x14ac:dyDescent="0.2">
      <c r="I346" s="8"/>
    </row>
    <row r="347" spans="9:9" ht="15.75" customHeight="1" x14ac:dyDescent="0.2">
      <c r="I347" s="8"/>
    </row>
    <row r="348" spans="9:9" ht="15.75" customHeight="1" x14ac:dyDescent="0.2">
      <c r="I348" s="8"/>
    </row>
    <row r="349" spans="9:9" ht="15.75" customHeight="1" x14ac:dyDescent="0.2">
      <c r="I349" s="8"/>
    </row>
    <row r="350" spans="9:9" ht="15.75" customHeight="1" x14ac:dyDescent="0.2">
      <c r="I350" s="8"/>
    </row>
    <row r="351" spans="9:9" ht="15.75" customHeight="1" x14ac:dyDescent="0.2">
      <c r="I351" s="8"/>
    </row>
    <row r="352" spans="9:9" ht="15.75" customHeight="1" x14ac:dyDescent="0.2">
      <c r="I352" s="8"/>
    </row>
    <row r="353" spans="9:9" ht="15.75" customHeight="1" x14ac:dyDescent="0.2">
      <c r="I353" s="8"/>
    </row>
    <row r="354" spans="9:9" ht="15.75" customHeight="1" x14ac:dyDescent="0.2">
      <c r="I354" s="8"/>
    </row>
    <row r="355" spans="9:9" ht="15.75" customHeight="1" x14ac:dyDescent="0.2">
      <c r="I355" s="8"/>
    </row>
    <row r="356" spans="9:9" ht="15.75" customHeight="1" x14ac:dyDescent="0.2">
      <c r="I356" s="8"/>
    </row>
    <row r="357" spans="9:9" ht="15.75" customHeight="1" x14ac:dyDescent="0.2">
      <c r="I357" s="8"/>
    </row>
    <row r="358" spans="9:9" ht="15.75" customHeight="1" x14ac:dyDescent="0.2">
      <c r="I358" s="8"/>
    </row>
    <row r="359" spans="9:9" ht="15.75" customHeight="1" x14ac:dyDescent="0.2">
      <c r="I359" s="8"/>
    </row>
    <row r="360" spans="9:9" ht="15.75" customHeight="1" x14ac:dyDescent="0.2">
      <c r="I360" s="8"/>
    </row>
    <row r="361" spans="9:9" ht="15.75" customHeight="1" x14ac:dyDescent="0.2">
      <c r="I361" s="8"/>
    </row>
    <row r="362" spans="9:9" ht="15.75" customHeight="1" x14ac:dyDescent="0.2">
      <c r="I362" s="8"/>
    </row>
    <row r="363" spans="9:9" ht="15.75" customHeight="1" x14ac:dyDescent="0.2">
      <c r="I363" s="8"/>
    </row>
    <row r="364" spans="9:9" ht="15.75" customHeight="1" x14ac:dyDescent="0.2">
      <c r="I364" s="8"/>
    </row>
    <row r="365" spans="9:9" ht="15.75" customHeight="1" x14ac:dyDescent="0.2">
      <c r="I365" s="8"/>
    </row>
    <row r="366" spans="9:9" ht="15.75" customHeight="1" x14ac:dyDescent="0.2">
      <c r="I366" s="8"/>
    </row>
    <row r="367" spans="9:9" ht="15.75" customHeight="1" x14ac:dyDescent="0.2">
      <c r="I367" s="8"/>
    </row>
    <row r="368" spans="9:9" ht="15.75" customHeight="1" x14ac:dyDescent="0.2">
      <c r="I368" s="8"/>
    </row>
    <row r="369" spans="9:9" ht="15.75" customHeight="1" x14ac:dyDescent="0.2">
      <c r="I369" s="8"/>
    </row>
    <row r="370" spans="9:9" ht="15.75" customHeight="1" x14ac:dyDescent="0.2">
      <c r="I370" s="8"/>
    </row>
    <row r="371" spans="9:9" ht="15.75" customHeight="1" x14ac:dyDescent="0.2">
      <c r="I371" s="8"/>
    </row>
    <row r="372" spans="9:9" ht="15.75" customHeight="1" x14ac:dyDescent="0.2">
      <c r="I372" s="8"/>
    </row>
    <row r="373" spans="9:9" ht="15.75" customHeight="1" x14ac:dyDescent="0.2">
      <c r="I373" s="8"/>
    </row>
    <row r="374" spans="9:9" ht="15.75" customHeight="1" x14ac:dyDescent="0.2">
      <c r="I374" s="8"/>
    </row>
    <row r="375" spans="9:9" ht="15.75" customHeight="1" x14ac:dyDescent="0.2">
      <c r="I375" s="8"/>
    </row>
    <row r="376" spans="9:9" ht="15.75" customHeight="1" x14ac:dyDescent="0.2">
      <c r="I376" s="8"/>
    </row>
    <row r="377" spans="9:9" ht="15.75" customHeight="1" x14ac:dyDescent="0.2">
      <c r="I377" s="8"/>
    </row>
    <row r="378" spans="9:9" ht="15.75" customHeight="1" x14ac:dyDescent="0.2">
      <c r="I378" s="8"/>
    </row>
    <row r="379" spans="9:9" ht="15.75" customHeight="1" x14ac:dyDescent="0.2">
      <c r="I379" s="8"/>
    </row>
    <row r="380" spans="9:9" ht="15.75" customHeight="1" x14ac:dyDescent="0.2">
      <c r="I380" s="8"/>
    </row>
    <row r="381" spans="9:9" ht="15.75" customHeight="1" x14ac:dyDescent="0.2">
      <c r="I381" s="8"/>
    </row>
    <row r="382" spans="9:9" ht="15.75" customHeight="1" x14ac:dyDescent="0.2">
      <c r="I382" s="8"/>
    </row>
    <row r="383" spans="9:9" ht="15.75" customHeight="1" x14ac:dyDescent="0.2">
      <c r="I383" s="8"/>
    </row>
    <row r="384" spans="9:9" ht="15.75" customHeight="1" x14ac:dyDescent="0.2">
      <c r="I384" s="8"/>
    </row>
    <row r="385" spans="9:9" ht="15.75" customHeight="1" x14ac:dyDescent="0.2">
      <c r="I385" s="8"/>
    </row>
    <row r="386" spans="9:9" ht="15.75" customHeight="1" x14ac:dyDescent="0.2">
      <c r="I386" s="8"/>
    </row>
    <row r="387" spans="9:9" ht="15.75" customHeight="1" x14ac:dyDescent="0.2">
      <c r="I387" s="8"/>
    </row>
    <row r="388" spans="9:9" ht="15.75" customHeight="1" x14ac:dyDescent="0.2">
      <c r="I388" s="8"/>
    </row>
    <row r="389" spans="9:9" ht="15.75" customHeight="1" x14ac:dyDescent="0.2">
      <c r="I389" s="8"/>
    </row>
    <row r="390" spans="9:9" ht="15.75" customHeight="1" x14ac:dyDescent="0.2">
      <c r="I390" s="8"/>
    </row>
    <row r="391" spans="9:9" ht="15.75" customHeight="1" x14ac:dyDescent="0.2">
      <c r="I391" s="8"/>
    </row>
    <row r="392" spans="9:9" ht="15.75" customHeight="1" x14ac:dyDescent="0.2">
      <c r="I392" s="8"/>
    </row>
    <row r="393" spans="9:9" ht="15.75" customHeight="1" x14ac:dyDescent="0.2">
      <c r="I393" s="8"/>
    </row>
    <row r="394" spans="9:9" ht="15.75" customHeight="1" x14ac:dyDescent="0.2">
      <c r="I394" s="8"/>
    </row>
    <row r="395" spans="9:9" ht="15.75" customHeight="1" x14ac:dyDescent="0.2">
      <c r="I395" s="8"/>
    </row>
    <row r="396" spans="9:9" ht="15.75" customHeight="1" x14ac:dyDescent="0.2">
      <c r="I396" s="8"/>
    </row>
    <row r="397" spans="9:9" ht="15.75" customHeight="1" x14ac:dyDescent="0.2">
      <c r="I397" s="8"/>
    </row>
    <row r="398" spans="9:9" ht="15.75" customHeight="1" x14ac:dyDescent="0.2">
      <c r="I398" s="8"/>
    </row>
    <row r="399" spans="9:9" ht="15.75" customHeight="1" x14ac:dyDescent="0.2">
      <c r="I399" s="8"/>
    </row>
    <row r="400" spans="9:9" ht="15.75" customHeight="1" x14ac:dyDescent="0.2">
      <c r="I400" s="8"/>
    </row>
    <row r="401" spans="9:9" ht="15.75" customHeight="1" x14ac:dyDescent="0.2">
      <c r="I401" s="8"/>
    </row>
    <row r="402" spans="9:9" ht="15.75" customHeight="1" x14ac:dyDescent="0.2">
      <c r="I402" s="8"/>
    </row>
    <row r="403" spans="9:9" ht="15.75" customHeight="1" x14ac:dyDescent="0.2">
      <c r="I403" s="8"/>
    </row>
    <row r="404" spans="9:9" ht="15.75" customHeight="1" x14ac:dyDescent="0.2">
      <c r="I404" s="8"/>
    </row>
    <row r="405" spans="9:9" ht="15.75" customHeight="1" x14ac:dyDescent="0.2">
      <c r="I405" s="8"/>
    </row>
    <row r="406" spans="9:9" ht="15.75" customHeight="1" x14ac:dyDescent="0.2">
      <c r="I406" s="8"/>
    </row>
    <row r="407" spans="9:9" ht="15.75" customHeight="1" x14ac:dyDescent="0.2">
      <c r="I407" s="8"/>
    </row>
    <row r="408" spans="9:9" ht="15.75" customHeight="1" x14ac:dyDescent="0.2">
      <c r="I408" s="8"/>
    </row>
    <row r="409" spans="9:9" ht="15.75" customHeight="1" x14ac:dyDescent="0.2">
      <c r="I409" s="8"/>
    </row>
    <row r="410" spans="9:9" ht="15.75" customHeight="1" x14ac:dyDescent="0.2">
      <c r="I410" s="8"/>
    </row>
    <row r="411" spans="9:9" ht="15.75" customHeight="1" x14ac:dyDescent="0.2">
      <c r="I411" s="8"/>
    </row>
    <row r="412" spans="9:9" ht="15.75" customHeight="1" x14ac:dyDescent="0.2">
      <c r="I412" s="8"/>
    </row>
    <row r="413" spans="9:9" ht="15.75" customHeight="1" x14ac:dyDescent="0.2">
      <c r="I413" s="8"/>
    </row>
    <row r="414" spans="9:9" ht="15.75" customHeight="1" x14ac:dyDescent="0.2">
      <c r="I414" s="8"/>
    </row>
    <row r="415" spans="9:9" ht="15.75" customHeight="1" x14ac:dyDescent="0.2">
      <c r="I415" s="8"/>
    </row>
    <row r="416" spans="9:9" ht="15.75" customHeight="1" x14ac:dyDescent="0.2">
      <c r="I416" s="8"/>
    </row>
    <row r="417" spans="9:9" ht="15.75" customHeight="1" x14ac:dyDescent="0.2">
      <c r="I417" s="8"/>
    </row>
    <row r="418" spans="9:9" ht="15.75" customHeight="1" x14ac:dyDescent="0.2">
      <c r="I418" s="8"/>
    </row>
    <row r="419" spans="9:9" ht="15.75" customHeight="1" x14ac:dyDescent="0.2">
      <c r="I419" s="8"/>
    </row>
    <row r="420" spans="9:9" ht="15.75" customHeight="1" x14ac:dyDescent="0.2">
      <c r="I420" s="8"/>
    </row>
    <row r="421" spans="9:9" ht="15.75" customHeight="1" x14ac:dyDescent="0.2">
      <c r="I421" s="8"/>
    </row>
    <row r="422" spans="9:9" ht="15.75" customHeight="1" x14ac:dyDescent="0.2">
      <c r="I422" s="8"/>
    </row>
    <row r="423" spans="9:9" ht="15.75" customHeight="1" x14ac:dyDescent="0.2">
      <c r="I423" s="8"/>
    </row>
    <row r="424" spans="9:9" ht="15.75" customHeight="1" x14ac:dyDescent="0.2">
      <c r="I424" s="8"/>
    </row>
    <row r="425" spans="9:9" ht="15.75" customHeight="1" x14ac:dyDescent="0.2">
      <c r="I425" s="8"/>
    </row>
    <row r="426" spans="9:9" ht="15.75" customHeight="1" x14ac:dyDescent="0.2">
      <c r="I426" s="8"/>
    </row>
    <row r="427" spans="9:9" ht="15.75" customHeight="1" x14ac:dyDescent="0.2">
      <c r="I427" s="8"/>
    </row>
    <row r="428" spans="9:9" ht="15.75" customHeight="1" x14ac:dyDescent="0.2">
      <c r="I428" s="8"/>
    </row>
    <row r="429" spans="9:9" ht="15.75" customHeight="1" x14ac:dyDescent="0.2">
      <c r="I429" s="8"/>
    </row>
    <row r="430" spans="9:9" ht="15.75" customHeight="1" x14ac:dyDescent="0.2">
      <c r="I430" s="8"/>
    </row>
    <row r="431" spans="9:9" ht="15.75" customHeight="1" x14ac:dyDescent="0.2">
      <c r="I431" s="8"/>
    </row>
    <row r="432" spans="9:9" ht="15.75" customHeight="1" x14ac:dyDescent="0.2">
      <c r="I432" s="8"/>
    </row>
    <row r="433" spans="9:9" ht="15.75" customHeight="1" x14ac:dyDescent="0.2">
      <c r="I433" s="8"/>
    </row>
    <row r="434" spans="9:9" ht="15.75" customHeight="1" x14ac:dyDescent="0.2">
      <c r="I434" s="8"/>
    </row>
    <row r="435" spans="9:9" ht="15.75" customHeight="1" x14ac:dyDescent="0.2">
      <c r="I435" s="8"/>
    </row>
    <row r="436" spans="9:9" ht="15.75" customHeight="1" x14ac:dyDescent="0.2">
      <c r="I436" s="8"/>
    </row>
    <row r="437" spans="9:9" ht="15.75" customHeight="1" x14ac:dyDescent="0.2">
      <c r="I437" s="8"/>
    </row>
    <row r="438" spans="9:9" ht="15.75" customHeight="1" x14ac:dyDescent="0.2">
      <c r="I438" s="8"/>
    </row>
    <row r="439" spans="9:9" ht="15.75" customHeight="1" x14ac:dyDescent="0.2">
      <c r="I439" s="8"/>
    </row>
    <row r="440" spans="9:9" ht="15.75" customHeight="1" x14ac:dyDescent="0.2">
      <c r="I440" s="8"/>
    </row>
    <row r="441" spans="9:9" ht="15.75" customHeight="1" x14ac:dyDescent="0.2">
      <c r="I441" s="8"/>
    </row>
    <row r="442" spans="9:9" ht="15.75" customHeight="1" x14ac:dyDescent="0.2">
      <c r="I442" s="8"/>
    </row>
    <row r="443" spans="9:9" ht="15.75" customHeight="1" x14ac:dyDescent="0.2">
      <c r="I443" s="8"/>
    </row>
    <row r="444" spans="9:9" ht="15.75" customHeight="1" x14ac:dyDescent="0.2">
      <c r="I444" s="8"/>
    </row>
    <row r="445" spans="9:9" ht="15.75" customHeight="1" x14ac:dyDescent="0.2">
      <c r="I445" s="8"/>
    </row>
    <row r="446" spans="9:9" ht="15.75" customHeight="1" x14ac:dyDescent="0.2">
      <c r="I446" s="8"/>
    </row>
    <row r="447" spans="9:9" ht="15.75" customHeight="1" x14ac:dyDescent="0.2">
      <c r="I447" s="8"/>
    </row>
    <row r="448" spans="9:9" ht="15.75" customHeight="1" x14ac:dyDescent="0.2">
      <c r="I448" s="8"/>
    </row>
    <row r="449" spans="9:9" ht="15.75" customHeight="1" x14ac:dyDescent="0.2">
      <c r="I449" s="8"/>
    </row>
    <row r="450" spans="9:9" ht="15.75" customHeight="1" x14ac:dyDescent="0.2">
      <c r="I450" s="8"/>
    </row>
    <row r="451" spans="9:9" ht="15.75" customHeight="1" x14ac:dyDescent="0.2">
      <c r="I451" s="8"/>
    </row>
    <row r="452" spans="9:9" ht="15.75" customHeight="1" x14ac:dyDescent="0.2">
      <c r="I452" s="8"/>
    </row>
    <row r="453" spans="9:9" ht="15.75" customHeight="1" x14ac:dyDescent="0.2">
      <c r="I453" s="8"/>
    </row>
    <row r="454" spans="9:9" ht="15.75" customHeight="1" x14ac:dyDescent="0.2">
      <c r="I454" s="8"/>
    </row>
    <row r="455" spans="9:9" ht="15.75" customHeight="1" x14ac:dyDescent="0.2">
      <c r="I455" s="8"/>
    </row>
    <row r="456" spans="9:9" ht="15.75" customHeight="1" x14ac:dyDescent="0.2">
      <c r="I456" s="8"/>
    </row>
    <row r="457" spans="9:9" ht="15.75" customHeight="1" x14ac:dyDescent="0.2">
      <c r="I457" s="8"/>
    </row>
    <row r="458" spans="9:9" ht="15.75" customHeight="1" x14ac:dyDescent="0.2">
      <c r="I458" s="8"/>
    </row>
    <row r="459" spans="9:9" ht="15.75" customHeight="1" x14ac:dyDescent="0.2">
      <c r="I459" s="8"/>
    </row>
    <row r="460" spans="9:9" ht="15.75" customHeight="1" x14ac:dyDescent="0.2">
      <c r="I460" s="8"/>
    </row>
    <row r="461" spans="9:9" ht="15.75" customHeight="1" x14ac:dyDescent="0.2">
      <c r="I461" s="8"/>
    </row>
    <row r="462" spans="9:9" ht="15.75" customHeight="1" x14ac:dyDescent="0.2">
      <c r="I462" s="8"/>
    </row>
    <row r="463" spans="9:9" ht="15.75" customHeight="1" x14ac:dyDescent="0.2">
      <c r="I463" s="8"/>
    </row>
    <row r="464" spans="9:9" ht="15.75" customHeight="1" x14ac:dyDescent="0.2">
      <c r="I464" s="8"/>
    </row>
    <row r="465" spans="9:9" ht="15.75" customHeight="1" x14ac:dyDescent="0.2">
      <c r="I465" s="8"/>
    </row>
    <row r="466" spans="9:9" ht="15.75" customHeight="1" x14ac:dyDescent="0.2">
      <c r="I466" s="8"/>
    </row>
    <row r="467" spans="9:9" ht="15.75" customHeight="1" x14ac:dyDescent="0.2">
      <c r="I467" s="8"/>
    </row>
    <row r="468" spans="9:9" ht="15.75" customHeight="1" x14ac:dyDescent="0.2">
      <c r="I468" s="8"/>
    </row>
    <row r="469" spans="9:9" ht="15.75" customHeight="1" x14ac:dyDescent="0.2">
      <c r="I469" s="8"/>
    </row>
    <row r="470" spans="9:9" ht="15.75" customHeight="1" x14ac:dyDescent="0.2">
      <c r="I470" s="8"/>
    </row>
    <row r="471" spans="9:9" ht="15.75" customHeight="1" x14ac:dyDescent="0.2">
      <c r="I471" s="8"/>
    </row>
    <row r="472" spans="9:9" ht="15.75" customHeight="1" x14ac:dyDescent="0.2">
      <c r="I472" s="8"/>
    </row>
    <row r="473" spans="9:9" ht="15.75" customHeight="1" x14ac:dyDescent="0.2">
      <c r="I473" s="8"/>
    </row>
    <row r="474" spans="9:9" ht="15.75" customHeight="1" x14ac:dyDescent="0.2">
      <c r="I474" s="8"/>
    </row>
    <row r="475" spans="9:9" ht="15.75" customHeight="1" x14ac:dyDescent="0.2">
      <c r="I475" s="8"/>
    </row>
    <row r="476" spans="9:9" ht="15.75" customHeight="1" x14ac:dyDescent="0.2">
      <c r="I476" s="8"/>
    </row>
    <row r="477" spans="9:9" ht="15.75" customHeight="1" x14ac:dyDescent="0.2">
      <c r="I477" s="8"/>
    </row>
    <row r="478" spans="9:9" ht="15.75" customHeight="1" x14ac:dyDescent="0.2">
      <c r="I478" s="8"/>
    </row>
    <row r="479" spans="9:9" ht="15.75" customHeight="1" x14ac:dyDescent="0.2">
      <c r="I479" s="8"/>
    </row>
    <row r="480" spans="9:9" ht="15.75" customHeight="1" x14ac:dyDescent="0.2">
      <c r="I480" s="8"/>
    </row>
    <row r="481" spans="9:9" ht="15.75" customHeight="1" x14ac:dyDescent="0.2">
      <c r="I481" s="8"/>
    </row>
    <row r="482" spans="9:9" ht="15.75" customHeight="1" x14ac:dyDescent="0.2">
      <c r="I482" s="8"/>
    </row>
    <row r="483" spans="9:9" ht="15.75" customHeight="1" x14ac:dyDescent="0.2">
      <c r="I483" s="8"/>
    </row>
    <row r="484" spans="9:9" ht="15.75" customHeight="1" x14ac:dyDescent="0.2">
      <c r="I484" s="8"/>
    </row>
    <row r="485" spans="9:9" ht="15.75" customHeight="1" x14ac:dyDescent="0.2">
      <c r="I485" s="8"/>
    </row>
    <row r="486" spans="9:9" ht="15.75" customHeight="1" x14ac:dyDescent="0.2">
      <c r="I486" s="8"/>
    </row>
    <row r="487" spans="9:9" ht="15.75" customHeight="1" x14ac:dyDescent="0.2">
      <c r="I487" s="8"/>
    </row>
    <row r="488" spans="9:9" ht="15.75" customHeight="1" x14ac:dyDescent="0.2">
      <c r="I488" s="8"/>
    </row>
    <row r="489" spans="9:9" ht="15.75" customHeight="1" x14ac:dyDescent="0.2">
      <c r="I489" s="8"/>
    </row>
    <row r="490" spans="9:9" ht="15.75" customHeight="1" x14ac:dyDescent="0.2">
      <c r="I490" s="8"/>
    </row>
    <row r="491" spans="9:9" ht="15.75" customHeight="1" x14ac:dyDescent="0.2">
      <c r="I491" s="8"/>
    </row>
    <row r="492" spans="9:9" ht="15.75" customHeight="1" x14ac:dyDescent="0.2">
      <c r="I492" s="8"/>
    </row>
    <row r="493" spans="9:9" ht="15.75" customHeight="1" x14ac:dyDescent="0.2">
      <c r="I493" s="8"/>
    </row>
    <row r="494" spans="9:9" ht="15.75" customHeight="1" x14ac:dyDescent="0.2">
      <c r="I494" s="8"/>
    </row>
    <row r="495" spans="9:9" ht="15.75" customHeight="1" x14ac:dyDescent="0.2">
      <c r="I495" s="8"/>
    </row>
    <row r="496" spans="9:9" ht="15.75" customHeight="1" x14ac:dyDescent="0.2">
      <c r="I496" s="8"/>
    </row>
    <row r="497" spans="9:9" ht="15.75" customHeight="1" x14ac:dyDescent="0.2">
      <c r="I497" s="8"/>
    </row>
    <row r="498" spans="9:9" ht="15.75" customHeight="1" x14ac:dyDescent="0.2">
      <c r="I498" s="8"/>
    </row>
    <row r="499" spans="9:9" ht="15.75" customHeight="1" x14ac:dyDescent="0.2">
      <c r="I499" s="8"/>
    </row>
    <row r="500" spans="9:9" ht="15.75" customHeight="1" x14ac:dyDescent="0.2">
      <c r="I500" s="8"/>
    </row>
    <row r="501" spans="9:9" ht="15.75" customHeight="1" x14ac:dyDescent="0.2">
      <c r="I501" s="8"/>
    </row>
    <row r="502" spans="9:9" ht="15.75" customHeight="1" x14ac:dyDescent="0.2">
      <c r="I502" s="8"/>
    </row>
    <row r="503" spans="9:9" ht="15.75" customHeight="1" x14ac:dyDescent="0.2">
      <c r="I503" s="8"/>
    </row>
    <row r="504" spans="9:9" ht="15.75" customHeight="1" x14ac:dyDescent="0.2">
      <c r="I504" s="8"/>
    </row>
    <row r="505" spans="9:9" ht="15.75" customHeight="1" x14ac:dyDescent="0.2">
      <c r="I505" s="8"/>
    </row>
    <row r="506" spans="9:9" ht="15.75" customHeight="1" x14ac:dyDescent="0.2">
      <c r="I506" s="8"/>
    </row>
    <row r="507" spans="9:9" ht="15.75" customHeight="1" x14ac:dyDescent="0.2">
      <c r="I507" s="8"/>
    </row>
    <row r="508" spans="9:9" ht="15.75" customHeight="1" x14ac:dyDescent="0.2">
      <c r="I508" s="8"/>
    </row>
    <row r="509" spans="9:9" ht="15.75" customHeight="1" x14ac:dyDescent="0.2">
      <c r="I509" s="8"/>
    </row>
    <row r="510" spans="9:9" ht="15.75" customHeight="1" x14ac:dyDescent="0.2">
      <c r="I510" s="8"/>
    </row>
    <row r="511" spans="9:9" ht="15.75" customHeight="1" x14ac:dyDescent="0.2">
      <c r="I511" s="8"/>
    </row>
    <row r="512" spans="9:9" ht="15.75" customHeight="1" x14ac:dyDescent="0.2">
      <c r="I512" s="8"/>
    </row>
    <row r="513" spans="9:9" ht="15.75" customHeight="1" x14ac:dyDescent="0.2">
      <c r="I513" s="8"/>
    </row>
    <row r="514" spans="9:9" ht="15.75" customHeight="1" x14ac:dyDescent="0.2">
      <c r="I514" s="8"/>
    </row>
    <row r="515" spans="9:9" ht="15.75" customHeight="1" x14ac:dyDescent="0.2">
      <c r="I515" s="8"/>
    </row>
    <row r="516" spans="9:9" ht="15.75" customHeight="1" x14ac:dyDescent="0.2">
      <c r="I516" s="8"/>
    </row>
    <row r="517" spans="9:9" ht="15.75" customHeight="1" x14ac:dyDescent="0.2">
      <c r="I517" s="8"/>
    </row>
    <row r="518" spans="9:9" ht="15.75" customHeight="1" x14ac:dyDescent="0.2">
      <c r="I518" s="8"/>
    </row>
    <row r="519" spans="9:9" ht="15.75" customHeight="1" x14ac:dyDescent="0.2">
      <c r="I519" s="8"/>
    </row>
    <row r="520" spans="9:9" ht="15.75" customHeight="1" x14ac:dyDescent="0.2">
      <c r="I520" s="8"/>
    </row>
    <row r="521" spans="9:9" ht="15.75" customHeight="1" x14ac:dyDescent="0.2">
      <c r="I521" s="8"/>
    </row>
    <row r="522" spans="9:9" ht="15.75" customHeight="1" x14ac:dyDescent="0.2">
      <c r="I522" s="8"/>
    </row>
    <row r="523" spans="9:9" ht="15.75" customHeight="1" x14ac:dyDescent="0.2">
      <c r="I523" s="8"/>
    </row>
    <row r="524" spans="9:9" ht="15.75" customHeight="1" x14ac:dyDescent="0.2">
      <c r="I524" s="8"/>
    </row>
    <row r="525" spans="9:9" ht="15.75" customHeight="1" x14ac:dyDescent="0.2">
      <c r="I525" s="8"/>
    </row>
    <row r="526" spans="9:9" ht="15.75" customHeight="1" x14ac:dyDescent="0.2">
      <c r="I526" s="8"/>
    </row>
    <row r="527" spans="9:9" ht="15.75" customHeight="1" x14ac:dyDescent="0.2">
      <c r="I527" s="8"/>
    </row>
    <row r="528" spans="9:9" ht="15.75" customHeight="1" x14ac:dyDescent="0.2">
      <c r="I528" s="8"/>
    </row>
    <row r="529" spans="9:9" ht="15.75" customHeight="1" x14ac:dyDescent="0.2">
      <c r="I529" s="8"/>
    </row>
    <row r="530" spans="9:9" ht="15.75" customHeight="1" x14ac:dyDescent="0.2">
      <c r="I530" s="8"/>
    </row>
    <row r="531" spans="9:9" ht="15.75" customHeight="1" x14ac:dyDescent="0.2">
      <c r="I531" s="8"/>
    </row>
    <row r="532" spans="9:9" ht="15.75" customHeight="1" x14ac:dyDescent="0.2">
      <c r="I532" s="8"/>
    </row>
    <row r="533" spans="9:9" ht="15.75" customHeight="1" x14ac:dyDescent="0.2">
      <c r="I533" s="8"/>
    </row>
    <row r="534" spans="9:9" ht="15.75" customHeight="1" x14ac:dyDescent="0.2">
      <c r="I534" s="8"/>
    </row>
    <row r="535" spans="9:9" ht="15.75" customHeight="1" x14ac:dyDescent="0.2">
      <c r="I535" s="8"/>
    </row>
    <row r="536" spans="9:9" ht="15.75" customHeight="1" x14ac:dyDescent="0.2">
      <c r="I536" s="8"/>
    </row>
    <row r="537" spans="9:9" ht="15.75" customHeight="1" x14ac:dyDescent="0.2">
      <c r="I537" s="8"/>
    </row>
    <row r="538" spans="9:9" ht="15.75" customHeight="1" x14ac:dyDescent="0.2">
      <c r="I538" s="8"/>
    </row>
    <row r="539" spans="9:9" ht="15.75" customHeight="1" x14ac:dyDescent="0.2">
      <c r="I539" s="8"/>
    </row>
    <row r="540" spans="9:9" ht="15.75" customHeight="1" x14ac:dyDescent="0.2">
      <c r="I540" s="8"/>
    </row>
    <row r="541" spans="9:9" ht="15.75" customHeight="1" x14ac:dyDescent="0.2">
      <c r="I541" s="8"/>
    </row>
    <row r="542" spans="9:9" ht="15.75" customHeight="1" x14ac:dyDescent="0.2">
      <c r="I542" s="8"/>
    </row>
    <row r="543" spans="9:9" ht="15.75" customHeight="1" x14ac:dyDescent="0.2">
      <c r="I543" s="8"/>
    </row>
    <row r="544" spans="9:9" ht="15.75" customHeight="1" x14ac:dyDescent="0.2">
      <c r="I544" s="8"/>
    </row>
    <row r="545" spans="9:9" ht="15.75" customHeight="1" x14ac:dyDescent="0.2">
      <c r="I545" s="8"/>
    </row>
    <row r="546" spans="9:9" ht="15.75" customHeight="1" x14ac:dyDescent="0.2">
      <c r="I546" s="8"/>
    </row>
    <row r="547" spans="9:9" ht="15.75" customHeight="1" x14ac:dyDescent="0.2">
      <c r="I547" s="8"/>
    </row>
    <row r="548" spans="9:9" ht="15.75" customHeight="1" x14ac:dyDescent="0.2">
      <c r="I548" s="8"/>
    </row>
    <row r="549" spans="9:9" ht="15.75" customHeight="1" x14ac:dyDescent="0.2">
      <c r="I549" s="8"/>
    </row>
    <row r="550" spans="9:9" ht="15.75" customHeight="1" x14ac:dyDescent="0.2">
      <c r="I550" s="8"/>
    </row>
    <row r="551" spans="9:9" ht="15.75" customHeight="1" x14ac:dyDescent="0.2">
      <c r="I551" s="8"/>
    </row>
    <row r="552" spans="9:9" ht="15.75" customHeight="1" x14ac:dyDescent="0.2">
      <c r="I552" s="8"/>
    </row>
    <row r="553" spans="9:9" ht="15.75" customHeight="1" x14ac:dyDescent="0.2">
      <c r="I553" s="8"/>
    </row>
    <row r="554" spans="9:9" ht="15.75" customHeight="1" x14ac:dyDescent="0.2">
      <c r="I554" s="8"/>
    </row>
    <row r="555" spans="9:9" ht="15.75" customHeight="1" x14ac:dyDescent="0.2">
      <c r="I555" s="8"/>
    </row>
    <row r="556" spans="9:9" ht="15.75" customHeight="1" x14ac:dyDescent="0.2">
      <c r="I556" s="8"/>
    </row>
    <row r="557" spans="9:9" ht="15.75" customHeight="1" x14ac:dyDescent="0.2">
      <c r="I557" s="8"/>
    </row>
    <row r="558" spans="9:9" ht="15.75" customHeight="1" x14ac:dyDescent="0.2">
      <c r="I558" s="8"/>
    </row>
    <row r="559" spans="9:9" ht="15.75" customHeight="1" x14ac:dyDescent="0.2">
      <c r="I559" s="8"/>
    </row>
    <row r="560" spans="9:9" ht="15.75" customHeight="1" x14ac:dyDescent="0.2">
      <c r="I560" s="8"/>
    </row>
    <row r="561" spans="9:9" ht="15.75" customHeight="1" x14ac:dyDescent="0.2">
      <c r="I561" s="8"/>
    </row>
    <row r="562" spans="9:9" ht="15.75" customHeight="1" x14ac:dyDescent="0.2">
      <c r="I562" s="8"/>
    </row>
    <row r="563" spans="9:9" ht="15.75" customHeight="1" x14ac:dyDescent="0.2">
      <c r="I563" s="8"/>
    </row>
    <row r="564" spans="9:9" ht="15.75" customHeight="1" x14ac:dyDescent="0.2">
      <c r="I564" s="8"/>
    </row>
    <row r="565" spans="9:9" ht="15.75" customHeight="1" x14ac:dyDescent="0.2">
      <c r="I565" s="8"/>
    </row>
    <row r="566" spans="9:9" ht="15.75" customHeight="1" x14ac:dyDescent="0.2">
      <c r="I566" s="8"/>
    </row>
    <row r="567" spans="9:9" ht="15.75" customHeight="1" x14ac:dyDescent="0.2">
      <c r="I567" s="8"/>
    </row>
    <row r="568" spans="9:9" ht="15.75" customHeight="1" x14ac:dyDescent="0.2">
      <c r="I568" s="8"/>
    </row>
    <row r="569" spans="9:9" ht="15.75" customHeight="1" x14ac:dyDescent="0.2">
      <c r="I569" s="8"/>
    </row>
    <row r="570" spans="9:9" ht="15.75" customHeight="1" x14ac:dyDescent="0.2">
      <c r="I570" s="8"/>
    </row>
    <row r="571" spans="9:9" ht="15.75" customHeight="1" x14ac:dyDescent="0.2">
      <c r="I571" s="8"/>
    </row>
    <row r="572" spans="9:9" ht="15.75" customHeight="1" x14ac:dyDescent="0.2">
      <c r="I572" s="8"/>
    </row>
    <row r="573" spans="9:9" ht="15.75" customHeight="1" x14ac:dyDescent="0.2">
      <c r="I573" s="8"/>
    </row>
    <row r="574" spans="9:9" ht="15.75" customHeight="1" x14ac:dyDescent="0.2">
      <c r="I574" s="8"/>
    </row>
    <row r="575" spans="9:9" ht="15.75" customHeight="1" x14ac:dyDescent="0.2">
      <c r="I575" s="8"/>
    </row>
    <row r="576" spans="9:9" ht="15.75" customHeight="1" x14ac:dyDescent="0.2">
      <c r="I576" s="8"/>
    </row>
    <row r="577" spans="9:9" ht="15.75" customHeight="1" x14ac:dyDescent="0.2">
      <c r="I577" s="8"/>
    </row>
    <row r="578" spans="9:9" ht="15.75" customHeight="1" x14ac:dyDescent="0.2">
      <c r="I578" s="8"/>
    </row>
    <row r="579" spans="9:9" ht="15.75" customHeight="1" x14ac:dyDescent="0.2">
      <c r="I579" s="8"/>
    </row>
    <row r="580" spans="9:9" ht="15.75" customHeight="1" x14ac:dyDescent="0.2">
      <c r="I580" s="8"/>
    </row>
    <row r="581" spans="9:9" ht="15.75" customHeight="1" x14ac:dyDescent="0.2">
      <c r="I581" s="8"/>
    </row>
    <row r="582" spans="9:9" ht="15.75" customHeight="1" x14ac:dyDescent="0.2">
      <c r="I582" s="8"/>
    </row>
    <row r="583" spans="9:9" ht="15.75" customHeight="1" x14ac:dyDescent="0.2">
      <c r="I583" s="8"/>
    </row>
    <row r="584" spans="9:9" ht="15.75" customHeight="1" x14ac:dyDescent="0.2">
      <c r="I584" s="8"/>
    </row>
    <row r="585" spans="9:9" ht="15.75" customHeight="1" x14ac:dyDescent="0.2">
      <c r="I585" s="8"/>
    </row>
    <row r="586" spans="9:9" ht="15.75" customHeight="1" x14ac:dyDescent="0.2">
      <c r="I586" s="8"/>
    </row>
    <row r="587" spans="9:9" ht="15.75" customHeight="1" x14ac:dyDescent="0.2">
      <c r="I587" s="8"/>
    </row>
    <row r="588" spans="9:9" ht="15.75" customHeight="1" x14ac:dyDescent="0.2">
      <c r="I588" s="8"/>
    </row>
    <row r="589" spans="9:9" ht="15.75" customHeight="1" x14ac:dyDescent="0.2">
      <c r="I589" s="8"/>
    </row>
    <row r="590" spans="9:9" ht="15.75" customHeight="1" x14ac:dyDescent="0.2">
      <c r="I590" s="8"/>
    </row>
    <row r="591" spans="9:9" ht="15.75" customHeight="1" x14ac:dyDescent="0.2">
      <c r="I591" s="8"/>
    </row>
    <row r="592" spans="9:9" ht="15.75" customHeight="1" x14ac:dyDescent="0.2">
      <c r="I592" s="8"/>
    </row>
    <row r="593" spans="9:9" ht="15.75" customHeight="1" x14ac:dyDescent="0.2">
      <c r="I593" s="8"/>
    </row>
    <row r="594" spans="9:9" ht="15.75" customHeight="1" x14ac:dyDescent="0.2">
      <c r="I594" s="8"/>
    </row>
    <row r="595" spans="9:9" ht="15.75" customHeight="1" x14ac:dyDescent="0.2">
      <c r="I595" s="8"/>
    </row>
    <row r="596" spans="9:9" ht="15.75" customHeight="1" x14ac:dyDescent="0.2">
      <c r="I596" s="8"/>
    </row>
    <row r="597" spans="9:9" ht="15.75" customHeight="1" x14ac:dyDescent="0.2">
      <c r="I597" s="8"/>
    </row>
    <row r="598" spans="9:9" ht="15.75" customHeight="1" x14ac:dyDescent="0.2">
      <c r="I598" s="8"/>
    </row>
    <row r="599" spans="9:9" ht="15.75" customHeight="1" x14ac:dyDescent="0.2">
      <c r="I599" s="8"/>
    </row>
    <row r="600" spans="9:9" ht="15.75" customHeight="1" x14ac:dyDescent="0.2">
      <c r="I600" s="8"/>
    </row>
    <row r="601" spans="9:9" ht="15.75" customHeight="1" x14ac:dyDescent="0.2">
      <c r="I601" s="8"/>
    </row>
    <row r="602" spans="9:9" ht="15.75" customHeight="1" x14ac:dyDescent="0.2">
      <c r="I602" s="8"/>
    </row>
    <row r="603" spans="9:9" ht="15.75" customHeight="1" x14ac:dyDescent="0.2">
      <c r="I603" s="8"/>
    </row>
    <row r="604" spans="9:9" ht="15.75" customHeight="1" x14ac:dyDescent="0.2">
      <c r="I604" s="8"/>
    </row>
    <row r="605" spans="9:9" ht="15.75" customHeight="1" x14ac:dyDescent="0.2">
      <c r="I605" s="8"/>
    </row>
    <row r="606" spans="9:9" ht="15.75" customHeight="1" x14ac:dyDescent="0.2">
      <c r="I606" s="8"/>
    </row>
    <row r="607" spans="9:9" ht="15.75" customHeight="1" x14ac:dyDescent="0.2">
      <c r="I607" s="8"/>
    </row>
    <row r="608" spans="9:9" ht="15.75" customHeight="1" x14ac:dyDescent="0.2">
      <c r="I608" s="8"/>
    </row>
    <row r="609" spans="9:9" ht="15.75" customHeight="1" x14ac:dyDescent="0.2">
      <c r="I609" s="8"/>
    </row>
    <row r="610" spans="9:9" ht="15.75" customHeight="1" x14ac:dyDescent="0.2">
      <c r="I610" s="8"/>
    </row>
    <row r="611" spans="9:9" ht="15.75" customHeight="1" x14ac:dyDescent="0.2">
      <c r="I611" s="8"/>
    </row>
    <row r="612" spans="9:9" ht="15.75" customHeight="1" x14ac:dyDescent="0.2">
      <c r="I612" s="8"/>
    </row>
    <row r="613" spans="9:9" ht="15.75" customHeight="1" x14ac:dyDescent="0.2">
      <c r="I613" s="8"/>
    </row>
    <row r="614" spans="9:9" ht="15.75" customHeight="1" x14ac:dyDescent="0.2">
      <c r="I614" s="8"/>
    </row>
    <row r="615" spans="9:9" ht="15.75" customHeight="1" x14ac:dyDescent="0.2">
      <c r="I615" s="8"/>
    </row>
    <row r="616" spans="9:9" ht="15.75" customHeight="1" x14ac:dyDescent="0.2">
      <c r="I616" s="8"/>
    </row>
    <row r="617" spans="9:9" ht="15.75" customHeight="1" x14ac:dyDescent="0.2">
      <c r="I617" s="8"/>
    </row>
    <row r="618" spans="9:9" ht="15.75" customHeight="1" x14ac:dyDescent="0.2">
      <c r="I618" s="8"/>
    </row>
    <row r="619" spans="9:9" ht="15.75" customHeight="1" x14ac:dyDescent="0.2">
      <c r="I619" s="8"/>
    </row>
    <row r="620" spans="9:9" ht="15.75" customHeight="1" x14ac:dyDescent="0.2">
      <c r="I620" s="8"/>
    </row>
    <row r="621" spans="9:9" ht="15.75" customHeight="1" x14ac:dyDescent="0.2">
      <c r="I621" s="8"/>
    </row>
    <row r="622" spans="9:9" ht="15.75" customHeight="1" x14ac:dyDescent="0.2">
      <c r="I622" s="8"/>
    </row>
    <row r="623" spans="9:9" ht="15.75" customHeight="1" x14ac:dyDescent="0.2">
      <c r="I623" s="8"/>
    </row>
    <row r="624" spans="9:9" ht="15.75" customHeight="1" x14ac:dyDescent="0.2">
      <c r="I624" s="8"/>
    </row>
    <row r="625" spans="9:9" ht="15.75" customHeight="1" x14ac:dyDescent="0.2">
      <c r="I625" s="8"/>
    </row>
    <row r="626" spans="9:9" ht="15.75" customHeight="1" x14ac:dyDescent="0.2">
      <c r="I626" s="8"/>
    </row>
    <row r="627" spans="9:9" ht="15.75" customHeight="1" x14ac:dyDescent="0.2">
      <c r="I627" s="8"/>
    </row>
    <row r="628" spans="9:9" ht="15.75" customHeight="1" x14ac:dyDescent="0.2">
      <c r="I628" s="8"/>
    </row>
    <row r="629" spans="9:9" ht="15.75" customHeight="1" x14ac:dyDescent="0.2">
      <c r="I629" s="8"/>
    </row>
    <row r="630" spans="9:9" ht="15.75" customHeight="1" x14ac:dyDescent="0.2">
      <c r="I630" s="8"/>
    </row>
    <row r="631" spans="9:9" ht="15.75" customHeight="1" x14ac:dyDescent="0.2">
      <c r="I631" s="8"/>
    </row>
    <row r="632" spans="9:9" ht="15.75" customHeight="1" x14ac:dyDescent="0.2">
      <c r="I632" s="8"/>
    </row>
    <row r="633" spans="9:9" ht="15.75" customHeight="1" x14ac:dyDescent="0.2">
      <c r="I633" s="8"/>
    </row>
    <row r="634" spans="9:9" ht="15.75" customHeight="1" x14ac:dyDescent="0.2">
      <c r="I634" s="8"/>
    </row>
    <row r="635" spans="9:9" ht="15.75" customHeight="1" x14ac:dyDescent="0.2">
      <c r="I635" s="8"/>
    </row>
    <row r="636" spans="9:9" ht="15.75" customHeight="1" x14ac:dyDescent="0.2">
      <c r="I636" s="8"/>
    </row>
    <row r="637" spans="9:9" ht="15.75" customHeight="1" x14ac:dyDescent="0.2">
      <c r="I637" s="8"/>
    </row>
    <row r="638" spans="9:9" ht="15.75" customHeight="1" x14ac:dyDescent="0.2">
      <c r="I638" s="8"/>
    </row>
    <row r="639" spans="9:9" ht="15.75" customHeight="1" x14ac:dyDescent="0.2">
      <c r="I639" s="8"/>
    </row>
    <row r="640" spans="9:9" ht="15.75" customHeight="1" x14ac:dyDescent="0.2">
      <c r="I640" s="8"/>
    </row>
    <row r="641" spans="9:9" ht="15.75" customHeight="1" x14ac:dyDescent="0.2">
      <c r="I641" s="8"/>
    </row>
    <row r="642" spans="9:9" ht="15.75" customHeight="1" x14ac:dyDescent="0.2">
      <c r="I642" s="8"/>
    </row>
    <row r="643" spans="9:9" ht="15.75" customHeight="1" x14ac:dyDescent="0.2">
      <c r="I643" s="8"/>
    </row>
    <row r="644" spans="9:9" ht="15.75" customHeight="1" x14ac:dyDescent="0.2">
      <c r="I644" s="8"/>
    </row>
    <row r="645" spans="9:9" ht="15.75" customHeight="1" x14ac:dyDescent="0.2">
      <c r="I645" s="8"/>
    </row>
    <row r="646" spans="9:9" ht="15.75" customHeight="1" x14ac:dyDescent="0.2">
      <c r="I646" s="8"/>
    </row>
    <row r="647" spans="9:9" ht="15.75" customHeight="1" x14ac:dyDescent="0.2">
      <c r="I647" s="8"/>
    </row>
    <row r="648" spans="9:9" ht="15.75" customHeight="1" x14ac:dyDescent="0.2">
      <c r="I648" s="8"/>
    </row>
    <row r="649" spans="9:9" ht="15.75" customHeight="1" x14ac:dyDescent="0.2">
      <c r="I649" s="8"/>
    </row>
    <row r="650" spans="9:9" ht="15.75" customHeight="1" x14ac:dyDescent="0.2">
      <c r="I650" s="8"/>
    </row>
    <row r="651" spans="9:9" ht="15.75" customHeight="1" x14ac:dyDescent="0.2">
      <c r="I651" s="8"/>
    </row>
    <row r="652" spans="9:9" ht="15.75" customHeight="1" x14ac:dyDescent="0.2">
      <c r="I652" s="8"/>
    </row>
    <row r="653" spans="9:9" ht="15.75" customHeight="1" x14ac:dyDescent="0.2">
      <c r="I653" s="8"/>
    </row>
    <row r="654" spans="9:9" ht="15.75" customHeight="1" x14ac:dyDescent="0.2">
      <c r="I654" s="8"/>
    </row>
    <row r="655" spans="9:9" ht="15.75" customHeight="1" x14ac:dyDescent="0.2">
      <c r="I655" s="8"/>
    </row>
    <row r="656" spans="9:9" ht="15.75" customHeight="1" x14ac:dyDescent="0.2">
      <c r="I656" s="8"/>
    </row>
    <row r="657" spans="9:9" ht="15.75" customHeight="1" x14ac:dyDescent="0.2">
      <c r="I657" s="8"/>
    </row>
    <row r="658" spans="9:9" ht="15.75" customHeight="1" x14ac:dyDescent="0.2">
      <c r="I658" s="8"/>
    </row>
    <row r="659" spans="9:9" ht="15.75" customHeight="1" x14ac:dyDescent="0.2">
      <c r="I659" s="8"/>
    </row>
    <row r="660" spans="9:9" ht="15.75" customHeight="1" x14ac:dyDescent="0.2">
      <c r="I660" s="8"/>
    </row>
    <row r="661" spans="9:9" ht="15.75" customHeight="1" x14ac:dyDescent="0.2">
      <c r="I661" s="8"/>
    </row>
    <row r="662" spans="9:9" ht="15.75" customHeight="1" x14ac:dyDescent="0.2">
      <c r="I662" s="8"/>
    </row>
    <row r="663" spans="9:9" ht="15.75" customHeight="1" x14ac:dyDescent="0.2">
      <c r="I663" s="8"/>
    </row>
    <row r="664" spans="9:9" ht="15.75" customHeight="1" x14ac:dyDescent="0.2">
      <c r="I664" s="8"/>
    </row>
    <row r="665" spans="9:9" ht="15.75" customHeight="1" x14ac:dyDescent="0.2">
      <c r="I665" s="8"/>
    </row>
    <row r="666" spans="9:9" ht="15.75" customHeight="1" x14ac:dyDescent="0.2">
      <c r="I666" s="8"/>
    </row>
    <row r="667" spans="9:9" ht="15.75" customHeight="1" x14ac:dyDescent="0.2">
      <c r="I667" s="8"/>
    </row>
    <row r="668" spans="9:9" ht="15.75" customHeight="1" x14ac:dyDescent="0.2">
      <c r="I668" s="8"/>
    </row>
    <row r="669" spans="9:9" ht="15.75" customHeight="1" x14ac:dyDescent="0.2">
      <c r="I669" s="8"/>
    </row>
    <row r="670" spans="9:9" ht="15.75" customHeight="1" x14ac:dyDescent="0.2">
      <c r="I670" s="8"/>
    </row>
    <row r="671" spans="9:9" ht="15.75" customHeight="1" x14ac:dyDescent="0.2">
      <c r="I671" s="8"/>
    </row>
    <row r="672" spans="9:9" ht="15.75" customHeight="1" x14ac:dyDescent="0.2">
      <c r="I672" s="8"/>
    </row>
    <row r="673" spans="9:9" ht="15.75" customHeight="1" x14ac:dyDescent="0.2">
      <c r="I673" s="8"/>
    </row>
    <row r="674" spans="9:9" ht="15.75" customHeight="1" x14ac:dyDescent="0.2">
      <c r="I674" s="8"/>
    </row>
    <row r="675" spans="9:9" ht="15.75" customHeight="1" x14ac:dyDescent="0.2">
      <c r="I675" s="8"/>
    </row>
    <row r="676" spans="9:9" ht="15.75" customHeight="1" x14ac:dyDescent="0.2">
      <c r="I676" s="8"/>
    </row>
    <row r="677" spans="9:9" ht="15.75" customHeight="1" x14ac:dyDescent="0.2">
      <c r="I677" s="8"/>
    </row>
    <row r="678" spans="9:9" ht="15.75" customHeight="1" x14ac:dyDescent="0.2">
      <c r="I678" s="8"/>
    </row>
    <row r="679" spans="9:9" ht="15.75" customHeight="1" x14ac:dyDescent="0.2">
      <c r="I679" s="8"/>
    </row>
    <row r="680" spans="9:9" ht="15.75" customHeight="1" x14ac:dyDescent="0.2">
      <c r="I680" s="8"/>
    </row>
    <row r="681" spans="9:9" ht="15.75" customHeight="1" x14ac:dyDescent="0.2">
      <c r="I681" s="8"/>
    </row>
    <row r="682" spans="9:9" ht="15.75" customHeight="1" x14ac:dyDescent="0.2">
      <c r="I682" s="8"/>
    </row>
    <row r="683" spans="9:9" ht="15.75" customHeight="1" x14ac:dyDescent="0.2">
      <c r="I683" s="8"/>
    </row>
    <row r="684" spans="9:9" ht="15.75" customHeight="1" x14ac:dyDescent="0.2">
      <c r="I684" s="8"/>
    </row>
    <row r="685" spans="9:9" ht="15.75" customHeight="1" x14ac:dyDescent="0.2">
      <c r="I685" s="8"/>
    </row>
    <row r="686" spans="9:9" ht="15.75" customHeight="1" x14ac:dyDescent="0.2">
      <c r="I686" s="8"/>
    </row>
    <row r="687" spans="9:9" ht="15.75" customHeight="1" x14ac:dyDescent="0.2">
      <c r="I687" s="8"/>
    </row>
    <row r="688" spans="9:9" ht="15.75" customHeight="1" x14ac:dyDescent="0.2">
      <c r="I688" s="8"/>
    </row>
    <row r="689" spans="9:9" ht="15.75" customHeight="1" x14ac:dyDescent="0.2">
      <c r="I689" s="8"/>
    </row>
    <row r="690" spans="9:9" ht="15.75" customHeight="1" x14ac:dyDescent="0.2">
      <c r="I690" s="8"/>
    </row>
    <row r="691" spans="9:9" ht="15.75" customHeight="1" x14ac:dyDescent="0.2">
      <c r="I691" s="8"/>
    </row>
    <row r="692" spans="9:9" ht="15.75" customHeight="1" x14ac:dyDescent="0.2">
      <c r="I692" s="8"/>
    </row>
    <row r="693" spans="9:9" ht="15.75" customHeight="1" x14ac:dyDescent="0.2">
      <c r="I693" s="8"/>
    </row>
    <row r="694" spans="9:9" ht="15.75" customHeight="1" x14ac:dyDescent="0.2">
      <c r="I694" s="8"/>
    </row>
    <row r="695" spans="9:9" ht="15.75" customHeight="1" x14ac:dyDescent="0.2">
      <c r="I695" s="8"/>
    </row>
    <row r="696" spans="9:9" ht="15.75" customHeight="1" x14ac:dyDescent="0.2">
      <c r="I696" s="8"/>
    </row>
    <row r="697" spans="9:9" ht="15.75" customHeight="1" x14ac:dyDescent="0.2">
      <c r="I697" s="8"/>
    </row>
    <row r="698" spans="9:9" ht="15.75" customHeight="1" x14ac:dyDescent="0.2">
      <c r="I698" s="8"/>
    </row>
    <row r="699" spans="9:9" ht="15.75" customHeight="1" x14ac:dyDescent="0.2">
      <c r="I699" s="8"/>
    </row>
    <row r="700" spans="9:9" ht="15.75" customHeight="1" x14ac:dyDescent="0.2">
      <c r="I700" s="8"/>
    </row>
    <row r="701" spans="9:9" ht="15.75" customHeight="1" x14ac:dyDescent="0.2">
      <c r="I701" s="8"/>
    </row>
    <row r="702" spans="9:9" ht="15.75" customHeight="1" x14ac:dyDescent="0.2">
      <c r="I702" s="8"/>
    </row>
    <row r="703" spans="9:9" ht="15.75" customHeight="1" x14ac:dyDescent="0.2">
      <c r="I703" s="8"/>
    </row>
    <row r="704" spans="9:9" ht="15.75" customHeight="1" x14ac:dyDescent="0.2">
      <c r="I704" s="8"/>
    </row>
    <row r="705" spans="9:9" ht="15.75" customHeight="1" x14ac:dyDescent="0.2">
      <c r="I705" s="8"/>
    </row>
    <row r="706" spans="9:9" ht="15.75" customHeight="1" x14ac:dyDescent="0.2">
      <c r="I706" s="8"/>
    </row>
    <row r="707" spans="9:9" ht="15.75" customHeight="1" x14ac:dyDescent="0.2">
      <c r="I707" s="8"/>
    </row>
    <row r="708" spans="9:9" ht="15.75" customHeight="1" x14ac:dyDescent="0.2">
      <c r="I708" s="8"/>
    </row>
    <row r="709" spans="9:9" ht="15.75" customHeight="1" x14ac:dyDescent="0.2">
      <c r="I709" s="8"/>
    </row>
    <row r="710" spans="9:9" ht="15.75" customHeight="1" x14ac:dyDescent="0.2">
      <c r="I710" s="8"/>
    </row>
    <row r="711" spans="9:9" ht="15.75" customHeight="1" x14ac:dyDescent="0.2">
      <c r="I711" s="8"/>
    </row>
    <row r="712" spans="9:9" ht="15.75" customHeight="1" x14ac:dyDescent="0.2">
      <c r="I712" s="8"/>
    </row>
    <row r="713" spans="9:9" ht="15.75" customHeight="1" x14ac:dyDescent="0.2">
      <c r="I713" s="8"/>
    </row>
    <row r="714" spans="9:9" ht="15.75" customHeight="1" x14ac:dyDescent="0.2">
      <c r="I714" s="8"/>
    </row>
    <row r="715" spans="9:9" ht="15.75" customHeight="1" x14ac:dyDescent="0.2">
      <c r="I715" s="8"/>
    </row>
    <row r="716" spans="9:9" ht="15.75" customHeight="1" x14ac:dyDescent="0.2">
      <c r="I716" s="8"/>
    </row>
    <row r="717" spans="9:9" ht="15.75" customHeight="1" x14ac:dyDescent="0.2">
      <c r="I717" s="8"/>
    </row>
    <row r="718" spans="9:9" ht="15.75" customHeight="1" x14ac:dyDescent="0.2">
      <c r="I718" s="8"/>
    </row>
    <row r="719" spans="9:9" ht="15.75" customHeight="1" x14ac:dyDescent="0.2">
      <c r="I719" s="8"/>
    </row>
    <row r="720" spans="9:9" ht="15.75" customHeight="1" x14ac:dyDescent="0.2">
      <c r="I720" s="8"/>
    </row>
    <row r="721" spans="9:9" ht="15.75" customHeight="1" x14ac:dyDescent="0.2">
      <c r="I721" s="8"/>
    </row>
    <row r="722" spans="9:9" ht="15.75" customHeight="1" x14ac:dyDescent="0.2">
      <c r="I722" s="8"/>
    </row>
    <row r="723" spans="9:9" ht="15.75" customHeight="1" x14ac:dyDescent="0.2">
      <c r="I723" s="8"/>
    </row>
    <row r="724" spans="9:9" ht="15.75" customHeight="1" x14ac:dyDescent="0.2">
      <c r="I724" s="8"/>
    </row>
    <row r="725" spans="9:9" ht="15.75" customHeight="1" x14ac:dyDescent="0.2">
      <c r="I725" s="8"/>
    </row>
    <row r="726" spans="9:9" ht="15.75" customHeight="1" x14ac:dyDescent="0.2">
      <c r="I726" s="8"/>
    </row>
    <row r="727" spans="9:9" ht="15.75" customHeight="1" x14ac:dyDescent="0.2">
      <c r="I727" s="8"/>
    </row>
    <row r="728" spans="9:9" ht="15.75" customHeight="1" x14ac:dyDescent="0.2">
      <c r="I728" s="8"/>
    </row>
    <row r="729" spans="9:9" ht="15.75" customHeight="1" x14ac:dyDescent="0.2">
      <c r="I729" s="8"/>
    </row>
    <row r="730" spans="9:9" ht="15.75" customHeight="1" x14ac:dyDescent="0.2">
      <c r="I730" s="8"/>
    </row>
    <row r="731" spans="9:9" ht="15.75" customHeight="1" x14ac:dyDescent="0.2">
      <c r="I731" s="8"/>
    </row>
    <row r="732" spans="9:9" ht="15.75" customHeight="1" x14ac:dyDescent="0.2">
      <c r="I732" s="8"/>
    </row>
    <row r="733" spans="9:9" ht="15.75" customHeight="1" x14ac:dyDescent="0.2">
      <c r="I733" s="8"/>
    </row>
    <row r="734" spans="9:9" ht="15.75" customHeight="1" x14ac:dyDescent="0.2">
      <c r="I734" s="8"/>
    </row>
    <row r="735" spans="9:9" ht="15.75" customHeight="1" x14ac:dyDescent="0.2">
      <c r="I735" s="8"/>
    </row>
    <row r="736" spans="9:9" ht="15.75" customHeight="1" x14ac:dyDescent="0.2">
      <c r="I736" s="8"/>
    </row>
    <row r="737" spans="9:9" ht="15.75" customHeight="1" x14ac:dyDescent="0.2">
      <c r="I737" s="8"/>
    </row>
    <row r="738" spans="9:9" ht="15.75" customHeight="1" x14ac:dyDescent="0.2">
      <c r="I738" s="8"/>
    </row>
    <row r="739" spans="9:9" ht="15.75" customHeight="1" x14ac:dyDescent="0.2">
      <c r="I739" s="8"/>
    </row>
    <row r="740" spans="9:9" ht="15.75" customHeight="1" x14ac:dyDescent="0.2">
      <c r="I740" s="8"/>
    </row>
    <row r="741" spans="9:9" ht="15.75" customHeight="1" x14ac:dyDescent="0.2">
      <c r="I741" s="8"/>
    </row>
    <row r="742" spans="9:9" ht="15.75" customHeight="1" x14ac:dyDescent="0.2">
      <c r="I742" s="8"/>
    </row>
    <row r="743" spans="9:9" ht="15.75" customHeight="1" x14ac:dyDescent="0.2">
      <c r="I743" s="8"/>
    </row>
    <row r="744" spans="9:9" ht="15.75" customHeight="1" x14ac:dyDescent="0.2">
      <c r="I744" s="8"/>
    </row>
    <row r="745" spans="9:9" ht="15.75" customHeight="1" x14ac:dyDescent="0.2">
      <c r="I745" s="8"/>
    </row>
    <row r="746" spans="9:9" ht="15.75" customHeight="1" x14ac:dyDescent="0.2">
      <c r="I746" s="8"/>
    </row>
    <row r="747" spans="9:9" ht="15.75" customHeight="1" x14ac:dyDescent="0.2">
      <c r="I747" s="8"/>
    </row>
    <row r="748" spans="9:9" ht="15.75" customHeight="1" x14ac:dyDescent="0.2">
      <c r="I748" s="8"/>
    </row>
    <row r="749" spans="9:9" ht="15.75" customHeight="1" x14ac:dyDescent="0.2">
      <c r="I749" s="8"/>
    </row>
    <row r="750" spans="9:9" ht="15.75" customHeight="1" x14ac:dyDescent="0.2">
      <c r="I750" s="8"/>
    </row>
    <row r="751" spans="9:9" ht="15.75" customHeight="1" x14ac:dyDescent="0.2">
      <c r="I751" s="8"/>
    </row>
    <row r="752" spans="9:9" ht="15.75" customHeight="1" x14ac:dyDescent="0.2">
      <c r="I752" s="8"/>
    </row>
    <row r="753" spans="9:9" ht="15.75" customHeight="1" x14ac:dyDescent="0.2">
      <c r="I753" s="8"/>
    </row>
    <row r="754" spans="9:9" ht="15.75" customHeight="1" x14ac:dyDescent="0.2">
      <c r="I754" s="8"/>
    </row>
    <row r="755" spans="9:9" ht="15.75" customHeight="1" x14ac:dyDescent="0.2">
      <c r="I755" s="8"/>
    </row>
    <row r="756" spans="9:9" ht="15.75" customHeight="1" x14ac:dyDescent="0.2">
      <c r="I756" s="8"/>
    </row>
    <row r="757" spans="9:9" ht="15.75" customHeight="1" x14ac:dyDescent="0.2">
      <c r="I757" s="8"/>
    </row>
    <row r="758" spans="9:9" ht="15.75" customHeight="1" x14ac:dyDescent="0.2">
      <c r="I758" s="8"/>
    </row>
    <row r="759" spans="9:9" ht="15.75" customHeight="1" x14ac:dyDescent="0.2">
      <c r="I759" s="8"/>
    </row>
    <row r="760" spans="9:9" ht="15.75" customHeight="1" x14ac:dyDescent="0.2">
      <c r="I760" s="8"/>
    </row>
    <row r="761" spans="9:9" ht="15.75" customHeight="1" x14ac:dyDescent="0.2">
      <c r="I761" s="8"/>
    </row>
    <row r="762" spans="9:9" ht="15.75" customHeight="1" x14ac:dyDescent="0.2">
      <c r="I762" s="8"/>
    </row>
    <row r="763" spans="9:9" ht="15.75" customHeight="1" x14ac:dyDescent="0.2">
      <c r="I763" s="8"/>
    </row>
    <row r="764" spans="9:9" ht="15.75" customHeight="1" x14ac:dyDescent="0.2">
      <c r="I764" s="8"/>
    </row>
    <row r="765" spans="9:9" ht="15.75" customHeight="1" x14ac:dyDescent="0.2">
      <c r="I765" s="8"/>
    </row>
    <row r="766" spans="9:9" ht="15.75" customHeight="1" x14ac:dyDescent="0.2">
      <c r="I766" s="8"/>
    </row>
    <row r="767" spans="9:9" ht="15.75" customHeight="1" x14ac:dyDescent="0.2">
      <c r="I767" s="8"/>
    </row>
    <row r="768" spans="9:9" ht="15.75" customHeight="1" x14ac:dyDescent="0.2">
      <c r="I768" s="8"/>
    </row>
    <row r="769" spans="9:9" ht="15.75" customHeight="1" x14ac:dyDescent="0.2">
      <c r="I769" s="8"/>
    </row>
    <row r="770" spans="9:9" ht="15.75" customHeight="1" x14ac:dyDescent="0.2">
      <c r="I770" s="8"/>
    </row>
    <row r="771" spans="9:9" ht="15.75" customHeight="1" x14ac:dyDescent="0.2">
      <c r="I771" s="8"/>
    </row>
    <row r="772" spans="9:9" ht="15.75" customHeight="1" x14ac:dyDescent="0.2">
      <c r="I772" s="8"/>
    </row>
    <row r="773" spans="9:9" ht="15.75" customHeight="1" x14ac:dyDescent="0.2">
      <c r="I773" s="8"/>
    </row>
    <row r="774" spans="9:9" ht="15.75" customHeight="1" x14ac:dyDescent="0.2">
      <c r="I774" s="8"/>
    </row>
    <row r="775" spans="9:9" ht="15.75" customHeight="1" x14ac:dyDescent="0.2">
      <c r="I775" s="8"/>
    </row>
    <row r="776" spans="9:9" ht="15.75" customHeight="1" x14ac:dyDescent="0.2">
      <c r="I776" s="8"/>
    </row>
    <row r="777" spans="9:9" ht="15.75" customHeight="1" x14ac:dyDescent="0.2">
      <c r="I777" s="8"/>
    </row>
    <row r="778" spans="9:9" ht="15.75" customHeight="1" x14ac:dyDescent="0.2">
      <c r="I778" s="8"/>
    </row>
    <row r="779" spans="9:9" ht="15.75" customHeight="1" x14ac:dyDescent="0.2">
      <c r="I779" s="8"/>
    </row>
    <row r="780" spans="9:9" ht="15.75" customHeight="1" x14ac:dyDescent="0.2">
      <c r="I780" s="8"/>
    </row>
    <row r="781" spans="9:9" ht="15.75" customHeight="1" x14ac:dyDescent="0.2">
      <c r="I781" s="8"/>
    </row>
    <row r="782" spans="9:9" ht="15.75" customHeight="1" x14ac:dyDescent="0.2">
      <c r="I782" s="8"/>
    </row>
    <row r="783" spans="9:9" ht="15.75" customHeight="1" x14ac:dyDescent="0.2">
      <c r="I783" s="8"/>
    </row>
    <row r="784" spans="9:9" ht="15.75" customHeight="1" x14ac:dyDescent="0.2">
      <c r="I784" s="8"/>
    </row>
    <row r="785" spans="9:9" ht="15.75" customHeight="1" x14ac:dyDescent="0.2">
      <c r="I785" s="8"/>
    </row>
    <row r="786" spans="9:9" ht="15.75" customHeight="1" x14ac:dyDescent="0.2">
      <c r="I786" s="8"/>
    </row>
    <row r="787" spans="9:9" ht="15.75" customHeight="1" x14ac:dyDescent="0.2">
      <c r="I787" s="8"/>
    </row>
    <row r="788" spans="9:9" ht="15.75" customHeight="1" x14ac:dyDescent="0.2">
      <c r="I788" s="8"/>
    </row>
    <row r="789" spans="9:9" ht="15.75" customHeight="1" x14ac:dyDescent="0.2">
      <c r="I789" s="8"/>
    </row>
    <row r="790" spans="9:9" ht="15.75" customHeight="1" x14ac:dyDescent="0.2">
      <c r="I790" s="8"/>
    </row>
    <row r="791" spans="9:9" ht="15.75" customHeight="1" x14ac:dyDescent="0.2">
      <c r="I791" s="8"/>
    </row>
    <row r="792" spans="9:9" ht="15.75" customHeight="1" x14ac:dyDescent="0.2">
      <c r="I792" s="8"/>
    </row>
    <row r="793" spans="9:9" ht="15.75" customHeight="1" x14ac:dyDescent="0.2">
      <c r="I793" s="8"/>
    </row>
    <row r="794" spans="9:9" ht="15.75" customHeight="1" x14ac:dyDescent="0.2">
      <c r="I794" s="8"/>
    </row>
    <row r="795" spans="9:9" ht="15.75" customHeight="1" x14ac:dyDescent="0.2">
      <c r="I795" s="8"/>
    </row>
    <row r="796" spans="9:9" ht="15.75" customHeight="1" x14ac:dyDescent="0.2">
      <c r="I796" s="8"/>
    </row>
    <row r="797" spans="9:9" ht="15.75" customHeight="1" x14ac:dyDescent="0.2">
      <c r="I797" s="8"/>
    </row>
    <row r="798" spans="9:9" ht="15.75" customHeight="1" x14ac:dyDescent="0.2">
      <c r="I798" s="8"/>
    </row>
    <row r="799" spans="9:9" ht="15.75" customHeight="1" x14ac:dyDescent="0.2">
      <c r="I799" s="8"/>
    </row>
    <row r="800" spans="9:9" ht="15.75" customHeight="1" x14ac:dyDescent="0.2">
      <c r="I800" s="8"/>
    </row>
    <row r="801" spans="9:9" ht="15.75" customHeight="1" x14ac:dyDescent="0.2">
      <c r="I801" s="8"/>
    </row>
    <row r="802" spans="9:9" ht="15.75" customHeight="1" x14ac:dyDescent="0.2">
      <c r="I802" s="8"/>
    </row>
    <row r="803" spans="9:9" ht="15.75" customHeight="1" x14ac:dyDescent="0.2">
      <c r="I803" s="8"/>
    </row>
    <row r="804" spans="9:9" ht="15.75" customHeight="1" x14ac:dyDescent="0.2">
      <c r="I804" s="8"/>
    </row>
    <row r="805" spans="9:9" ht="15.75" customHeight="1" x14ac:dyDescent="0.2">
      <c r="I805" s="8"/>
    </row>
    <row r="806" spans="9:9" ht="15.75" customHeight="1" x14ac:dyDescent="0.2">
      <c r="I806" s="8"/>
    </row>
    <row r="807" spans="9:9" ht="15.75" customHeight="1" x14ac:dyDescent="0.2">
      <c r="I807" s="8"/>
    </row>
    <row r="808" spans="9:9" ht="15.75" customHeight="1" x14ac:dyDescent="0.2">
      <c r="I808" s="8"/>
    </row>
    <row r="809" spans="9:9" ht="15.75" customHeight="1" x14ac:dyDescent="0.2">
      <c r="I809" s="8"/>
    </row>
    <row r="810" spans="9:9" ht="15.75" customHeight="1" x14ac:dyDescent="0.2">
      <c r="I810" s="8"/>
    </row>
    <row r="811" spans="9:9" ht="15.75" customHeight="1" x14ac:dyDescent="0.2">
      <c r="I811" s="8"/>
    </row>
    <row r="812" spans="9:9" ht="15.75" customHeight="1" x14ac:dyDescent="0.2">
      <c r="I812" s="8"/>
    </row>
    <row r="813" spans="9:9" ht="15.75" customHeight="1" x14ac:dyDescent="0.2">
      <c r="I813" s="8"/>
    </row>
    <row r="814" spans="9:9" ht="15.75" customHeight="1" x14ac:dyDescent="0.2">
      <c r="I814" s="8"/>
    </row>
    <row r="815" spans="9:9" ht="15.75" customHeight="1" x14ac:dyDescent="0.2">
      <c r="I815" s="8"/>
    </row>
    <row r="816" spans="9:9" ht="15.75" customHeight="1" x14ac:dyDescent="0.2">
      <c r="I816" s="8"/>
    </row>
    <row r="817" spans="9:9" ht="15.75" customHeight="1" x14ac:dyDescent="0.2">
      <c r="I817" s="8"/>
    </row>
    <row r="818" spans="9:9" ht="15.75" customHeight="1" x14ac:dyDescent="0.2">
      <c r="I818" s="8"/>
    </row>
    <row r="819" spans="9:9" ht="15.75" customHeight="1" x14ac:dyDescent="0.2">
      <c r="I819" s="8"/>
    </row>
    <row r="820" spans="9:9" ht="15.75" customHeight="1" x14ac:dyDescent="0.2">
      <c r="I820" s="8"/>
    </row>
    <row r="821" spans="9:9" ht="15.75" customHeight="1" x14ac:dyDescent="0.2">
      <c r="I821" s="8"/>
    </row>
    <row r="822" spans="9:9" ht="15.75" customHeight="1" x14ac:dyDescent="0.2">
      <c r="I822" s="8"/>
    </row>
    <row r="823" spans="9:9" ht="15.75" customHeight="1" x14ac:dyDescent="0.2">
      <c r="I823" s="8"/>
    </row>
    <row r="824" spans="9:9" ht="15.75" customHeight="1" x14ac:dyDescent="0.2">
      <c r="I824" s="8"/>
    </row>
    <row r="825" spans="9:9" ht="15.75" customHeight="1" x14ac:dyDescent="0.2">
      <c r="I825" s="8"/>
    </row>
    <row r="826" spans="9:9" ht="15.75" customHeight="1" x14ac:dyDescent="0.2">
      <c r="I826" s="8"/>
    </row>
    <row r="827" spans="9:9" ht="15.75" customHeight="1" x14ac:dyDescent="0.2">
      <c r="I827" s="8"/>
    </row>
    <row r="828" spans="9:9" ht="15.75" customHeight="1" x14ac:dyDescent="0.2">
      <c r="I828" s="8"/>
    </row>
    <row r="829" spans="9:9" ht="15.75" customHeight="1" x14ac:dyDescent="0.2">
      <c r="I829" s="8"/>
    </row>
    <row r="830" spans="9:9" ht="15.75" customHeight="1" x14ac:dyDescent="0.2">
      <c r="I830" s="8"/>
    </row>
    <row r="831" spans="9:9" ht="15.75" customHeight="1" x14ac:dyDescent="0.2">
      <c r="I831" s="8"/>
    </row>
    <row r="832" spans="9:9" ht="15.75" customHeight="1" x14ac:dyDescent="0.2">
      <c r="I832" s="8"/>
    </row>
    <row r="833" spans="9:9" ht="15.75" customHeight="1" x14ac:dyDescent="0.2">
      <c r="I833" s="8"/>
    </row>
    <row r="834" spans="9:9" ht="15.75" customHeight="1" x14ac:dyDescent="0.2">
      <c r="I834" s="8"/>
    </row>
    <row r="835" spans="9:9" ht="15.75" customHeight="1" x14ac:dyDescent="0.2">
      <c r="I835" s="8"/>
    </row>
    <row r="836" spans="9:9" ht="15.75" customHeight="1" x14ac:dyDescent="0.2">
      <c r="I836" s="8"/>
    </row>
    <row r="837" spans="9:9" ht="15.75" customHeight="1" x14ac:dyDescent="0.2">
      <c r="I837" s="8"/>
    </row>
    <row r="838" spans="9:9" ht="15.75" customHeight="1" x14ac:dyDescent="0.2">
      <c r="I838" s="8"/>
    </row>
    <row r="839" spans="9:9" ht="15.75" customHeight="1" x14ac:dyDescent="0.2">
      <c r="I839" s="8"/>
    </row>
    <row r="840" spans="9:9" ht="15.75" customHeight="1" x14ac:dyDescent="0.2">
      <c r="I840" s="8"/>
    </row>
    <row r="841" spans="9:9" ht="15.75" customHeight="1" x14ac:dyDescent="0.2">
      <c r="I841" s="8"/>
    </row>
    <row r="842" spans="9:9" ht="15.75" customHeight="1" x14ac:dyDescent="0.2">
      <c r="I842" s="8"/>
    </row>
    <row r="843" spans="9:9" ht="15.75" customHeight="1" x14ac:dyDescent="0.2">
      <c r="I843" s="8"/>
    </row>
    <row r="844" spans="9:9" ht="15.75" customHeight="1" x14ac:dyDescent="0.2">
      <c r="I844" s="8"/>
    </row>
    <row r="845" spans="9:9" ht="15.75" customHeight="1" x14ac:dyDescent="0.2">
      <c r="I845" s="8"/>
    </row>
    <row r="846" spans="9:9" ht="15.75" customHeight="1" x14ac:dyDescent="0.2">
      <c r="I846" s="8"/>
    </row>
    <row r="847" spans="9:9" ht="15.75" customHeight="1" x14ac:dyDescent="0.2">
      <c r="I847" s="8"/>
    </row>
    <row r="848" spans="9:9" ht="15.75" customHeight="1" x14ac:dyDescent="0.2">
      <c r="I848" s="8"/>
    </row>
    <row r="849" spans="9:9" ht="15.75" customHeight="1" x14ac:dyDescent="0.2">
      <c r="I849" s="8"/>
    </row>
    <row r="850" spans="9:9" ht="15.75" customHeight="1" x14ac:dyDescent="0.2">
      <c r="I850" s="8"/>
    </row>
    <row r="851" spans="9:9" ht="15.75" customHeight="1" x14ac:dyDescent="0.2">
      <c r="I851" s="8"/>
    </row>
    <row r="852" spans="9:9" ht="15.75" customHeight="1" x14ac:dyDescent="0.2">
      <c r="I852" s="8"/>
    </row>
    <row r="853" spans="9:9" ht="15.75" customHeight="1" x14ac:dyDescent="0.2">
      <c r="I853" s="8"/>
    </row>
    <row r="854" spans="9:9" ht="15.75" customHeight="1" x14ac:dyDescent="0.2">
      <c r="I854" s="8"/>
    </row>
    <row r="855" spans="9:9" ht="15.75" customHeight="1" x14ac:dyDescent="0.2">
      <c r="I855" s="8"/>
    </row>
    <row r="856" spans="9:9" ht="15.75" customHeight="1" x14ac:dyDescent="0.2">
      <c r="I856" s="8"/>
    </row>
    <row r="857" spans="9:9" ht="15.75" customHeight="1" x14ac:dyDescent="0.2">
      <c r="I857" s="8"/>
    </row>
    <row r="858" spans="9:9" ht="15.75" customHeight="1" x14ac:dyDescent="0.2">
      <c r="I858" s="8"/>
    </row>
    <row r="859" spans="9:9" ht="15.75" customHeight="1" x14ac:dyDescent="0.2">
      <c r="I859" s="8"/>
    </row>
    <row r="860" spans="9:9" ht="15.75" customHeight="1" x14ac:dyDescent="0.2">
      <c r="I860" s="8"/>
    </row>
    <row r="861" spans="9:9" ht="15.75" customHeight="1" x14ac:dyDescent="0.2">
      <c r="I861" s="8"/>
    </row>
    <row r="862" spans="9:9" ht="15.75" customHeight="1" x14ac:dyDescent="0.2">
      <c r="I862" s="8"/>
    </row>
    <row r="863" spans="9:9" ht="15.75" customHeight="1" x14ac:dyDescent="0.2">
      <c r="I863" s="8"/>
    </row>
    <row r="864" spans="9:9" ht="15.75" customHeight="1" x14ac:dyDescent="0.2">
      <c r="I864" s="8"/>
    </row>
    <row r="865" spans="9:9" ht="15.75" customHeight="1" x14ac:dyDescent="0.2">
      <c r="I865" s="8"/>
    </row>
    <row r="866" spans="9:9" ht="15.75" customHeight="1" x14ac:dyDescent="0.2">
      <c r="I866" s="8"/>
    </row>
    <row r="867" spans="9:9" ht="15.75" customHeight="1" x14ac:dyDescent="0.2">
      <c r="I867" s="8"/>
    </row>
    <row r="868" spans="9:9" ht="15.75" customHeight="1" x14ac:dyDescent="0.2">
      <c r="I868" s="8"/>
    </row>
    <row r="869" spans="9:9" ht="15.75" customHeight="1" x14ac:dyDescent="0.2">
      <c r="I869" s="8"/>
    </row>
    <row r="870" spans="9:9" ht="15.75" customHeight="1" x14ac:dyDescent="0.2">
      <c r="I870" s="8"/>
    </row>
    <row r="871" spans="9:9" ht="15.75" customHeight="1" x14ac:dyDescent="0.2">
      <c r="I871" s="8"/>
    </row>
    <row r="872" spans="9:9" ht="15.75" customHeight="1" x14ac:dyDescent="0.2">
      <c r="I872" s="8"/>
    </row>
    <row r="873" spans="9:9" ht="15.75" customHeight="1" x14ac:dyDescent="0.2">
      <c r="I873" s="8"/>
    </row>
    <row r="874" spans="9:9" ht="15.75" customHeight="1" x14ac:dyDescent="0.2">
      <c r="I874" s="8"/>
    </row>
    <row r="875" spans="9:9" ht="15.75" customHeight="1" x14ac:dyDescent="0.2">
      <c r="I875" s="8"/>
    </row>
    <row r="876" spans="9:9" ht="15.75" customHeight="1" x14ac:dyDescent="0.2">
      <c r="I876" s="8"/>
    </row>
    <row r="877" spans="9:9" ht="15.75" customHeight="1" x14ac:dyDescent="0.2">
      <c r="I877" s="8"/>
    </row>
    <row r="878" spans="9:9" ht="15.75" customHeight="1" x14ac:dyDescent="0.2">
      <c r="I878" s="8"/>
    </row>
    <row r="879" spans="9:9" ht="15.75" customHeight="1" x14ac:dyDescent="0.2">
      <c r="I879" s="8"/>
    </row>
    <row r="880" spans="9:9" ht="15.75" customHeight="1" x14ac:dyDescent="0.2">
      <c r="I880" s="8"/>
    </row>
    <row r="881" spans="9:9" ht="15.75" customHeight="1" x14ac:dyDescent="0.2">
      <c r="I881" s="8"/>
    </row>
    <row r="882" spans="9:9" ht="15.75" customHeight="1" x14ac:dyDescent="0.2">
      <c r="I882" s="8"/>
    </row>
    <row r="883" spans="9:9" ht="15.75" customHeight="1" x14ac:dyDescent="0.2">
      <c r="I883" s="8"/>
    </row>
    <row r="884" spans="9:9" ht="15.75" customHeight="1" x14ac:dyDescent="0.2">
      <c r="I884" s="8"/>
    </row>
    <row r="885" spans="9:9" ht="15.75" customHeight="1" x14ac:dyDescent="0.2">
      <c r="I885" s="8"/>
    </row>
    <row r="886" spans="9:9" ht="15.75" customHeight="1" x14ac:dyDescent="0.2">
      <c r="I886" s="8"/>
    </row>
    <row r="887" spans="9:9" ht="15.75" customHeight="1" x14ac:dyDescent="0.2">
      <c r="I887" s="8"/>
    </row>
    <row r="888" spans="9:9" ht="15.75" customHeight="1" x14ac:dyDescent="0.2">
      <c r="I888" s="8"/>
    </row>
    <row r="889" spans="9:9" ht="15.75" customHeight="1" x14ac:dyDescent="0.2">
      <c r="I889" s="8"/>
    </row>
    <row r="890" spans="9:9" ht="15.75" customHeight="1" x14ac:dyDescent="0.2">
      <c r="I890" s="8"/>
    </row>
    <row r="891" spans="9:9" ht="15.75" customHeight="1" x14ac:dyDescent="0.2">
      <c r="I891" s="8"/>
    </row>
    <row r="892" spans="9:9" ht="15.75" customHeight="1" x14ac:dyDescent="0.2">
      <c r="I892" s="8"/>
    </row>
    <row r="893" spans="9:9" ht="15.75" customHeight="1" x14ac:dyDescent="0.2">
      <c r="I893" s="8"/>
    </row>
    <row r="894" spans="9:9" ht="15.75" customHeight="1" x14ac:dyDescent="0.2">
      <c r="I894" s="8"/>
    </row>
    <row r="895" spans="9:9" ht="15.75" customHeight="1" x14ac:dyDescent="0.2">
      <c r="I895" s="8"/>
    </row>
    <row r="896" spans="9:9" ht="15.75" customHeight="1" x14ac:dyDescent="0.2">
      <c r="I896" s="8"/>
    </row>
    <row r="897" spans="9:9" ht="15.75" customHeight="1" x14ac:dyDescent="0.2">
      <c r="I897" s="8"/>
    </row>
    <row r="898" spans="9:9" ht="15.75" customHeight="1" x14ac:dyDescent="0.2">
      <c r="I898" s="8"/>
    </row>
    <row r="899" spans="9:9" ht="15.75" customHeight="1" x14ac:dyDescent="0.2">
      <c r="I899" s="8"/>
    </row>
    <row r="900" spans="9:9" ht="15.75" customHeight="1" x14ac:dyDescent="0.2">
      <c r="I900" s="8"/>
    </row>
    <row r="901" spans="9:9" ht="15.75" customHeight="1" x14ac:dyDescent="0.2">
      <c r="I901" s="8"/>
    </row>
    <row r="902" spans="9:9" ht="15.75" customHeight="1" x14ac:dyDescent="0.2">
      <c r="I902" s="8"/>
    </row>
    <row r="903" spans="9:9" ht="15.75" customHeight="1" x14ac:dyDescent="0.2">
      <c r="I903" s="8"/>
    </row>
    <row r="904" spans="9:9" ht="15.75" customHeight="1" x14ac:dyDescent="0.2">
      <c r="I904" s="8"/>
    </row>
    <row r="905" spans="9:9" ht="15.75" customHeight="1" x14ac:dyDescent="0.2">
      <c r="I905" s="8"/>
    </row>
    <row r="906" spans="9:9" ht="15.75" customHeight="1" x14ac:dyDescent="0.2">
      <c r="I906" s="8"/>
    </row>
    <row r="907" spans="9:9" ht="15.75" customHeight="1" x14ac:dyDescent="0.2">
      <c r="I907" s="8"/>
    </row>
    <row r="908" spans="9:9" ht="15.75" customHeight="1" x14ac:dyDescent="0.2">
      <c r="I908" s="8"/>
    </row>
    <row r="909" spans="9:9" ht="15.75" customHeight="1" x14ac:dyDescent="0.2">
      <c r="I909" s="8"/>
    </row>
    <row r="910" spans="9:9" ht="15.75" customHeight="1" x14ac:dyDescent="0.2">
      <c r="I910" s="8"/>
    </row>
    <row r="911" spans="9:9" ht="15.75" customHeight="1" x14ac:dyDescent="0.2">
      <c r="I911" s="8"/>
    </row>
    <row r="912" spans="9:9" ht="15.75" customHeight="1" x14ac:dyDescent="0.2">
      <c r="I912" s="8"/>
    </row>
    <row r="913" spans="9:9" ht="15.75" customHeight="1" x14ac:dyDescent="0.2">
      <c r="I913" s="8"/>
    </row>
    <row r="914" spans="9:9" ht="15.75" customHeight="1" x14ac:dyDescent="0.2">
      <c r="I914" s="8"/>
    </row>
    <row r="915" spans="9:9" ht="15.75" customHeight="1" x14ac:dyDescent="0.2">
      <c r="I915" s="8"/>
    </row>
    <row r="916" spans="9:9" ht="15.75" customHeight="1" x14ac:dyDescent="0.2">
      <c r="I916" s="8"/>
    </row>
    <row r="917" spans="9:9" ht="15.75" customHeight="1" x14ac:dyDescent="0.2">
      <c r="I917" s="8"/>
    </row>
    <row r="918" spans="9:9" ht="15.75" customHeight="1" x14ac:dyDescent="0.2">
      <c r="I918" s="8"/>
    </row>
    <row r="919" spans="9:9" ht="15.75" customHeight="1" x14ac:dyDescent="0.2">
      <c r="I919" s="8"/>
    </row>
    <row r="920" spans="9:9" ht="15.75" customHeight="1" x14ac:dyDescent="0.2">
      <c r="I920" s="8"/>
    </row>
    <row r="921" spans="9:9" ht="15.75" customHeight="1" x14ac:dyDescent="0.2">
      <c r="I921" s="8"/>
    </row>
    <row r="922" spans="9:9" ht="15.75" customHeight="1" x14ac:dyDescent="0.2">
      <c r="I922" s="8"/>
    </row>
    <row r="923" spans="9:9" ht="15.75" customHeight="1" x14ac:dyDescent="0.2">
      <c r="I923" s="8"/>
    </row>
    <row r="924" spans="9:9" ht="15.75" customHeight="1" x14ac:dyDescent="0.2">
      <c r="I924" s="8"/>
    </row>
    <row r="925" spans="9:9" ht="15.75" customHeight="1" x14ac:dyDescent="0.2">
      <c r="I925" s="8"/>
    </row>
    <row r="926" spans="9:9" ht="15.75" customHeight="1" x14ac:dyDescent="0.2">
      <c r="I926" s="8"/>
    </row>
    <row r="927" spans="9:9" ht="15.75" customHeight="1" x14ac:dyDescent="0.2">
      <c r="I927" s="8"/>
    </row>
    <row r="928" spans="9:9" ht="15.75" customHeight="1" x14ac:dyDescent="0.2">
      <c r="I928" s="8"/>
    </row>
    <row r="929" spans="9:9" ht="15.75" customHeight="1" x14ac:dyDescent="0.2">
      <c r="I929" s="8"/>
    </row>
    <row r="930" spans="9:9" ht="15.75" customHeight="1" x14ac:dyDescent="0.2">
      <c r="I930" s="8"/>
    </row>
    <row r="931" spans="9:9" ht="15.75" customHeight="1" x14ac:dyDescent="0.2">
      <c r="I931" s="8"/>
    </row>
    <row r="932" spans="9:9" ht="15.75" customHeight="1" x14ac:dyDescent="0.2">
      <c r="I932" s="8"/>
    </row>
    <row r="933" spans="9:9" ht="15.75" customHeight="1" x14ac:dyDescent="0.2">
      <c r="I933" s="8"/>
    </row>
    <row r="934" spans="9:9" ht="15.75" customHeight="1" x14ac:dyDescent="0.2">
      <c r="I934" s="8"/>
    </row>
    <row r="935" spans="9:9" ht="15.75" customHeight="1" x14ac:dyDescent="0.2">
      <c r="I935" s="8"/>
    </row>
    <row r="936" spans="9:9" ht="15.75" customHeight="1" x14ac:dyDescent="0.2">
      <c r="I936" s="8"/>
    </row>
    <row r="937" spans="9:9" ht="15.75" customHeight="1" x14ac:dyDescent="0.2">
      <c r="I937" s="8"/>
    </row>
    <row r="938" spans="9:9" ht="15.75" customHeight="1" x14ac:dyDescent="0.2">
      <c r="I938" s="8"/>
    </row>
    <row r="939" spans="9:9" ht="15.75" customHeight="1" x14ac:dyDescent="0.2">
      <c r="I939" s="8"/>
    </row>
    <row r="940" spans="9:9" ht="15.75" customHeight="1" x14ac:dyDescent="0.2">
      <c r="I940" s="8"/>
    </row>
    <row r="941" spans="9:9" ht="15.75" customHeight="1" x14ac:dyDescent="0.2">
      <c r="I941" s="8"/>
    </row>
    <row r="942" spans="9:9" ht="15.75" customHeight="1" x14ac:dyDescent="0.2">
      <c r="I942" s="8"/>
    </row>
    <row r="943" spans="9:9" ht="15.75" customHeight="1" x14ac:dyDescent="0.2">
      <c r="I943" s="8"/>
    </row>
    <row r="944" spans="9:9" ht="15.75" customHeight="1" x14ac:dyDescent="0.2">
      <c r="I944" s="8"/>
    </row>
    <row r="945" spans="9:9" ht="15.75" customHeight="1" x14ac:dyDescent="0.2">
      <c r="I945" s="8"/>
    </row>
    <row r="946" spans="9:9" ht="15.75" customHeight="1" x14ac:dyDescent="0.2">
      <c r="I946" s="8"/>
    </row>
    <row r="947" spans="9:9" ht="15.75" customHeight="1" x14ac:dyDescent="0.2">
      <c r="I947" s="8"/>
    </row>
    <row r="948" spans="9:9" ht="15.75" customHeight="1" x14ac:dyDescent="0.2">
      <c r="I948" s="8"/>
    </row>
    <row r="949" spans="9:9" ht="15.75" customHeight="1" x14ac:dyDescent="0.2">
      <c r="I949" s="8"/>
    </row>
    <row r="950" spans="9:9" ht="15.75" customHeight="1" x14ac:dyDescent="0.2">
      <c r="I950" s="8"/>
    </row>
    <row r="951" spans="9:9" ht="15.75" customHeight="1" x14ac:dyDescent="0.2">
      <c r="I951" s="8"/>
    </row>
    <row r="952" spans="9:9" ht="15.75" customHeight="1" x14ac:dyDescent="0.2">
      <c r="I952" s="8"/>
    </row>
    <row r="953" spans="9:9" ht="15.75" customHeight="1" x14ac:dyDescent="0.2">
      <c r="I953" s="8"/>
    </row>
    <row r="954" spans="9:9" ht="15.75" customHeight="1" x14ac:dyDescent="0.2">
      <c r="I954" s="8"/>
    </row>
    <row r="955" spans="9:9" ht="15.75" customHeight="1" x14ac:dyDescent="0.2">
      <c r="I955" s="8"/>
    </row>
    <row r="956" spans="9:9" ht="15.75" customHeight="1" x14ac:dyDescent="0.2">
      <c r="I956" s="8"/>
    </row>
    <row r="957" spans="9:9" ht="15.75" customHeight="1" x14ac:dyDescent="0.2">
      <c r="I957" s="8"/>
    </row>
    <row r="958" spans="9:9" ht="15.75" customHeight="1" x14ac:dyDescent="0.2">
      <c r="I958" s="8"/>
    </row>
    <row r="959" spans="9:9" ht="15.75" customHeight="1" x14ac:dyDescent="0.2">
      <c r="I959" s="8"/>
    </row>
    <row r="960" spans="9:9" ht="15.75" customHeight="1" x14ac:dyDescent="0.2">
      <c r="I960" s="8"/>
    </row>
    <row r="961" spans="9:9" ht="15.75" customHeight="1" x14ac:dyDescent="0.2">
      <c r="I961" s="8"/>
    </row>
    <row r="962" spans="9:9" ht="15.75" customHeight="1" x14ac:dyDescent="0.2">
      <c r="I962" s="8"/>
    </row>
    <row r="963" spans="9:9" ht="15.75" customHeight="1" x14ac:dyDescent="0.2">
      <c r="I963" s="8"/>
    </row>
    <row r="964" spans="9:9" ht="15.75" customHeight="1" x14ac:dyDescent="0.2">
      <c r="I964" s="8"/>
    </row>
    <row r="965" spans="9:9" ht="15.75" customHeight="1" x14ac:dyDescent="0.2">
      <c r="I965" s="8"/>
    </row>
    <row r="966" spans="9:9" ht="15.75" customHeight="1" x14ac:dyDescent="0.2">
      <c r="I966" s="8"/>
    </row>
    <row r="967" spans="9:9" ht="15.75" customHeight="1" x14ac:dyDescent="0.2">
      <c r="I967" s="8"/>
    </row>
    <row r="968" spans="9:9" ht="15.75" customHeight="1" x14ac:dyDescent="0.2">
      <c r="I968" s="8"/>
    </row>
    <row r="969" spans="9:9" ht="15.75" customHeight="1" x14ac:dyDescent="0.2">
      <c r="I969" s="8"/>
    </row>
    <row r="970" spans="9:9" ht="15.75" customHeight="1" x14ac:dyDescent="0.2">
      <c r="I970" s="8"/>
    </row>
    <row r="971" spans="9:9" ht="15.75" customHeight="1" x14ac:dyDescent="0.2">
      <c r="I971" s="8"/>
    </row>
    <row r="972" spans="9:9" ht="15.75" customHeight="1" x14ac:dyDescent="0.2">
      <c r="I972" s="8"/>
    </row>
    <row r="973" spans="9:9" ht="15.75" customHeight="1" x14ac:dyDescent="0.2">
      <c r="I973" s="8"/>
    </row>
    <row r="974" spans="9:9" ht="15.75" customHeight="1" x14ac:dyDescent="0.2">
      <c r="I974" s="8"/>
    </row>
    <row r="975" spans="9:9" ht="15.75" customHeight="1" x14ac:dyDescent="0.2">
      <c r="I975" s="8"/>
    </row>
    <row r="976" spans="9:9" ht="15.75" customHeight="1" x14ac:dyDescent="0.2">
      <c r="I976" s="8"/>
    </row>
    <row r="977" spans="9:9" ht="15.75" customHeight="1" x14ac:dyDescent="0.2">
      <c r="I977" s="8"/>
    </row>
    <row r="978" spans="9:9" ht="15.75" customHeight="1" x14ac:dyDescent="0.2">
      <c r="I978" s="8"/>
    </row>
    <row r="979" spans="9:9" ht="15.75" customHeight="1" x14ac:dyDescent="0.2">
      <c r="I979" s="8"/>
    </row>
    <row r="980" spans="9:9" ht="15.75" customHeight="1" x14ac:dyDescent="0.2">
      <c r="I980" s="8"/>
    </row>
    <row r="981" spans="9:9" ht="15.75" customHeight="1" x14ac:dyDescent="0.2">
      <c r="I981" s="8"/>
    </row>
    <row r="982" spans="9:9" ht="15.75" customHeight="1" x14ac:dyDescent="0.2">
      <c r="I982" s="8"/>
    </row>
    <row r="983" spans="9:9" ht="15.75" customHeight="1" x14ac:dyDescent="0.2">
      <c r="I983" s="8"/>
    </row>
    <row r="984" spans="9:9" ht="15.75" customHeight="1" x14ac:dyDescent="0.2">
      <c r="I984" s="8"/>
    </row>
    <row r="985" spans="9:9" ht="15.75" customHeight="1" x14ac:dyDescent="0.2">
      <c r="I985" s="8"/>
    </row>
    <row r="986" spans="9:9" ht="15.75" customHeight="1" x14ac:dyDescent="0.2">
      <c r="I986" s="8"/>
    </row>
    <row r="987" spans="9:9" ht="15.75" customHeight="1" x14ac:dyDescent="0.2">
      <c r="I987" s="8"/>
    </row>
    <row r="988" spans="9:9" ht="15.75" customHeight="1" x14ac:dyDescent="0.2">
      <c r="I988" s="8"/>
    </row>
    <row r="989" spans="9:9" ht="15.75" customHeight="1" x14ac:dyDescent="0.2">
      <c r="I989" s="8"/>
    </row>
    <row r="990" spans="9:9" ht="15.75" customHeight="1" x14ac:dyDescent="0.2">
      <c r="I990" s="8"/>
    </row>
    <row r="991" spans="9:9" ht="15.75" customHeight="1" x14ac:dyDescent="0.2">
      <c r="I991" s="8"/>
    </row>
    <row r="992" spans="9:9" ht="15.75" customHeight="1" x14ac:dyDescent="0.2">
      <c r="I992" s="8"/>
    </row>
    <row r="993" spans="9:9" ht="15.75" customHeight="1" x14ac:dyDescent="0.2">
      <c r="I993" s="8"/>
    </row>
    <row r="994" spans="9:9" ht="15.75" customHeight="1" x14ac:dyDescent="0.2">
      <c r="I994" s="8"/>
    </row>
    <row r="995" spans="9:9" ht="15.75" customHeight="1" x14ac:dyDescent="0.2">
      <c r="I995" s="8"/>
    </row>
    <row r="996" spans="9:9" ht="15.75" customHeight="1" x14ac:dyDescent="0.2">
      <c r="I996" s="8"/>
    </row>
    <row r="997" spans="9:9" ht="15.75" customHeight="1" x14ac:dyDescent="0.2">
      <c r="I997" s="8"/>
    </row>
    <row r="998" spans="9:9" ht="15.75" customHeight="1" x14ac:dyDescent="0.2">
      <c r="I998" s="8"/>
    </row>
    <row r="999" spans="9:9" ht="15.75" customHeight="1" x14ac:dyDescent="0.2">
      <c r="I999" s="8"/>
    </row>
    <row r="1000" spans="9:9" ht="15.75" customHeight="1" x14ac:dyDescent="0.2">
      <c r="I1000" s="8"/>
    </row>
  </sheetData>
  <mergeCells count="1">
    <mergeCell ref="A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A61B-8219-6944-BE05-325D167E0E08}">
  <dimension ref="A1:R1000"/>
  <sheetViews>
    <sheetView zoomScale="134" workbookViewId="0">
      <selection activeCell="L25" sqref="L25"/>
    </sheetView>
  </sheetViews>
  <sheetFormatPr baseColWidth="10" defaultColWidth="12.6640625" defaultRowHeight="16" x14ac:dyDescent="0.2"/>
  <cols>
    <col min="1" max="8" width="7.6640625" customWidth="1"/>
    <col min="9" max="9" width="13.33203125" customWidth="1"/>
    <col min="10" max="10" width="9.33203125" customWidth="1"/>
    <col min="11" max="26" width="7.6640625" customWidth="1"/>
  </cols>
  <sheetData>
    <row r="1" spans="1:18" x14ac:dyDescent="0.2">
      <c r="A1" s="6" t="s">
        <v>27</v>
      </c>
      <c r="B1" s="6">
        <v>0.7</v>
      </c>
      <c r="C1" s="6">
        <v>0.8</v>
      </c>
      <c r="D1" s="6">
        <v>0.6</v>
      </c>
      <c r="E1" s="6">
        <v>1.2</v>
      </c>
      <c r="F1" s="7" t="s">
        <v>64</v>
      </c>
      <c r="I1" s="8"/>
    </row>
    <row r="2" spans="1:18" x14ac:dyDescent="0.2">
      <c r="I2" s="8"/>
    </row>
    <row r="3" spans="1:18" x14ac:dyDescent="0.2">
      <c r="I3" s="8"/>
    </row>
    <row r="4" spans="1:18" x14ac:dyDescent="0.2">
      <c r="A4" s="6" t="s">
        <v>30</v>
      </c>
      <c r="I4" s="8"/>
    </row>
    <row r="5" spans="1:18" x14ac:dyDescent="0.2">
      <c r="A5" s="104" t="s">
        <v>31</v>
      </c>
      <c r="B5" s="105"/>
      <c r="C5" s="105"/>
      <c r="D5" s="106"/>
      <c r="I5" s="8" t="s">
        <v>65</v>
      </c>
      <c r="J5" s="7" t="s">
        <v>66</v>
      </c>
    </row>
    <row r="6" spans="1:18" x14ac:dyDescent="0.2">
      <c r="A6" s="9">
        <v>0.28702699999999998</v>
      </c>
      <c r="B6" s="9">
        <v>0.84606000000000003</v>
      </c>
      <c r="C6" s="9">
        <v>0.57239200000000001</v>
      </c>
      <c r="D6" s="9">
        <v>0.486813</v>
      </c>
      <c r="E6" s="7" t="s">
        <v>67</v>
      </c>
      <c r="I6" s="10">
        <f>$B$1*A6 + $C$1*B6 + $D$1*C6 + $E$1*D6</f>
        <v>1.8053777000000002</v>
      </c>
    </row>
    <row r="7" spans="1:18" x14ac:dyDescent="0.2">
      <c r="A7" s="9">
        <v>0.90287399999999995</v>
      </c>
      <c r="B7" s="9">
        <v>0.87152200000000002</v>
      </c>
      <c r="C7" s="9">
        <v>0.691079</v>
      </c>
      <c r="D7" s="9">
        <v>0.18998000000000001</v>
      </c>
      <c r="E7" s="7" t="s">
        <v>68</v>
      </c>
      <c r="I7" s="10">
        <f t="shared" ref="I7:I8" si="0">$B$1*A7 + $C$1*B7 + $D$1*C7 + $E$1*D7</f>
        <v>1.9718528</v>
      </c>
    </row>
    <row r="8" spans="1:18" x14ac:dyDescent="0.2">
      <c r="A8" s="9">
        <v>0.537524</v>
      </c>
      <c r="B8" s="9">
        <v>9.2240000000000003E-2</v>
      </c>
      <c r="C8" s="9">
        <v>0.55815899999999996</v>
      </c>
      <c r="D8" s="9">
        <v>0.49152800000000002</v>
      </c>
      <c r="E8" s="7" t="s">
        <v>68</v>
      </c>
      <c r="I8" s="10">
        <f t="shared" si="0"/>
        <v>1.3747878</v>
      </c>
      <c r="L8" t="s">
        <v>69</v>
      </c>
      <c r="O8" t="s">
        <v>70</v>
      </c>
      <c r="R8" t="s">
        <v>71</v>
      </c>
    </row>
    <row r="9" spans="1:18" x14ac:dyDescent="0.2">
      <c r="I9" s="8"/>
      <c r="L9" s="11">
        <f>TANH(I6)</f>
        <v>0.9473600922011981</v>
      </c>
      <c r="O9" s="12">
        <f>EXP(L9)/(EXP($L$9) + EXP($L$10) + EXP($L$11))</f>
        <v>0.33905395317958953</v>
      </c>
      <c r="R9" s="21">
        <f>-E14*LOG(O9,2)-F14*LOG(O10,2)-G14*LOG(O11,2)</f>
        <v>1.560413229221375</v>
      </c>
    </row>
    <row r="10" spans="1:18" x14ac:dyDescent="0.2">
      <c r="G10" s="13"/>
      <c r="I10" s="8"/>
      <c r="L10" s="11">
        <f>TANH(I7)</f>
        <v>0.96198404619127154</v>
      </c>
      <c r="O10" s="12">
        <f t="shared" ref="O10:O11" si="1">EXP(L10)/(EXP($L$9) + EXP($L$10) + EXP($L$11))</f>
        <v>0.34404869501411112</v>
      </c>
    </row>
    <row r="11" spans="1:18" x14ac:dyDescent="0.2">
      <c r="A11" s="14" t="s">
        <v>72</v>
      </c>
      <c r="I11" s="8"/>
      <c r="L11" s="11">
        <f>TANH(I8)</f>
        <v>0.8797787536647711</v>
      </c>
      <c r="O11" s="12">
        <f t="shared" si="1"/>
        <v>0.31689735180629941</v>
      </c>
    </row>
    <row r="12" spans="1:18" x14ac:dyDescent="0.2">
      <c r="A12" s="6" t="s">
        <v>73</v>
      </c>
      <c r="I12" s="8"/>
      <c r="O12" s="7" t="s">
        <v>74</v>
      </c>
    </row>
    <row r="13" spans="1:18" x14ac:dyDescent="0.2">
      <c r="A13" s="6" t="s">
        <v>70</v>
      </c>
      <c r="I13" s="8"/>
    </row>
    <row r="14" spans="1:18" x14ac:dyDescent="0.2">
      <c r="A14" s="6" t="s">
        <v>71</v>
      </c>
      <c r="E14">
        <v>1</v>
      </c>
      <c r="F14">
        <v>0</v>
      </c>
      <c r="G14">
        <v>0</v>
      </c>
      <c r="I14" s="8"/>
    </row>
    <row r="15" spans="1:18" x14ac:dyDescent="0.2">
      <c r="A15" s="22" t="s">
        <v>75</v>
      </c>
      <c r="I15" s="8"/>
    </row>
    <row r="16" spans="1:18" x14ac:dyDescent="0.2">
      <c r="A16" s="13" t="s">
        <v>76</v>
      </c>
      <c r="I16" s="8"/>
    </row>
    <row r="17" spans="1:9" x14ac:dyDescent="0.2">
      <c r="A17" s="6" t="s">
        <v>77</v>
      </c>
      <c r="I17" s="8"/>
    </row>
    <row r="18" spans="1:9" x14ac:dyDescent="0.2">
      <c r="I18" s="8"/>
    </row>
    <row r="19" spans="1:9" x14ac:dyDescent="0.2">
      <c r="I19" s="8"/>
    </row>
    <row r="20" spans="1:9" x14ac:dyDescent="0.2">
      <c r="I20" s="8"/>
    </row>
    <row r="21" spans="1:9" ht="15.75" customHeight="1" x14ac:dyDescent="0.2">
      <c r="I21" s="8"/>
    </row>
    <row r="22" spans="1:9" ht="15.75" customHeight="1" x14ac:dyDescent="0.2">
      <c r="I22" s="8"/>
    </row>
    <row r="23" spans="1:9" ht="15.75" customHeight="1" x14ac:dyDescent="0.2">
      <c r="I23" s="8"/>
    </row>
    <row r="24" spans="1:9" ht="15.75" customHeight="1" x14ac:dyDescent="0.2">
      <c r="I24" s="8"/>
    </row>
    <row r="25" spans="1:9" ht="15.75" customHeight="1" x14ac:dyDescent="0.2">
      <c r="I25" s="8"/>
    </row>
    <row r="26" spans="1:9" ht="15.75" customHeight="1" x14ac:dyDescent="0.2">
      <c r="I26" s="8"/>
    </row>
    <row r="27" spans="1:9" ht="15.75" customHeight="1" x14ac:dyDescent="0.2">
      <c r="I27" s="8"/>
    </row>
    <row r="28" spans="1:9" ht="15.75" customHeight="1" x14ac:dyDescent="0.2">
      <c r="I28" s="8"/>
    </row>
    <row r="29" spans="1:9" ht="15.75" customHeight="1" x14ac:dyDescent="0.2">
      <c r="I29" s="8"/>
    </row>
    <row r="30" spans="1:9" ht="15.75" customHeight="1" x14ac:dyDescent="0.2">
      <c r="I30" s="8"/>
    </row>
    <row r="31" spans="1:9" ht="15.75" customHeight="1" x14ac:dyDescent="0.2">
      <c r="I31" s="8"/>
    </row>
    <row r="32" spans="1:9" ht="15.75" customHeight="1" x14ac:dyDescent="0.2">
      <c r="I32" s="8"/>
    </row>
    <row r="33" spans="9:9" ht="15.75" customHeight="1" x14ac:dyDescent="0.2">
      <c r="I33" s="8"/>
    </row>
    <row r="34" spans="9:9" ht="15.75" customHeight="1" x14ac:dyDescent="0.2">
      <c r="I34" s="8"/>
    </row>
    <row r="35" spans="9:9" ht="15.75" customHeight="1" x14ac:dyDescent="0.2">
      <c r="I35" s="8"/>
    </row>
    <row r="36" spans="9:9" ht="15.75" customHeight="1" x14ac:dyDescent="0.2">
      <c r="I36" s="8"/>
    </row>
    <row r="37" spans="9:9" ht="15.75" customHeight="1" x14ac:dyDescent="0.2">
      <c r="I37" s="8"/>
    </row>
    <row r="38" spans="9:9" ht="15.75" customHeight="1" x14ac:dyDescent="0.2">
      <c r="I38" s="8"/>
    </row>
    <row r="39" spans="9:9" ht="15.75" customHeight="1" x14ac:dyDescent="0.2">
      <c r="I39" s="8"/>
    </row>
    <row r="40" spans="9:9" ht="15.75" customHeight="1" x14ac:dyDescent="0.2">
      <c r="I40" s="8"/>
    </row>
    <row r="41" spans="9:9" ht="15.75" customHeight="1" x14ac:dyDescent="0.2">
      <c r="I41" s="8"/>
    </row>
    <row r="42" spans="9:9" ht="15.75" customHeight="1" x14ac:dyDescent="0.2">
      <c r="I42" s="8"/>
    </row>
    <row r="43" spans="9:9" ht="15.75" customHeight="1" x14ac:dyDescent="0.2">
      <c r="I43" s="8"/>
    </row>
    <row r="44" spans="9:9" ht="15.75" customHeight="1" x14ac:dyDescent="0.2">
      <c r="I44" s="8"/>
    </row>
    <row r="45" spans="9:9" ht="15.75" customHeight="1" x14ac:dyDescent="0.2">
      <c r="I45" s="8"/>
    </row>
    <row r="46" spans="9:9" ht="15.75" customHeight="1" x14ac:dyDescent="0.2">
      <c r="I46" s="8"/>
    </row>
    <row r="47" spans="9:9" ht="15.75" customHeight="1" x14ac:dyDescent="0.2">
      <c r="I47" s="8"/>
    </row>
    <row r="48" spans="9:9" ht="15.75" customHeight="1" x14ac:dyDescent="0.2">
      <c r="I48" s="8"/>
    </row>
    <row r="49" spans="9:9" ht="15.75" customHeight="1" x14ac:dyDescent="0.2">
      <c r="I49" s="8"/>
    </row>
    <row r="50" spans="9:9" ht="15.75" customHeight="1" x14ac:dyDescent="0.2">
      <c r="I50" s="8"/>
    </row>
    <row r="51" spans="9:9" ht="15.75" customHeight="1" x14ac:dyDescent="0.2">
      <c r="I51" s="8"/>
    </row>
    <row r="52" spans="9:9" ht="15.75" customHeight="1" x14ac:dyDescent="0.2">
      <c r="I52" s="8"/>
    </row>
    <row r="53" spans="9:9" ht="15.75" customHeight="1" x14ac:dyDescent="0.2">
      <c r="I53" s="8"/>
    </row>
    <row r="54" spans="9:9" ht="15.75" customHeight="1" x14ac:dyDescent="0.2">
      <c r="I54" s="8"/>
    </row>
    <row r="55" spans="9:9" ht="15.75" customHeight="1" x14ac:dyDescent="0.2">
      <c r="I55" s="8"/>
    </row>
    <row r="56" spans="9:9" ht="15.75" customHeight="1" x14ac:dyDescent="0.2">
      <c r="I56" s="8"/>
    </row>
    <row r="57" spans="9:9" ht="15.75" customHeight="1" x14ac:dyDescent="0.2">
      <c r="I57" s="8"/>
    </row>
    <row r="58" spans="9:9" ht="15.75" customHeight="1" x14ac:dyDescent="0.2">
      <c r="I58" s="8"/>
    </row>
    <row r="59" spans="9:9" ht="15.75" customHeight="1" x14ac:dyDescent="0.2">
      <c r="I59" s="8"/>
    </row>
    <row r="60" spans="9:9" ht="15.75" customHeight="1" x14ac:dyDescent="0.2">
      <c r="I60" s="8"/>
    </row>
    <row r="61" spans="9:9" ht="15.75" customHeight="1" x14ac:dyDescent="0.2">
      <c r="I61" s="8"/>
    </row>
    <row r="62" spans="9:9" ht="15.75" customHeight="1" x14ac:dyDescent="0.2">
      <c r="I62" s="8"/>
    </row>
    <row r="63" spans="9:9" ht="15.75" customHeight="1" x14ac:dyDescent="0.2">
      <c r="I63" s="8"/>
    </row>
    <row r="64" spans="9:9" ht="15.75" customHeight="1" x14ac:dyDescent="0.2">
      <c r="I64" s="8"/>
    </row>
    <row r="65" spans="9:9" ht="15.75" customHeight="1" x14ac:dyDescent="0.2">
      <c r="I65" s="8"/>
    </row>
    <row r="66" spans="9:9" ht="15.75" customHeight="1" x14ac:dyDescent="0.2">
      <c r="I66" s="8"/>
    </row>
    <row r="67" spans="9:9" ht="15.75" customHeight="1" x14ac:dyDescent="0.2">
      <c r="I67" s="8"/>
    </row>
    <row r="68" spans="9:9" ht="15.75" customHeight="1" x14ac:dyDescent="0.2">
      <c r="I68" s="8"/>
    </row>
    <row r="69" spans="9:9" ht="15.75" customHeight="1" x14ac:dyDescent="0.2">
      <c r="I69" s="8"/>
    </row>
    <row r="70" spans="9:9" ht="15.75" customHeight="1" x14ac:dyDescent="0.2">
      <c r="I70" s="8"/>
    </row>
    <row r="71" spans="9:9" ht="15.75" customHeight="1" x14ac:dyDescent="0.2">
      <c r="I71" s="8"/>
    </row>
    <row r="72" spans="9:9" ht="15.75" customHeight="1" x14ac:dyDescent="0.2">
      <c r="I72" s="8"/>
    </row>
    <row r="73" spans="9:9" ht="15.75" customHeight="1" x14ac:dyDescent="0.2">
      <c r="I73" s="8"/>
    </row>
    <row r="74" spans="9:9" ht="15.75" customHeight="1" x14ac:dyDescent="0.2">
      <c r="I74" s="8"/>
    </row>
    <row r="75" spans="9:9" ht="15.75" customHeight="1" x14ac:dyDescent="0.2">
      <c r="I75" s="8"/>
    </row>
    <row r="76" spans="9:9" ht="15.75" customHeight="1" x14ac:dyDescent="0.2">
      <c r="I76" s="8"/>
    </row>
    <row r="77" spans="9:9" ht="15.75" customHeight="1" x14ac:dyDescent="0.2">
      <c r="I77" s="8"/>
    </row>
    <row r="78" spans="9:9" ht="15.75" customHeight="1" x14ac:dyDescent="0.2">
      <c r="I78" s="8"/>
    </row>
    <row r="79" spans="9:9" ht="15.75" customHeight="1" x14ac:dyDescent="0.2">
      <c r="I79" s="8"/>
    </row>
    <row r="80" spans="9:9" ht="15.75" customHeight="1" x14ac:dyDescent="0.2">
      <c r="I80" s="8"/>
    </row>
    <row r="81" spans="9:9" ht="15.75" customHeight="1" x14ac:dyDescent="0.2">
      <c r="I81" s="8"/>
    </row>
    <row r="82" spans="9:9" ht="15.75" customHeight="1" x14ac:dyDescent="0.2">
      <c r="I82" s="8"/>
    </row>
    <row r="83" spans="9:9" ht="15.75" customHeight="1" x14ac:dyDescent="0.2">
      <c r="I83" s="8"/>
    </row>
    <row r="84" spans="9:9" ht="15.75" customHeight="1" x14ac:dyDescent="0.2">
      <c r="I84" s="8"/>
    </row>
    <row r="85" spans="9:9" ht="15.75" customHeight="1" x14ac:dyDescent="0.2">
      <c r="I85" s="8"/>
    </row>
    <row r="86" spans="9:9" ht="15.75" customHeight="1" x14ac:dyDescent="0.2">
      <c r="I86" s="8"/>
    </row>
    <row r="87" spans="9:9" ht="15.75" customHeight="1" x14ac:dyDescent="0.2">
      <c r="I87" s="8"/>
    </row>
    <row r="88" spans="9:9" ht="15.75" customHeight="1" x14ac:dyDescent="0.2">
      <c r="I88" s="8"/>
    </row>
    <row r="89" spans="9:9" ht="15.75" customHeight="1" x14ac:dyDescent="0.2">
      <c r="I89" s="8"/>
    </row>
    <row r="90" spans="9:9" ht="15.75" customHeight="1" x14ac:dyDescent="0.2">
      <c r="I90" s="8"/>
    </row>
    <row r="91" spans="9:9" ht="15.75" customHeight="1" x14ac:dyDescent="0.2">
      <c r="I91" s="8"/>
    </row>
    <row r="92" spans="9:9" ht="15.75" customHeight="1" x14ac:dyDescent="0.2">
      <c r="I92" s="8"/>
    </row>
    <row r="93" spans="9:9" ht="15.75" customHeight="1" x14ac:dyDescent="0.2">
      <c r="I93" s="8"/>
    </row>
    <row r="94" spans="9:9" ht="15.75" customHeight="1" x14ac:dyDescent="0.2">
      <c r="I94" s="8"/>
    </row>
    <row r="95" spans="9:9" ht="15.75" customHeight="1" x14ac:dyDescent="0.2">
      <c r="I95" s="8"/>
    </row>
    <row r="96" spans="9:9" ht="15.75" customHeight="1" x14ac:dyDescent="0.2">
      <c r="I96" s="8"/>
    </row>
    <row r="97" spans="9:9" ht="15.75" customHeight="1" x14ac:dyDescent="0.2">
      <c r="I97" s="8"/>
    </row>
    <row r="98" spans="9:9" ht="15.75" customHeight="1" x14ac:dyDescent="0.2">
      <c r="I98" s="8"/>
    </row>
    <row r="99" spans="9:9" ht="15.75" customHeight="1" x14ac:dyDescent="0.2">
      <c r="I99" s="8"/>
    </row>
    <row r="100" spans="9:9" ht="15.75" customHeight="1" x14ac:dyDescent="0.2">
      <c r="I100" s="8"/>
    </row>
    <row r="101" spans="9:9" ht="15.75" customHeight="1" x14ac:dyDescent="0.2">
      <c r="I101" s="8"/>
    </row>
    <row r="102" spans="9:9" ht="15.75" customHeight="1" x14ac:dyDescent="0.2">
      <c r="I102" s="8"/>
    </row>
    <row r="103" spans="9:9" ht="15.75" customHeight="1" x14ac:dyDescent="0.2">
      <c r="I103" s="8"/>
    </row>
    <row r="104" spans="9:9" ht="15.75" customHeight="1" x14ac:dyDescent="0.2">
      <c r="I104" s="8"/>
    </row>
    <row r="105" spans="9:9" ht="15.75" customHeight="1" x14ac:dyDescent="0.2">
      <c r="I105" s="8"/>
    </row>
    <row r="106" spans="9:9" ht="15.75" customHeight="1" x14ac:dyDescent="0.2">
      <c r="I106" s="8"/>
    </row>
    <row r="107" spans="9:9" ht="15.75" customHeight="1" x14ac:dyDescent="0.2">
      <c r="I107" s="8"/>
    </row>
    <row r="108" spans="9:9" ht="15.75" customHeight="1" x14ac:dyDescent="0.2">
      <c r="I108" s="8"/>
    </row>
    <row r="109" spans="9:9" ht="15.75" customHeight="1" x14ac:dyDescent="0.2">
      <c r="I109" s="8"/>
    </row>
    <row r="110" spans="9:9" ht="15.75" customHeight="1" x14ac:dyDescent="0.2">
      <c r="I110" s="8"/>
    </row>
    <row r="111" spans="9:9" ht="15.75" customHeight="1" x14ac:dyDescent="0.2">
      <c r="I111" s="8"/>
    </row>
    <row r="112" spans="9:9" ht="15.75" customHeight="1" x14ac:dyDescent="0.2">
      <c r="I112" s="8"/>
    </row>
    <row r="113" spans="9:9" ht="15.75" customHeight="1" x14ac:dyDescent="0.2">
      <c r="I113" s="8"/>
    </row>
    <row r="114" spans="9:9" ht="15.75" customHeight="1" x14ac:dyDescent="0.2">
      <c r="I114" s="8"/>
    </row>
    <row r="115" spans="9:9" ht="15.75" customHeight="1" x14ac:dyDescent="0.2">
      <c r="I115" s="8"/>
    </row>
    <row r="116" spans="9:9" ht="15.75" customHeight="1" x14ac:dyDescent="0.2">
      <c r="I116" s="8"/>
    </row>
    <row r="117" spans="9:9" ht="15.75" customHeight="1" x14ac:dyDescent="0.2">
      <c r="I117" s="8"/>
    </row>
    <row r="118" spans="9:9" ht="15.75" customHeight="1" x14ac:dyDescent="0.2">
      <c r="I118" s="8"/>
    </row>
    <row r="119" spans="9:9" ht="15.75" customHeight="1" x14ac:dyDescent="0.2">
      <c r="I119" s="8"/>
    </row>
    <row r="120" spans="9:9" ht="15.75" customHeight="1" x14ac:dyDescent="0.2">
      <c r="I120" s="8"/>
    </row>
    <row r="121" spans="9:9" ht="15.75" customHeight="1" x14ac:dyDescent="0.2">
      <c r="I121" s="8"/>
    </row>
    <row r="122" spans="9:9" ht="15.75" customHeight="1" x14ac:dyDescent="0.2">
      <c r="I122" s="8"/>
    </row>
    <row r="123" spans="9:9" ht="15.75" customHeight="1" x14ac:dyDescent="0.2">
      <c r="I123" s="8"/>
    </row>
    <row r="124" spans="9:9" ht="15.75" customHeight="1" x14ac:dyDescent="0.2">
      <c r="I124" s="8"/>
    </row>
    <row r="125" spans="9:9" ht="15.75" customHeight="1" x14ac:dyDescent="0.2">
      <c r="I125" s="8"/>
    </row>
    <row r="126" spans="9:9" ht="15.75" customHeight="1" x14ac:dyDescent="0.2">
      <c r="I126" s="8"/>
    </row>
    <row r="127" spans="9:9" ht="15.75" customHeight="1" x14ac:dyDescent="0.2">
      <c r="I127" s="8"/>
    </row>
    <row r="128" spans="9:9" ht="15.75" customHeight="1" x14ac:dyDescent="0.2">
      <c r="I128" s="8"/>
    </row>
    <row r="129" spans="9:9" ht="15.75" customHeight="1" x14ac:dyDescent="0.2">
      <c r="I129" s="8"/>
    </row>
    <row r="130" spans="9:9" ht="15.75" customHeight="1" x14ac:dyDescent="0.2">
      <c r="I130" s="8"/>
    </row>
    <row r="131" spans="9:9" ht="15.75" customHeight="1" x14ac:dyDescent="0.2">
      <c r="I131" s="8"/>
    </row>
    <row r="132" spans="9:9" ht="15.75" customHeight="1" x14ac:dyDescent="0.2">
      <c r="I132" s="8"/>
    </row>
    <row r="133" spans="9:9" ht="15.75" customHeight="1" x14ac:dyDescent="0.2">
      <c r="I133" s="8"/>
    </row>
    <row r="134" spans="9:9" ht="15.75" customHeight="1" x14ac:dyDescent="0.2">
      <c r="I134" s="8"/>
    </row>
    <row r="135" spans="9:9" ht="15.75" customHeight="1" x14ac:dyDescent="0.2">
      <c r="I135" s="8"/>
    </row>
    <row r="136" spans="9:9" ht="15.75" customHeight="1" x14ac:dyDescent="0.2">
      <c r="I136" s="8"/>
    </row>
    <row r="137" spans="9:9" ht="15.75" customHeight="1" x14ac:dyDescent="0.2">
      <c r="I137" s="8"/>
    </row>
    <row r="138" spans="9:9" ht="15.75" customHeight="1" x14ac:dyDescent="0.2">
      <c r="I138" s="8"/>
    </row>
    <row r="139" spans="9:9" ht="15.75" customHeight="1" x14ac:dyDescent="0.2">
      <c r="I139" s="8"/>
    </row>
    <row r="140" spans="9:9" ht="15.75" customHeight="1" x14ac:dyDescent="0.2">
      <c r="I140" s="8"/>
    </row>
    <row r="141" spans="9:9" ht="15.75" customHeight="1" x14ac:dyDescent="0.2">
      <c r="I141" s="8"/>
    </row>
    <row r="142" spans="9:9" ht="15.75" customHeight="1" x14ac:dyDescent="0.2">
      <c r="I142" s="8"/>
    </row>
    <row r="143" spans="9:9" ht="15.75" customHeight="1" x14ac:dyDescent="0.2">
      <c r="I143" s="8"/>
    </row>
    <row r="144" spans="9:9" ht="15.75" customHeight="1" x14ac:dyDescent="0.2">
      <c r="I144" s="8"/>
    </row>
    <row r="145" spans="9:9" ht="15.75" customHeight="1" x14ac:dyDescent="0.2">
      <c r="I145" s="8"/>
    </row>
    <row r="146" spans="9:9" ht="15.75" customHeight="1" x14ac:dyDescent="0.2">
      <c r="I146" s="8"/>
    </row>
    <row r="147" spans="9:9" ht="15.75" customHeight="1" x14ac:dyDescent="0.2">
      <c r="I147" s="8"/>
    </row>
    <row r="148" spans="9:9" ht="15.75" customHeight="1" x14ac:dyDescent="0.2">
      <c r="I148" s="8"/>
    </row>
    <row r="149" spans="9:9" ht="15.75" customHeight="1" x14ac:dyDescent="0.2">
      <c r="I149" s="8"/>
    </row>
    <row r="150" spans="9:9" ht="15.75" customHeight="1" x14ac:dyDescent="0.2">
      <c r="I150" s="8"/>
    </row>
    <row r="151" spans="9:9" ht="15.75" customHeight="1" x14ac:dyDescent="0.2">
      <c r="I151" s="8"/>
    </row>
    <row r="152" spans="9:9" ht="15.75" customHeight="1" x14ac:dyDescent="0.2">
      <c r="I152" s="8"/>
    </row>
    <row r="153" spans="9:9" ht="15.75" customHeight="1" x14ac:dyDescent="0.2">
      <c r="I153" s="8"/>
    </row>
    <row r="154" spans="9:9" ht="15.75" customHeight="1" x14ac:dyDescent="0.2">
      <c r="I154" s="8"/>
    </row>
    <row r="155" spans="9:9" ht="15.75" customHeight="1" x14ac:dyDescent="0.2">
      <c r="I155" s="8"/>
    </row>
    <row r="156" spans="9:9" ht="15.75" customHeight="1" x14ac:dyDescent="0.2">
      <c r="I156" s="8"/>
    </row>
    <row r="157" spans="9:9" ht="15.75" customHeight="1" x14ac:dyDescent="0.2">
      <c r="I157" s="8"/>
    </row>
    <row r="158" spans="9:9" ht="15.75" customHeight="1" x14ac:dyDescent="0.2">
      <c r="I158" s="8"/>
    </row>
    <row r="159" spans="9:9" ht="15.75" customHeight="1" x14ac:dyDescent="0.2">
      <c r="I159" s="8"/>
    </row>
    <row r="160" spans="9:9" ht="15.75" customHeight="1" x14ac:dyDescent="0.2">
      <c r="I160" s="8"/>
    </row>
    <row r="161" spans="9:9" ht="15.75" customHeight="1" x14ac:dyDescent="0.2">
      <c r="I161" s="8"/>
    </row>
    <row r="162" spans="9:9" ht="15.75" customHeight="1" x14ac:dyDescent="0.2">
      <c r="I162" s="8"/>
    </row>
    <row r="163" spans="9:9" ht="15.75" customHeight="1" x14ac:dyDescent="0.2">
      <c r="I163" s="8"/>
    </row>
    <row r="164" spans="9:9" ht="15.75" customHeight="1" x14ac:dyDescent="0.2">
      <c r="I164" s="8"/>
    </row>
    <row r="165" spans="9:9" ht="15.75" customHeight="1" x14ac:dyDescent="0.2">
      <c r="I165" s="8"/>
    </row>
    <row r="166" spans="9:9" ht="15.75" customHeight="1" x14ac:dyDescent="0.2">
      <c r="I166" s="8"/>
    </row>
    <row r="167" spans="9:9" ht="15.75" customHeight="1" x14ac:dyDescent="0.2">
      <c r="I167" s="8"/>
    </row>
    <row r="168" spans="9:9" ht="15.75" customHeight="1" x14ac:dyDescent="0.2">
      <c r="I168" s="8"/>
    </row>
    <row r="169" spans="9:9" ht="15.75" customHeight="1" x14ac:dyDescent="0.2">
      <c r="I169" s="8"/>
    </row>
    <row r="170" spans="9:9" ht="15.75" customHeight="1" x14ac:dyDescent="0.2">
      <c r="I170" s="8"/>
    </row>
    <row r="171" spans="9:9" ht="15.75" customHeight="1" x14ac:dyDescent="0.2">
      <c r="I171" s="8"/>
    </row>
    <row r="172" spans="9:9" ht="15.75" customHeight="1" x14ac:dyDescent="0.2">
      <c r="I172" s="8"/>
    </row>
    <row r="173" spans="9:9" ht="15.75" customHeight="1" x14ac:dyDescent="0.2">
      <c r="I173" s="8"/>
    </row>
    <row r="174" spans="9:9" ht="15.75" customHeight="1" x14ac:dyDescent="0.2">
      <c r="I174" s="8"/>
    </row>
    <row r="175" spans="9:9" ht="15.75" customHeight="1" x14ac:dyDescent="0.2">
      <c r="I175" s="8"/>
    </row>
    <row r="176" spans="9:9" ht="15.75" customHeight="1" x14ac:dyDescent="0.2">
      <c r="I176" s="8"/>
    </row>
    <row r="177" spans="9:9" ht="15.75" customHeight="1" x14ac:dyDescent="0.2">
      <c r="I177" s="8"/>
    </row>
    <row r="178" spans="9:9" ht="15.75" customHeight="1" x14ac:dyDescent="0.2">
      <c r="I178" s="8"/>
    </row>
    <row r="179" spans="9:9" ht="15.75" customHeight="1" x14ac:dyDescent="0.2">
      <c r="I179" s="8"/>
    </row>
    <row r="180" spans="9:9" ht="15.75" customHeight="1" x14ac:dyDescent="0.2">
      <c r="I180" s="8"/>
    </row>
    <row r="181" spans="9:9" ht="15.75" customHeight="1" x14ac:dyDescent="0.2">
      <c r="I181" s="8"/>
    </row>
    <row r="182" spans="9:9" ht="15.75" customHeight="1" x14ac:dyDescent="0.2">
      <c r="I182" s="8"/>
    </row>
    <row r="183" spans="9:9" ht="15.75" customHeight="1" x14ac:dyDescent="0.2">
      <c r="I183" s="8"/>
    </row>
    <row r="184" spans="9:9" ht="15.75" customHeight="1" x14ac:dyDescent="0.2">
      <c r="I184" s="8"/>
    </row>
    <row r="185" spans="9:9" ht="15.75" customHeight="1" x14ac:dyDescent="0.2">
      <c r="I185" s="8"/>
    </row>
    <row r="186" spans="9:9" ht="15.75" customHeight="1" x14ac:dyDescent="0.2">
      <c r="I186" s="8"/>
    </row>
    <row r="187" spans="9:9" ht="15.75" customHeight="1" x14ac:dyDescent="0.2">
      <c r="I187" s="8"/>
    </row>
    <row r="188" spans="9:9" ht="15.75" customHeight="1" x14ac:dyDescent="0.2">
      <c r="I188" s="8"/>
    </row>
    <row r="189" spans="9:9" ht="15.75" customHeight="1" x14ac:dyDescent="0.2">
      <c r="I189" s="8"/>
    </row>
    <row r="190" spans="9:9" ht="15.75" customHeight="1" x14ac:dyDescent="0.2">
      <c r="I190" s="8"/>
    </row>
    <row r="191" spans="9:9" ht="15.75" customHeight="1" x14ac:dyDescent="0.2">
      <c r="I191" s="8"/>
    </row>
    <row r="192" spans="9:9" ht="15.75" customHeight="1" x14ac:dyDescent="0.2">
      <c r="I192" s="8"/>
    </row>
    <row r="193" spans="9:9" ht="15.75" customHeight="1" x14ac:dyDescent="0.2">
      <c r="I193" s="8"/>
    </row>
    <row r="194" spans="9:9" ht="15.75" customHeight="1" x14ac:dyDescent="0.2">
      <c r="I194" s="8"/>
    </row>
    <row r="195" spans="9:9" ht="15.75" customHeight="1" x14ac:dyDescent="0.2">
      <c r="I195" s="8"/>
    </row>
    <row r="196" spans="9:9" ht="15.75" customHeight="1" x14ac:dyDescent="0.2">
      <c r="I196" s="8"/>
    </row>
    <row r="197" spans="9:9" ht="15.75" customHeight="1" x14ac:dyDescent="0.2">
      <c r="I197" s="8"/>
    </row>
    <row r="198" spans="9:9" ht="15.75" customHeight="1" x14ac:dyDescent="0.2">
      <c r="I198" s="8"/>
    </row>
    <row r="199" spans="9:9" ht="15.75" customHeight="1" x14ac:dyDescent="0.2">
      <c r="I199" s="8"/>
    </row>
    <row r="200" spans="9:9" ht="15.75" customHeight="1" x14ac:dyDescent="0.2">
      <c r="I200" s="8"/>
    </row>
    <row r="201" spans="9:9" ht="15.75" customHeight="1" x14ac:dyDescent="0.2">
      <c r="I201" s="8"/>
    </row>
    <row r="202" spans="9:9" ht="15.75" customHeight="1" x14ac:dyDescent="0.2">
      <c r="I202" s="8"/>
    </row>
    <row r="203" spans="9:9" ht="15.75" customHeight="1" x14ac:dyDescent="0.2">
      <c r="I203" s="8"/>
    </row>
    <row r="204" spans="9:9" ht="15.75" customHeight="1" x14ac:dyDescent="0.2">
      <c r="I204" s="8"/>
    </row>
    <row r="205" spans="9:9" ht="15.75" customHeight="1" x14ac:dyDescent="0.2">
      <c r="I205" s="8"/>
    </row>
    <row r="206" spans="9:9" ht="15.75" customHeight="1" x14ac:dyDescent="0.2">
      <c r="I206" s="8"/>
    </row>
    <row r="207" spans="9:9" ht="15.75" customHeight="1" x14ac:dyDescent="0.2">
      <c r="I207" s="8"/>
    </row>
    <row r="208" spans="9:9" ht="15.75" customHeight="1" x14ac:dyDescent="0.2">
      <c r="I208" s="8"/>
    </row>
    <row r="209" spans="9:9" ht="15.75" customHeight="1" x14ac:dyDescent="0.2">
      <c r="I209" s="8"/>
    </row>
    <row r="210" spans="9:9" ht="15.75" customHeight="1" x14ac:dyDescent="0.2">
      <c r="I210" s="8"/>
    </row>
    <row r="211" spans="9:9" ht="15.75" customHeight="1" x14ac:dyDescent="0.2">
      <c r="I211" s="8"/>
    </row>
    <row r="212" spans="9:9" ht="15.75" customHeight="1" x14ac:dyDescent="0.2">
      <c r="I212" s="8"/>
    </row>
    <row r="213" spans="9:9" ht="15.75" customHeight="1" x14ac:dyDescent="0.2">
      <c r="I213" s="8"/>
    </row>
    <row r="214" spans="9:9" ht="15.75" customHeight="1" x14ac:dyDescent="0.2">
      <c r="I214" s="8"/>
    </row>
    <row r="215" spans="9:9" ht="15.75" customHeight="1" x14ac:dyDescent="0.2">
      <c r="I215" s="8"/>
    </row>
    <row r="216" spans="9:9" ht="15.75" customHeight="1" x14ac:dyDescent="0.2">
      <c r="I216" s="8"/>
    </row>
    <row r="217" spans="9:9" ht="15.75" customHeight="1" x14ac:dyDescent="0.2">
      <c r="I217" s="8"/>
    </row>
    <row r="218" spans="9:9" ht="15.75" customHeight="1" x14ac:dyDescent="0.2">
      <c r="I218" s="8"/>
    </row>
    <row r="219" spans="9:9" ht="15.75" customHeight="1" x14ac:dyDescent="0.2">
      <c r="I219" s="8"/>
    </row>
    <row r="220" spans="9:9" ht="15.75" customHeight="1" x14ac:dyDescent="0.2">
      <c r="I220" s="8"/>
    </row>
    <row r="221" spans="9:9" ht="15.75" customHeight="1" x14ac:dyDescent="0.2">
      <c r="I221" s="8"/>
    </row>
    <row r="222" spans="9:9" ht="15.75" customHeight="1" x14ac:dyDescent="0.2">
      <c r="I222" s="8"/>
    </row>
    <row r="223" spans="9:9" ht="15.75" customHeight="1" x14ac:dyDescent="0.2">
      <c r="I223" s="8"/>
    </row>
    <row r="224" spans="9:9" ht="15.75" customHeight="1" x14ac:dyDescent="0.2">
      <c r="I224" s="8"/>
    </row>
    <row r="225" spans="9:9" ht="15.75" customHeight="1" x14ac:dyDescent="0.2">
      <c r="I225" s="8"/>
    </row>
    <row r="226" spans="9:9" ht="15.75" customHeight="1" x14ac:dyDescent="0.2">
      <c r="I226" s="8"/>
    </row>
    <row r="227" spans="9:9" ht="15.75" customHeight="1" x14ac:dyDescent="0.2">
      <c r="I227" s="8"/>
    </row>
    <row r="228" spans="9:9" ht="15.75" customHeight="1" x14ac:dyDescent="0.2">
      <c r="I228" s="8"/>
    </row>
    <row r="229" spans="9:9" ht="15.75" customHeight="1" x14ac:dyDescent="0.2">
      <c r="I229" s="8"/>
    </row>
    <row r="230" spans="9:9" ht="15.75" customHeight="1" x14ac:dyDescent="0.2">
      <c r="I230" s="8"/>
    </row>
    <row r="231" spans="9:9" ht="15.75" customHeight="1" x14ac:dyDescent="0.2">
      <c r="I231" s="8"/>
    </row>
    <row r="232" spans="9:9" ht="15.75" customHeight="1" x14ac:dyDescent="0.2">
      <c r="I232" s="8"/>
    </row>
    <row r="233" spans="9:9" ht="15.75" customHeight="1" x14ac:dyDescent="0.2">
      <c r="I233" s="8"/>
    </row>
    <row r="234" spans="9:9" ht="15.75" customHeight="1" x14ac:dyDescent="0.2">
      <c r="I234" s="8"/>
    </row>
    <row r="235" spans="9:9" ht="15.75" customHeight="1" x14ac:dyDescent="0.2">
      <c r="I235" s="8"/>
    </row>
    <row r="236" spans="9:9" ht="15.75" customHeight="1" x14ac:dyDescent="0.2">
      <c r="I236" s="8"/>
    </row>
    <row r="237" spans="9:9" ht="15.75" customHeight="1" x14ac:dyDescent="0.2">
      <c r="I237" s="8"/>
    </row>
    <row r="238" spans="9:9" ht="15.75" customHeight="1" x14ac:dyDescent="0.2">
      <c r="I238" s="8"/>
    </row>
    <row r="239" spans="9:9" ht="15.75" customHeight="1" x14ac:dyDescent="0.2">
      <c r="I239" s="8"/>
    </row>
    <row r="240" spans="9:9" ht="15.75" customHeight="1" x14ac:dyDescent="0.2">
      <c r="I240" s="8"/>
    </row>
    <row r="241" spans="9:9" ht="15.75" customHeight="1" x14ac:dyDescent="0.2">
      <c r="I241" s="8"/>
    </row>
    <row r="242" spans="9:9" ht="15.75" customHeight="1" x14ac:dyDescent="0.2">
      <c r="I242" s="8"/>
    </row>
    <row r="243" spans="9:9" ht="15.75" customHeight="1" x14ac:dyDescent="0.2">
      <c r="I243" s="8"/>
    </row>
    <row r="244" spans="9:9" ht="15.75" customHeight="1" x14ac:dyDescent="0.2">
      <c r="I244" s="8"/>
    </row>
    <row r="245" spans="9:9" ht="15.75" customHeight="1" x14ac:dyDescent="0.2">
      <c r="I245" s="8"/>
    </row>
    <row r="246" spans="9:9" ht="15.75" customHeight="1" x14ac:dyDescent="0.2">
      <c r="I246" s="8"/>
    </row>
    <row r="247" spans="9:9" ht="15.75" customHeight="1" x14ac:dyDescent="0.2">
      <c r="I247" s="8"/>
    </row>
    <row r="248" spans="9:9" ht="15.75" customHeight="1" x14ac:dyDescent="0.2">
      <c r="I248" s="8"/>
    </row>
    <row r="249" spans="9:9" ht="15.75" customHeight="1" x14ac:dyDescent="0.2">
      <c r="I249" s="8"/>
    </row>
    <row r="250" spans="9:9" ht="15.75" customHeight="1" x14ac:dyDescent="0.2">
      <c r="I250" s="8"/>
    </row>
    <row r="251" spans="9:9" ht="15.75" customHeight="1" x14ac:dyDescent="0.2">
      <c r="I251" s="8"/>
    </row>
    <row r="252" spans="9:9" ht="15.75" customHeight="1" x14ac:dyDescent="0.2">
      <c r="I252" s="8"/>
    </row>
    <row r="253" spans="9:9" ht="15.75" customHeight="1" x14ac:dyDescent="0.2">
      <c r="I253" s="8"/>
    </row>
    <row r="254" spans="9:9" ht="15.75" customHeight="1" x14ac:dyDescent="0.2">
      <c r="I254" s="8"/>
    </row>
    <row r="255" spans="9:9" ht="15.75" customHeight="1" x14ac:dyDescent="0.2">
      <c r="I255" s="8"/>
    </row>
    <row r="256" spans="9:9" ht="15.75" customHeight="1" x14ac:dyDescent="0.2">
      <c r="I256" s="8"/>
    </row>
    <row r="257" spans="9:9" ht="15.75" customHeight="1" x14ac:dyDescent="0.2">
      <c r="I257" s="8"/>
    </row>
    <row r="258" spans="9:9" ht="15.75" customHeight="1" x14ac:dyDescent="0.2">
      <c r="I258" s="8"/>
    </row>
    <row r="259" spans="9:9" ht="15.75" customHeight="1" x14ac:dyDescent="0.2">
      <c r="I259" s="8"/>
    </row>
    <row r="260" spans="9:9" ht="15.75" customHeight="1" x14ac:dyDescent="0.2">
      <c r="I260" s="8"/>
    </row>
    <row r="261" spans="9:9" ht="15.75" customHeight="1" x14ac:dyDescent="0.2">
      <c r="I261" s="8"/>
    </row>
    <row r="262" spans="9:9" ht="15.75" customHeight="1" x14ac:dyDescent="0.2">
      <c r="I262" s="8"/>
    </row>
    <row r="263" spans="9:9" ht="15.75" customHeight="1" x14ac:dyDescent="0.2">
      <c r="I263" s="8"/>
    </row>
    <row r="264" spans="9:9" ht="15.75" customHeight="1" x14ac:dyDescent="0.2">
      <c r="I264" s="8"/>
    </row>
    <row r="265" spans="9:9" ht="15.75" customHeight="1" x14ac:dyDescent="0.2">
      <c r="I265" s="8"/>
    </row>
    <row r="266" spans="9:9" ht="15.75" customHeight="1" x14ac:dyDescent="0.2">
      <c r="I266" s="8"/>
    </row>
    <row r="267" spans="9:9" ht="15.75" customHeight="1" x14ac:dyDescent="0.2">
      <c r="I267" s="8"/>
    </row>
    <row r="268" spans="9:9" ht="15.75" customHeight="1" x14ac:dyDescent="0.2">
      <c r="I268" s="8"/>
    </row>
    <row r="269" spans="9:9" ht="15.75" customHeight="1" x14ac:dyDescent="0.2">
      <c r="I269" s="8"/>
    </row>
    <row r="270" spans="9:9" ht="15.75" customHeight="1" x14ac:dyDescent="0.2">
      <c r="I270" s="8"/>
    </row>
    <row r="271" spans="9:9" ht="15.75" customHeight="1" x14ac:dyDescent="0.2">
      <c r="I271" s="8"/>
    </row>
    <row r="272" spans="9:9" ht="15.75" customHeight="1" x14ac:dyDescent="0.2">
      <c r="I272" s="8"/>
    </row>
    <row r="273" spans="9:9" ht="15.75" customHeight="1" x14ac:dyDescent="0.2">
      <c r="I273" s="8"/>
    </row>
    <row r="274" spans="9:9" ht="15.75" customHeight="1" x14ac:dyDescent="0.2">
      <c r="I274" s="8"/>
    </row>
    <row r="275" spans="9:9" ht="15.75" customHeight="1" x14ac:dyDescent="0.2">
      <c r="I275" s="8"/>
    </row>
    <row r="276" spans="9:9" ht="15.75" customHeight="1" x14ac:dyDescent="0.2">
      <c r="I276" s="8"/>
    </row>
    <row r="277" spans="9:9" ht="15.75" customHeight="1" x14ac:dyDescent="0.2">
      <c r="I277" s="8"/>
    </row>
    <row r="278" spans="9:9" ht="15.75" customHeight="1" x14ac:dyDescent="0.2">
      <c r="I278" s="8"/>
    </row>
    <row r="279" spans="9:9" ht="15.75" customHeight="1" x14ac:dyDescent="0.2">
      <c r="I279" s="8"/>
    </row>
    <row r="280" spans="9:9" ht="15.75" customHeight="1" x14ac:dyDescent="0.2">
      <c r="I280" s="8"/>
    </row>
    <row r="281" spans="9:9" ht="15.75" customHeight="1" x14ac:dyDescent="0.2">
      <c r="I281" s="8"/>
    </row>
    <row r="282" spans="9:9" ht="15.75" customHeight="1" x14ac:dyDescent="0.2">
      <c r="I282" s="8"/>
    </row>
    <row r="283" spans="9:9" ht="15.75" customHeight="1" x14ac:dyDescent="0.2">
      <c r="I283" s="8"/>
    </row>
    <row r="284" spans="9:9" ht="15.75" customHeight="1" x14ac:dyDescent="0.2">
      <c r="I284" s="8"/>
    </row>
    <row r="285" spans="9:9" ht="15.75" customHeight="1" x14ac:dyDescent="0.2">
      <c r="I285" s="8"/>
    </row>
    <row r="286" spans="9:9" ht="15.75" customHeight="1" x14ac:dyDescent="0.2">
      <c r="I286" s="8"/>
    </row>
    <row r="287" spans="9:9" ht="15.75" customHeight="1" x14ac:dyDescent="0.2">
      <c r="I287" s="8"/>
    </row>
    <row r="288" spans="9:9" ht="15.75" customHeight="1" x14ac:dyDescent="0.2">
      <c r="I288" s="8"/>
    </row>
    <row r="289" spans="9:9" ht="15.75" customHeight="1" x14ac:dyDescent="0.2">
      <c r="I289" s="8"/>
    </row>
    <row r="290" spans="9:9" ht="15.75" customHeight="1" x14ac:dyDescent="0.2">
      <c r="I290" s="8"/>
    </row>
    <row r="291" spans="9:9" ht="15.75" customHeight="1" x14ac:dyDescent="0.2">
      <c r="I291" s="8"/>
    </row>
    <row r="292" spans="9:9" ht="15.75" customHeight="1" x14ac:dyDescent="0.2">
      <c r="I292" s="8"/>
    </row>
    <row r="293" spans="9:9" ht="15.75" customHeight="1" x14ac:dyDescent="0.2">
      <c r="I293" s="8"/>
    </row>
    <row r="294" spans="9:9" ht="15.75" customHeight="1" x14ac:dyDescent="0.2">
      <c r="I294" s="8"/>
    </row>
    <row r="295" spans="9:9" ht="15.75" customHeight="1" x14ac:dyDescent="0.2">
      <c r="I295" s="8"/>
    </row>
    <row r="296" spans="9:9" ht="15.75" customHeight="1" x14ac:dyDescent="0.2">
      <c r="I296" s="8"/>
    </row>
    <row r="297" spans="9:9" ht="15.75" customHeight="1" x14ac:dyDescent="0.2">
      <c r="I297" s="8"/>
    </row>
    <row r="298" spans="9:9" ht="15.75" customHeight="1" x14ac:dyDescent="0.2">
      <c r="I298" s="8"/>
    </row>
    <row r="299" spans="9:9" ht="15.75" customHeight="1" x14ac:dyDescent="0.2">
      <c r="I299" s="8"/>
    </row>
    <row r="300" spans="9:9" ht="15.75" customHeight="1" x14ac:dyDescent="0.2">
      <c r="I300" s="8"/>
    </row>
    <row r="301" spans="9:9" ht="15.75" customHeight="1" x14ac:dyDescent="0.2">
      <c r="I301" s="8"/>
    </row>
    <row r="302" spans="9:9" ht="15.75" customHeight="1" x14ac:dyDescent="0.2">
      <c r="I302" s="8"/>
    </row>
    <row r="303" spans="9:9" ht="15.75" customHeight="1" x14ac:dyDescent="0.2">
      <c r="I303" s="8"/>
    </row>
    <row r="304" spans="9:9" ht="15.75" customHeight="1" x14ac:dyDescent="0.2">
      <c r="I304" s="8"/>
    </row>
    <row r="305" spans="9:9" ht="15.75" customHeight="1" x14ac:dyDescent="0.2">
      <c r="I305" s="8"/>
    </row>
    <row r="306" spans="9:9" ht="15.75" customHeight="1" x14ac:dyDescent="0.2">
      <c r="I306" s="8"/>
    </row>
    <row r="307" spans="9:9" ht="15.75" customHeight="1" x14ac:dyDescent="0.2">
      <c r="I307" s="8"/>
    </row>
    <row r="308" spans="9:9" ht="15.75" customHeight="1" x14ac:dyDescent="0.2">
      <c r="I308" s="8"/>
    </row>
    <row r="309" spans="9:9" ht="15.75" customHeight="1" x14ac:dyDescent="0.2">
      <c r="I309" s="8"/>
    </row>
    <row r="310" spans="9:9" ht="15.75" customHeight="1" x14ac:dyDescent="0.2">
      <c r="I310" s="8"/>
    </row>
    <row r="311" spans="9:9" ht="15.75" customHeight="1" x14ac:dyDescent="0.2">
      <c r="I311" s="8"/>
    </row>
    <row r="312" spans="9:9" ht="15.75" customHeight="1" x14ac:dyDescent="0.2">
      <c r="I312" s="8"/>
    </row>
    <row r="313" spans="9:9" ht="15.75" customHeight="1" x14ac:dyDescent="0.2">
      <c r="I313" s="8"/>
    </row>
    <row r="314" spans="9:9" ht="15.75" customHeight="1" x14ac:dyDescent="0.2">
      <c r="I314" s="8"/>
    </row>
    <row r="315" spans="9:9" ht="15.75" customHeight="1" x14ac:dyDescent="0.2">
      <c r="I315" s="8"/>
    </row>
    <row r="316" spans="9:9" ht="15.75" customHeight="1" x14ac:dyDescent="0.2">
      <c r="I316" s="8"/>
    </row>
    <row r="317" spans="9:9" ht="15.75" customHeight="1" x14ac:dyDescent="0.2">
      <c r="I317" s="8"/>
    </row>
    <row r="318" spans="9:9" ht="15.75" customHeight="1" x14ac:dyDescent="0.2">
      <c r="I318" s="8"/>
    </row>
    <row r="319" spans="9:9" ht="15.75" customHeight="1" x14ac:dyDescent="0.2">
      <c r="I319" s="8"/>
    </row>
    <row r="320" spans="9:9" ht="15.75" customHeight="1" x14ac:dyDescent="0.2">
      <c r="I320" s="8"/>
    </row>
    <row r="321" spans="9:9" ht="15.75" customHeight="1" x14ac:dyDescent="0.2">
      <c r="I321" s="8"/>
    </row>
    <row r="322" spans="9:9" ht="15.75" customHeight="1" x14ac:dyDescent="0.2">
      <c r="I322" s="8"/>
    </row>
    <row r="323" spans="9:9" ht="15.75" customHeight="1" x14ac:dyDescent="0.2">
      <c r="I323" s="8"/>
    </row>
    <row r="324" spans="9:9" ht="15.75" customHeight="1" x14ac:dyDescent="0.2">
      <c r="I324" s="8"/>
    </row>
    <row r="325" spans="9:9" ht="15.75" customHeight="1" x14ac:dyDescent="0.2">
      <c r="I325" s="8"/>
    </row>
    <row r="326" spans="9:9" ht="15.75" customHeight="1" x14ac:dyDescent="0.2">
      <c r="I326" s="8"/>
    </row>
    <row r="327" spans="9:9" ht="15.75" customHeight="1" x14ac:dyDescent="0.2">
      <c r="I327" s="8"/>
    </row>
    <row r="328" spans="9:9" ht="15.75" customHeight="1" x14ac:dyDescent="0.2">
      <c r="I328" s="8"/>
    </row>
    <row r="329" spans="9:9" ht="15.75" customHeight="1" x14ac:dyDescent="0.2">
      <c r="I329" s="8"/>
    </row>
    <row r="330" spans="9:9" ht="15.75" customHeight="1" x14ac:dyDescent="0.2">
      <c r="I330" s="8"/>
    </row>
    <row r="331" spans="9:9" ht="15.75" customHeight="1" x14ac:dyDescent="0.2">
      <c r="I331" s="8"/>
    </row>
    <row r="332" spans="9:9" ht="15.75" customHeight="1" x14ac:dyDescent="0.2">
      <c r="I332" s="8"/>
    </row>
    <row r="333" spans="9:9" ht="15.75" customHeight="1" x14ac:dyDescent="0.2">
      <c r="I333" s="8"/>
    </row>
    <row r="334" spans="9:9" ht="15.75" customHeight="1" x14ac:dyDescent="0.2">
      <c r="I334" s="8"/>
    </row>
    <row r="335" spans="9:9" ht="15.75" customHeight="1" x14ac:dyDescent="0.2">
      <c r="I335" s="8"/>
    </row>
    <row r="336" spans="9:9" ht="15.75" customHeight="1" x14ac:dyDescent="0.2">
      <c r="I336" s="8"/>
    </row>
    <row r="337" spans="9:9" ht="15.75" customHeight="1" x14ac:dyDescent="0.2">
      <c r="I337" s="8"/>
    </row>
    <row r="338" spans="9:9" ht="15.75" customHeight="1" x14ac:dyDescent="0.2">
      <c r="I338" s="8"/>
    </row>
    <row r="339" spans="9:9" ht="15.75" customHeight="1" x14ac:dyDescent="0.2">
      <c r="I339" s="8"/>
    </row>
    <row r="340" spans="9:9" ht="15.75" customHeight="1" x14ac:dyDescent="0.2">
      <c r="I340" s="8"/>
    </row>
    <row r="341" spans="9:9" ht="15.75" customHeight="1" x14ac:dyDescent="0.2">
      <c r="I341" s="8"/>
    </row>
    <row r="342" spans="9:9" ht="15.75" customHeight="1" x14ac:dyDescent="0.2">
      <c r="I342" s="8"/>
    </row>
    <row r="343" spans="9:9" ht="15.75" customHeight="1" x14ac:dyDescent="0.2">
      <c r="I343" s="8"/>
    </row>
    <row r="344" spans="9:9" ht="15.75" customHeight="1" x14ac:dyDescent="0.2">
      <c r="I344" s="8"/>
    </row>
    <row r="345" spans="9:9" ht="15.75" customHeight="1" x14ac:dyDescent="0.2">
      <c r="I345" s="8"/>
    </row>
    <row r="346" spans="9:9" ht="15.75" customHeight="1" x14ac:dyDescent="0.2">
      <c r="I346" s="8"/>
    </row>
    <row r="347" spans="9:9" ht="15.75" customHeight="1" x14ac:dyDescent="0.2">
      <c r="I347" s="8"/>
    </row>
    <row r="348" spans="9:9" ht="15.75" customHeight="1" x14ac:dyDescent="0.2">
      <c r="I348" s="8"/>
    </row>
    <row r="349" spans="9:9" ht="15.75" customHeight="1" x14ac:dyDescent="0.2">
      <c r="I349" s="8"/>
    </row>
    <row r="350" spans="9:9" ht="15.75" customHeight="1" x14ac:dyDescent="0.2">
      <c r="I350" s="8"/>
    </row>
    <row r="351" spans="9:9" ht="15.75" customHeight="1" x14ac:dyDescent="0.2">
      <c r="I351" s="8"/>
    </row>
    <row r="352" spans="9:9" ht="15.75" customHeight="1" x14ac:dyDescent="0.2">
      <c r="I352" s="8"/>
    </row>
    <row r="353" spans="9:9" ht="15.75" customHeight="1" x14ac:dyDescent="0.2">
      <c r="I353" s="8"/>
    </row>
    <row r="354" spans="9:9" ht="15.75" customHeight="1" x14ac:dyDescent="0.2">
      <c r="I354" s="8"/>
    </row>
    <row r="355" spans="9:9" ht="15.75" customHeight="1" x14ac:dyDescent="0.2">
      <c r="I355" s="8"/>
    </row>
    <row r="356" spans="9:9" ht="15.75" customHeight="1" x14ac:dyDescent="0.2">
      <c r="I356" s="8"/>
    </row>
    <row r="357" spans="9:9" ht="15.75" customHeight="1" x14ac:dyDescent="0.2">
      <c r="I357" s="8"/>
    </row>
    <row r="358" spans="9:9" ht="15.75" customHeight="1" x14ac:dyDescent="0.2">
      <c r="I358" s="8"/>
    </row>
    <row r="359" spans="9:9" ht="15.75" customHeight="1" x14ac:dyDescent="0.2">
      <c r="I359" s="8"/>
    </row>
    <row r="360" spans="9:9" ht="15.75" customHeight="1" x14ac:dyDescent="0.2">
      <c r="I360" s="8"/>
    </row>
    <row r="361" spans="9:9" ht="15.75" customHeight="1" x14ac:dyDescent="0.2">
      <c r="I361" s="8"/>
    </row>
    <row r="362" spans="9:9" ht="15.75" customHeight="1" x14ac:dyDescent="0.2">
      <c r="I362" s="8"/>
    </row>
    <row r="363" spans="9:9" ht="15.75" customHeight="1" x14ac:dyDescent="0.2">
      <c r="I363" s="8"/>
    </row>
    <row r="364" spans="9:9" ht="15.75" customHeight="1" x14ac:dyDescent="0.2">
      <c r="I364" s="8"/>
    </row>
    <row r="365" spans="9:9" ht="15.75" customHeight="1" x14ac:dyDescent="0.2">
      <c r="I365" s="8"/>
    </row>
    <row r="366" spans="9:9" ht="15.75" customHeight="1" x14ac:dyDescent="0.2">
      <c r="I366" s="8"/>
    </row>
    <row r="367" spans="9:9" ht="15.75" customHeight="1" x14ac:dyDescent="0.2">
      <c r="I367" s="8"/>
    </row>
    <row r="368" spans="9:9" ht="15.75" customHeight="1" x14ac:dyDescent="0.2">
      <c r="I368" s="8"/>
    </row>
    <row r="369" spans="9:9" ht="15.75" customHeight="1" x14ac:dyDescent="0.2">
      <c r="I369" s="8"/>
    </row>
    <row r="370" spans="9:9" ht="15.75" customHeight="1" x14ac:dyDescent="0.2">
      <c r="I370" s="8"/>
    </row>
    <row r="371" spans="9:9" ht="15.75" customHeight="1" x14ac:dyDescent="0.2">
      <c r="I371" s="8"/>
    </row>
    <row r="372" spans="9:9" ht="15.75" customHeight="1" x14ac:dyDescent="0.2">
      <c r="I372" s="8"/>
    </row>
    <row r="373" spans="9:9" ht="15.75" customHeight="1" x14ac:dyDescent="0.2">
      <c r="I373" s="8"/>
    </row>
    <row r="374" spans="9:9" ht="15.75" customHeight="1" x14ac:dyDescent="0.2">
      <c r="I374" s="8"/>
    </row>
    <row r="375" spans="9:9" ht="15.75" customHeight="1" x14ac:dyDescent="0.2">
      <c r="I375" s="8"/>
    </row>
    <row r="376" spans="9:9" ht="15.75" customHeight="1" x14ac:dyDescent="0.2">
      <c r="I376" s="8"/>
    </row>
    <row r="377" spans="9:9" ht="15.75" customHeight="1" x14ac:dyDescent="0.2">
      <c r="I377" s="8"/>
    </row>
    <row r="378" spans="9:9" ht="15.75" customHeight="1" x14ac:dyDescent="0.2">
      <c r="I378" s="8"/>
    </row>
    <row r="379" spans="9:9" ht="15.75" customHeight="1" x14ac:dyDescent="0.2">
      <c r="I379" s="8"/>
    </row>
    <row r="380" spans="9:9" ht="15.75" customHeight="1" x14ac:dyDescent="0.2">
      <c r="I380" s="8"/>
    </row>
    <row r="381" spans="9:9" ht="15.75" customHeight="1" x14ac:dyDescent="0.2">
      <c r="I381" s="8"/>
    </row>
    <row r="382" spans="9:9" ht="15.75" customHeight="1" x14ac:dyDescent="0.2">
      <c r="I382" s="8"/>
    </row>
    <row r="383" spans="9:9" ht="15.75" customHeight="1" x14ac:dyDescent="0.2">
      <c r="I383" s="8"/>
    </row>
    <row r="384" spans="9:9" ht="15.75" customHeight="1" x14ac:dyDescent="0.2">
      <c r="I384" s="8"/>
    </row>
    <row r="385" spans="9:9" ht="15.75" customHeight="1" x14ac:dyDescent="0.2">
      <c r="I385" s="8"/>
    </row>
    <row r="386" spans="9:9" ht="15.75" customHeight="1" x14ac:dyDescent="0.2">
      <c r="I386" s="8"/>
    </row>
    <row r="387" spans="9:9" ht="15.75" customHeight="1" x14ac:dyDescent="0.2">
      <c r="I387" s="8"/>
    </row>
    <row r="388" spans="9:9" ht="15.75" customHeight="1" x14ac:dyDescent="0.2">
      <c r="I388" s="8"/>
    </row>
    <row r="389" spans="9:9" ht="15.75" customHeight="1" x14ac:dyDescent="0.2">
      <c r="I389" s="8"/>
    </row>
    <row r="390" spans="9:9" ht="15.75" customHeight="1" x14ac:dyDescent="0.2">
      <c r="I390" s="8"/>
    </row>
    <row r="391" spans="9:9" ht="15.75" customHeight="1" x14ac:dyDescent="0.2">
      <c r="I391" s="8"/>
    </row>
    <row r="392" spans="9:9" ht="15.75" customHeight="1" x14ac:dyDescent="0.2">
      <c r="I392" s="8"/>
    </row>
    <row r="393" spans="9:9" ht="15.75" customHeight="1" x14ac:dyDescent="0.2">
      <c r="I393" s="8"/>
    </row>
    <row r="394" spans="9:9" ht="15.75" customHeight="1" x14ac:dyDescent="0.2">
      <c r="I394" s="8"/>
    </row>
    <row r="395" spans="9:9" ht="15.75" customHeight="1" x14ac:dyDescent="0.2">
      <c r="I395" s="8"/>
    </row>
    <row r="396" spans="9:9" ht="15.75" customHeight="1" x14ac:dyDescent="0.2">
      <c r="I396" s="8"/>
    </row>
    <row r="397" spans="9:9" ht="15.75" customHeight="1" x14ac:dyDescent="0.2">
      <c r="I397" s="8"/>
    </row>
    <row r="398" spans="9:9" ht="15.75" customHeight="1" x14ac:dyDescent="0.2">
      <c r="I398" s="8"/>
    </row>
    <row r="399" spans="9:9" ht="15.75" customHeight="1" x14ac:dyDescent="0.2">
      <c r="I399" s="8"/>
    </row>
    <row r="400" spans="9:9" ht="15.75" customHeight="1" x14ac:dyDescent="0.2">
      <c r="I400" s="8"/>
    </row>
    <row r="401" spans="9:9" ht="15.75" customHeight="1" x14ac:dyDescent="0.2">
      <c r="I401" s="8"/>
    </row>
    <row r="402" spans="9:9" ht="15.75" customHeight="1" x14ac:dyDescent="0.2">
      <c r="I402" s="8"/>
    </row>
    <row r="403" spans="9:9" ht="15.75" customHeight="1" x14ac:dyDescent="0.2">
      <c r="I403" s="8"/>
    </row>
    <row r="404" spans="9:9" ht="15.75" customHeight="1" x14ac:dyDescent="0.2">
      <c r="I404" s="8"/>
    </row>
    <row r="405" spans="9:9" ht="15.75" customHeight="1" x14ac:dyDescent="0.2">
      <c r="I405" s="8"/>
    </row>
    <row r="406" spans="9:9" ht="15.75" customHeight="1" x14ac:dyDescent="0.2">
      <c r="I406" s="8"/>
    </row>
    <row r="407" spans="9:9" ht="15.75" customHeight="1" x14ac:dyDescent="0.2">
      <c r="I407" s="8"/>
    </row>
    <row r="408" spans="9:9" ht="15.75" customHeight="1" x14ac:dyDescent="0.2">
      <c r="I408" s="8"/>
    </row>
    <row r="409" spans="9:9" ht="15.75" customHeight="1" x14ac:dyDescent="0.2">
      <c r="I409" s="8"/>
    </row>
    <row r="410" spans="9:9" ht="15.75" customHeight="1" x14ac:dyDescent="0.2">
      <c r="I410" s="8"/>
    </row>
    <row r="411" spans="9:9" ht="15.75" customHeight="1" x14ac:dyDescent="0.2">
      <c r="I411" s="8"/>
    </row>
    <row r="412" spans="9:9" ht="15.75" customHeight="1" x14ac:dyDescent="0.2">
      <c r="I412" s="8"/>
    </row>
    <row r="413" spans="9:9" ht="15.75" customHeight="1" x14ac:dyDescent="0.2">
      <c r="I413" s="8"/>
    </row>
    <row r="414" spans="9:9" ht="15.75" customHeight="1" x14ac:dyDescent="0.2">
      <c r="I414" s="8"/>
    </row>
    <row r="415" spans="9:9" ht="15.75" customHeight="1" x14ac:dyDescent="0.2">
      <c r="I415" s="8"/>
    </row>
    <row r="416" spans="9:9" ht="15.75" customHeight="1" x14ac:dyDescent="0.2">
      <c r="I416" s="8"/>
    </row>
    <row r="417" spans="9:9" ht="15.75" customHeight="1" x14ac:dyDescent="0.2">
      <c r="I417" s="8"/>
    </row>
    <row r="418" spans="9:9" ht="15.75" customHeight="1" x14ac:dyDescent="0.2">
      <c r="I418" s="8"/>
    </row>
    <row r="419" spans="9:9" ht="15.75" customHeight="1" x14ac:dyDescent="0.2">
      <c r="I419" s="8"/>
    </row>
    <row r="420" spans="9:9" ht="15.75" customHeight="1" x14ac:dyDescent="0.2">
      <c r="I420" s="8"/>
    </row>
    <row r="421" spans="9:9" ht="15.75" customHeight="1" x14ac:dyDescent="0.2">
      <c r="I421" s="8"/>
    </row>
    <row r="422" spans="9:9" ht="15.75" customHeight="1" x14ac:dyDescent="0.2">
      <c r="I422" s="8"/>
    </row>
    <row r="423" spans="9:9" ht="15.75" customHeight="1" x14ac:dyDescent="0.2">
      <c r="I423" s="8"/>
    </row>
    <row r="424" spans="9:9" ht="15.75" customHeight="1" x14ac:dyDescent="0.2">
      <c r="I424" s="8"/>
    </row>
    <row r="425" spans="9:9" ht="15.75" customHeight="1" x14ac:dyDescent="0.2">
      <c r="I425" s="8"/>
    </row>
    <row r="426" spans="9:9" ht="15.75" customHeight="1" x14ac:dyDescent="0.2">
      <c r="I426" s="8"/>
    </row>
    <row r="427" spans="9:9" ht="15.75" customHeight="1" x14ac:dyDescent="0.2">
      <c r="I427" s="8"/>
    </row>
    <row r="428" spans="9:9" ht="15.75" customHeight="1" x14ac:dyDescent="0.2">
      <c r="I428" s="8"/>
    </row>
    <row r="429" spans="9:9" ht="15.75" customHeight="1" x14ac:dyDescent="0.2">
      <c r="I429" s="8"/>
    </row>
    <row r="430" spans="9:9" ht="15.75" customHeight="1" x14ac:dyDescent="0.2">
      <c r="I430" s="8"/>
    </row>
    <row r="431" spans="9:9" ht="15.75" customHeight="1" x14ac:dyDescent="0.2">
      <c r="I431" s="8"/>
    </row>
    <row r="432" spans="9:9" ht="15.75" customHeight="1" x14ac:dyDescent="0.2">
      <c r="I432" s="8"/>
    </row>
    <row r="433" spans="9:9" ht="15.75" customHeight="1" x14ac:dyDescent="0.2">
      <c r="I433" s="8"/>
    </row>
    <row r="434" spans="9:9" ht="15.75" customHeight="1" x14ac:dyDescent="0.2">
      <c r="I434" s="8"/>
    </row>
    <row r="435" spans="9:9" ht="15.75" customHeight="1" x14ac:dyDescent="0.2">
      <c r="I435" s="8"/>
    </row>
    <row r="436" spans="9:9" ht="15.75" customHeight="1" x14ac:dyDescent="0.2">
      <c r="I436" s="8"/>
    </row>
    <row r="437" spans="9:9" ht="15.75" customHeight="1" x14ac:dyDescent="0.2">
      <c r="I437" s="8"/>
    </row>
    <row r="438" spans="9:9" ht="15.75" customHeight="1" x14ac:dyDescent="0.2">
      <c r="I438" s="8"/>
    </row>
    <row r="439" spans="9:9" ht="15.75" customHeight="1" x14ac:dyDescent="0.2">
      <c r="I439" s="8"/>
    </row>
    <row r="440" spans="9:9" ht="15.75" customHeight="1" x14ac:dyDescent="0.2">
      <c r="I440" s="8"/>
    </row>
    <row r="441" spans="9:9" ht="15.75" customHeight="1" x14ac:dyDescent="0.2">
      <c r="I441" s="8"/>
    </row>
    <row r="442" spans="9:9" ht="15.75" customHeight="1" x14ac:dyDescent="0.2">
      <c r="I442" s="8"/>
    </row>
    <row r="443" spans="9:9" ht="15.75" customHeight="1" x14ac:dyDescent="0.2">
      <c r="I443" s="8"/>
    </row>
    <row r="444" spans="9:9" ht="15.75" customHeight="1" x14ac:dyDescent="0.2">
      <c r="I444" s="8"/>
    </row>
    <row r="445" spans="9:9" ht="15.75" customHeight="1" x14ac:dyDescent="0.2">
      <c r="I445" s="8"/>
    </row>
    <row r="446" spans="9:9" ht="15.75" customHeight="1" x14ac:dyDescent="0.2">
      <c r="I446" s="8"/>
    </row>
    <row r="447" spans="9:9" ht="15.75" customHeight="1" x14ac:dyDescent="0.2">
      <c r="I447" s="8"/>
    </row>
    <row r="448" spans="9:9" ht="15.75" customHeight="1" x14ac:dyDescent="0.2">
      <c r="I448" s="8"/>
    </row>
    <row r="449" spans="9:9" ht="15.75" customHeight="1" x14ac:dyDescent="0.2">
      <c r="I449" s="8"/>
    </row>
    <row r="450" spans="9:9" ht="15.75" customHeight="1" x14ac:dyDescent="0.2">
      <c r="I450" s="8"/>
    </row>
    <row r="451" spans="9:9" ht="15.75" customHeight="1" x14ac:dyDescent="0.2">
      <c r="I451" s="8"/>
    </row>
    <row r="452" spans="9:9" ht="15.75" customHeight="1" x14ac:dyDescent="0.2">
      <c r="I452" s="8"/>
    </row>
    <row r="453" spans="9:9" ht="15.75" customHeight="1" x14ac:dyDescent="0.2">
      <c r="I453" s="8"/>
    </row>
    <row r="454" spans="9:9" ht="15.75" customHeight="1" x14ac:dyDescent="0.2">
      <c r="I454" s="8"/>
    </row>
    <row r="455" spans="9:9" ht="15.75" customHeight="1" x14ac:dyDescent="0.2">
      <c r="I455" s="8"/>
    </row>
    <row r="456" spans="9:9" ht="15.75" customHeight="1" x14ac:dyDescent="0.2">
      <c r="I456" s="8"/>
    </row>
    <row r="457" spans="9:9" ht="15.75" customHeight="1" x14ac:dyDescent="0.2">
      <c r="I457" s="8"/>
    </row>
    <row r="458" spans="9:9" ht="15.75" customHeight="1" x14ac:dyDescent="0.2">
      <c r="I458" s="8"/>
    </row>
    <row r="459" spans="9:9" ht="15.75" customHeight="1" x14ac:dyDescent="0.2">
      <c r="I459" s="8"/>
    </row>
    <row r="460" spans="9:9" ht="15.75" customHeight="1" x14ac:dyDescent="0.2">
      <c r="I460" s="8"/>
    </row>
    <row r="461" spans="9:9" ht="15.75" customHeight="1" x14ac:dyDescent="0.2">
      <c r="I461" s="8"/>
    </row>
    <row r="462" spans="9:9" ht="15.75" customHeight="1" x14ac:dyDescent="0.2">
      <c r="I462" s="8"/>
    </row>
    <row r="463" spans="9:9" ht="15.75" customHeight="1" x14ac:dyDescent="0.2">
      <c r="I463" s="8"/>
    </row>
    <row r="464" spans="9:9" ht="15.75" customHeight="1" x14ac:dyDescent="0.2">
      <c r="I464" s="8"/>
    </row>
    <row r="465" spans="9:9" ht="15.75" customHeight="1" x14ac:dyDescent="0.2">
      <c r="I465" s="8"/>
    </row>
    <row r="466" spans="9:9" ht="15.75" customHeight="1" x14ac:dyDescent="0.2">
      <c r="I466" s="8"/>
    </row>
    <row r="467" spans="9:9" ht="15.75" customHeight="1" x14ac:dyDescent="0.2">
      <c r="I467" s="8"/>
    </row>
    <row r="468" spans="9:9" ht="15.75" customHeight="1" x14ac:dyDescent="0.2">
      <c r="I468" s="8"/>
    </row>
    <row r="469" spans="9:9" ht="15.75" customHeight="1" x14ac:dyDescent="0.2">
      <c r="I469" s="8"/>
    </row>
    <row r="470" spans="9:9" ht="15.75" customHeight="1" x14ac:dyDescent="0.2">
      <c r="I470" s="8"/>
    </row>
    <row r="471" spans="9:9" ht="15.75" customHeight="1" x14ac:dyDescent="0.2">
      <c r="I471" s="8"/>
    </row>
    <row r="472" spans="9:9" ht="15.75" customHeight="1" x14ac:dyDescent="0.2">
      <c r="I472" s="8"/>
    </row>
    <row r="473" spans="9:9" ht="15.75" customHeight="1" x14ac:dyDescent="0.2">
      <c r="I473" s="8"/>
    </row>
    <row r="474" spans="9:9" ht="15.75" customHeight="1" x14ac:dyDescent="0.2">
      <c r="I474" s="8"/>
    </row>
    <row r="475" spans="9:9" ht="15.75" customHeight="1" x14ac:dyDescent="0.2">
      <c r="I475" s="8"/>
    </row>
    <row r="476" spans="9:9" ht="15.75" customHeight="1" x14ac:dyDescent="0.2">
      <c r="I476" s="8"/>
    </row>
    <row r="477" spans="9:9" ht="15.75" customHeight="1" x14ac:dyDescent="0.2">
      <c r="I477" s="8"/>
    </row>
    <row r="478" spans="9:9" ht="15.75" customHeight="1" x14ac:dyDescent="0.2">
      <c r="I478" s="8"/>
    </row>
    <row r="479" spans="9:9" ht="15.75" customHeight="1" x14ac:dyDescent="0.2">
      <c r="I479" s="8"/>
    </row>
    <row r="480" spans="9:9" ht="15.75" customHeight="1" x14ac:dyDescent="0.2">
      <c r="I480" s="8"/>
    </row>
    <row r="481" spans="9:9" ht="15.75" customHeight="1" x14ac:dyDescent="0.2">
      <c r="I481" s="8"/>
    </row>
    <row r="482" spans="9:9" ht="15.75" customHeight="1" x14ac:dyDescent="0.2">
      <c r="I482" s="8"/>
    </row>
    <row r="483" spans="9:9" ht="15.75" customHeight="1" x14ac:dyDescent="0.2">
      <c r="I483" s="8"/>
    </row>
    <row r="484" spans="9:9" ht="15.75" customHeight="1" x14ac:dyDescent="0.2">
      <c r="I484" s="8"/>
    </row>
    <row r="485" spans="9:9" ht="15.75" customHeight="1" x14ac:dyDescent="0.2">
      <c r="I485" s="8"/>
    </row>
    <row r="486" spans="9:9" ht="15.75" customHeight="1" x14ac:dyDescent="0.2">
      <c r="I486" s="8"/>
    </row>
    <row r="487" spans="9:9" ht="15.75" customHeight="1" x14ac:dyDescent="0.2">
      <c r="I487" s="8"/>
    </row>
    <row r="488" spans="9:9" ht="15.75" customHeight="1" x14ac:dyDescent="0.2">
      <c r="I488" s="8"/>
    </row>
    <row r="489" spans="9:9" ht="15.75" customHeight="1" x14ac:dyDescent="0.2">
      <c r="I489" s="8"/>
    </row>
    <row r="490" spans="9:9" ht="15.75" customHeight="1" x14ac:dyDescent="0.2">
      <c r="I490" s="8"/>
    </row>
    <row r="491" spans="9:9" ht="15.75" customHeight="1" x14ac:dyDescent="0.2">
      <c r="I491" s="8"/>
    </row>
    <row r="492" spans="9:9" ht="15.75" customHeight="1" x14ac:dyDescent="0.2">
      <c r="I492" s="8"/>
    </row>
    <row r="493" spans="9:9" ht="15.75" customHeight="1" x14ac:dyDescent="0.2">
      <c r="I493" s="8"/>
    </row>
    <row r="494" spans="9:9" ht="15.75" customHeight="1" x14ac:dyDescent="0.2">
      <c r="I494" s="8"/>
    </row>
    <row r="495" spans="9:9" ht="15.75" customHeight="1" x14ac:dyDescent="0.2">
      <c r="I495" s="8"/>
    </row>
    <row r="496" spans="9:9" ht="15.75" customHeight="1" x14ac:dyDescent="0.2">
      <c r="I496" s="8"/>
    </row>
    <row r="497" spans="9:9" ht="15.75" customHeight="1" x14ac:dyDescent="0.2">
      <c r="I497" s="8"/>
    </row>
    <row r="498" spans="9:9" ht="15.75" customHeight="1" x14ac:dyDescent="0.2">
      <c r="I498" s="8"/>
    </row>
    <row r="499" spans="9:9" ht="15.75" customHeight="1" x14ac:dyDescent="0.2">
      <c r="I499" s="8"/>
    </row>
    <row r="500" spans="9:9" ht="15.75" customHeight="1" x14ac:dyDescent="0.2">
      <c r="I500" s="8"/>
    </row>
    <row r="501" spans="9:9" ht="15.75" customHeight="1" x14ac:dyDescent="0.2">
      <c r="I501" s="8"/>
    </row>
    <row r="502" spans="9:9" ht="15.75" customHeight="1" x14ac:dyDescent="0.2">
      <c r="I502" s="8"/>
    </row>
    <row r="503" spans="9:9" ht="15.75" customHeight="1" x14ac:dyDescent="0.2">
      <c r="I503" s="8"/>
    </row>
    <row r="504" spans="9:9" ht="15.75" customHeight="1" x14ac:dyDescent="0.2">
      <c r="I504" s="8"/>
    </row>
    <row r="505" spans="9:9" ht="15.75" customHeight="1" x14ac:dyDescent="0.2">
      <c r="I505" s="8"/>
    </row>
    <row r="506" spans="9:9" ht="15.75" customHeight="1" x14ac:dyDescent="0.2">
      <c r="I506" s="8"/>
    </row>
    <row r="507" spans="9:9" ht="15.75" customHeight="1" x14ac:dyDescent="0.2">
      <c r="I507" s="8"/>
    </row>
    <row r="508" spans="9:9" ht="15.75" customHeight="1" x14ac:dyDescent="0.2">
      <c r="I508" s="8"/>
    </row>
    <row r="509" spans="9:9" ht="15.75" customHeight="1" x14ac:dyDescent="0.2">
      <c r="I509" s="8"/>
    </row>
    <row r="510" spans="9:9" ht="15.75" customHeight="1" x14ac:dyDescent="0.2">
      <c r="I510" s="8"/>
    </row>
    <row r="511" spans="9:9" ht="15.75" customHeight="1" x14ac:dyDescent="0.2">
      <c r="I511" s="8"/>
    </row>
    <row r="512" spans="9:9" ht="15.75" customHeight="1" x14ac:dyDescent="0.2">
      <c r="I512" s="8"/>
    </row>
    <row r="513" spans="9:9" ht="15.75" customHeight="1" x14ac:dyDescent="0.2">
      <c r="I513" s="8"/>
    </row>
    <row r="514" spans="9:9" ht="15.75" customHeight="1" x14ac:dyDescent="0.2">
      <c r="I514" s="8"/>
    </row>
    <row r="515" spans="9:9" ht="15.75" customHeight="1" x14ac:dyDescent="0.2">
      <c r="I515" s="8"/>
    </row>
    <row r="516" spans="9:9" ht="15.75" customHeight="1" x14ac:dyDescent="0.2">
      <c r="I516" s="8"/>
    </row>
    <row r="517" spans="9:9" ht="15.75" customHeight="1" x14ac:dyDescent="0.2">
      <c r="I517" s="8"/>
    </row>
    <row r="518" spans="9:9" ht="15.75" customHeight="1" x14ac:dyDescent="0.2">
      <c r="I518" s="8"/>
    </row>
    <row r="519" spans="9:9" ht="15.75" customHeight="1" x14ac:dyDescent="0.2">
      <c r="I519" s="8"/>
    </row>
    <row r="520" spans="9:9" ht="15.75" customHeight="1" x14ac:dyDescent="0.2">
      <c r="I520" s="8"/>
    </row>
    <row r="521" spans="9:9" ht="15.75" customHeight="1" x14ac:dyDescent="0.2">
      <c r="I521" s="8"/>
    </row>
    <row r="522" spans="9:9" ht="15.75" customHeight="1" x14ac:dyDescent="0.2">
      <c r="I522" s="8"/>
    </row>
    <row r="523" spans="9:9" ht="15.75" customHeight="1" x14ac:dyDescent="0.2">
      <c r="I523" s="8"/>
    </row>
    <row r="524" spans="9:9" ht="15.75" customHeight="1" x14ac:dyDescent="0.2">
      <c r="I524" s="8"/>
    </row>
    <row r="525" spans="9:9" ht="15.75" customHeight="1" x14ac:dyDescent="0.2">
      <c r="I525" s="8"/>
    </row>
    <row r="526" spans="9:9" ht="15.75" customHeight="1" x14ac:dyDescent="0.2">
      <c r="I526" s="8"/>
    </row>
    <row r="527" spans="9:9" ht="15.75" customHeight="1" x14ac:dyDescent="0.2">
      <c r="I527" s="8"/>
    </row>
    <row r="528" spans="9:9" ht="15.75" customHeight="1" x14ac:dyDescent="0.2">
      <c r="I528" s="8"/>
    </row>
    <row r="529" spans="9:9" ht="15.75" customHeight="1" x14ac:dyDescent="0.2">
      <c r="I529" s="8"/>
    </row>
    <row r="530" spans="9:9" ht="15.75" customHeight="1" x14ac:dyDescent="0.2">
      <c r="I530" s="8"/>
    </row>
    <row r="531" spans="9:9" ht="15.75" customHeight="1" x14ac:dyDescent="0.2">
      <c r="I531" s="8"/>
    </row>
    <row r="532" spans="9:9" ht="15.75" customHeight="1" x14ac:dyDescent="0.2">
      <c r="I532" s="8"/>
    </row>
    <row r="533" spans="9:9" ht="15.75" customHeight="1" x14ac:dyDescent="0.2">
      <c r="I533" s="8"/>
    </row>
    <row r="534" spans="9:9" ht="15.75" customHeight="1" x14ac:dyDescent="0.2">
      <c r="I534" s="8"/>
    </row>
    <row r="535" spans="9:9" ht="15.75" customHeight="1" x14ac:dyDescent="0.2">
      <c r="I535" s="8"/>
    </row>
    <row r="536" spans="9:9" ht="15.75" customHeight="1" x14ac:dyDescent="0.2">
      <c r="I536" s="8"/>
    </row>
    <row r="537" spans="9:9" ht="15.75" customHeight="1" x14ac:dyDescent="0.2">
      <c r="I537" s="8"/>
    </row>
    <row r="538" spans="9:9" ht="15.75" customHeight="1" x14ac:dyDescent="0.2">
      <c r="I538" s="8"/>
    </row>
    <row r="539" spans="9:9" ht="15.75" customHeight="1" x14ac:dyDescent="0.2">
      <c r="I539" s="8"/>
    </row>
    <row r="540" spans="9:9" ht="15.75" customHeight="1" x14ac:dyDescent="0.2">
      <c r="I540" s="8"/>
    </row>
    <row r="541" spans="9:9" ht="15.75" customHeight="1" x14ac:dyDescent="0.2">
      <c r="I541" s="8"/>
    </row>
    <row r="542" spans="9:9" ht="15.75" customHeight="1" x14ac:dyDescent="0.2">
      <c r="I542" s="8"/>
    </row>
    <row r="543" spans="9:9" ht="15.75" customHeight="1" x14ac:dyDescent="0.2">
      <c r="I543" s="8"/>
    </row>
    <row r="544" spans="9:9" ht="15.75" customHeight="1" x14ac:dyDescent="0.2">
      <c r="I544" s="8"/>
    </row>
    <row r="545" spans="9:9" ht="15.75" customHeight="1" x14ac:dyDescent="0.2">
      <c r="I545" s="8"/>
    </row>
    <row r="546" spans="9:9" ht="15.75" customHeight="1" x14ac:dyDescent="0.2">
      <c r="I546" s="8"/>
    </row>
    <row r="547" spans="9:9" ht="15.75" customHeight="1" x14ac:dyDescent="0.2">
      <c r="I547" s="8"/>
    </row>
    <row r="548" spans="9:9" ht="15.75" customHeight="1" x14ac:dyDescent="0.2">
      <c r="I548" s="8"/>
    </row>
    <row r="549" spans="9:9" ht="15.75" customHeight="1" x14ac:dyDescent="0.2">
      <c r="I549" s="8"/>
    </row>
    <row r="550" spans="9:9" ht="15.75" customHeight="1" x14ac:dyDescent="0.2">
      <c r="I550" s="8"/>
    </row>
    <row r="551" spans="9:9" ht="15.75" customHeight="1" x14ac:dyDescent="0.2">
      <c r="I551" s="8"/>
    </row>
    <row r="552" spans="9:9" ht="15.75" customHeight="1" x14ac:dyDescent="0.2">
      <c r="I552" s="8"/>
    </row>
    <row r="553" spans="9:9" ht="15.75" customHeight="1" x14ac:dyDescent="0.2">
      <c r="I553" s="8"/>
    </row>
    <row r="554" spans="9:9" ht="15.75" customHeight="1" x14ac:dyDescent="0.2">
      <c r="I554" s="8"/>
    </row>
    <row r="555" spans="9:9" ht="15.75" customHeight="1" x14ac:dyDescent="0.2">
      <c r="I555" s="8"/>
    </row>
    <row r="556" spans="9:9" ht="15.75" customHeight="1" x14ac:dyDescent="0.2">
      <c r="I556" s="8"/>
    </row>
    <row r="557" spans="9:9" ht="15.75" customHeight="1" x14ac:dyDescent="0.2">
      <c r="I557" s="8"/>
    </row>
    <row r="558" spans="9:9" ht="15.75" customHeight="1" x14ac:dyDescent="0.2">
      <c r="I558" s="8"/>
    </row>
    <row r="559" spans="9:9" ht="15.75" customHeight="1" x14ac:dyDescent="0.2">
      <c r="I559" s="8"/>
    </row>
    <row r="560" spans="9:9" ht="15.75" customHeight="1" x14ac:dyDescent="0.2">
      <c r="I560" s="8"/>
    </row>
    <row r="561" spans="9:9" ht="15.75" customHeight="1" x14ac:dyDescent="0.2">
      <c r="I561" s="8"/>
    </row>
    <row r="562" spans="9:9" ht="15.75" customHeight="1" x14ac:dyDescent="0.2">
      <c r="I562" s="8"/>
    </row>
    <row r="563" spans="9:9" ht="15.75" customHeight="1" x14ac:dyDescent="0.2">
      <c r="I563" s="8"/>
    </row>
    <row r="564" spans="9:9" ht="15.75" customHeight="1" x14ac:dyDescent="0.2">
      <c r="I564" s="8"/>
    </row>
    <row r="565" spans="9:9" ht="15.75" customHeight="1" x14ac:dyDescent="0.2">
      <c r="I565" s="8"/>
    </row>
    <row r="566" spans="9:9" ht="15.75" customHeight="1" x14ac:dyDescent="0.2">
      <c r="I566" s="8"/>
    </row>
    <row r="567" spans="9:9" ht="15.75" customHeight="1" x14ac:dyDescent="0.2">
      <c r="I567" s="8"/>
    </row>
    <row r="568" spans="9:9" ht="15.75" customHeight="1" x14ac:dyDescent="0.2">
      <c r="I568" s="8"/>
    </row>
    <row r="569" spans="9:9" ht="15.75" customHeight="1" x14ac:dyDescent="0.2">
      <c r="I569" s="8"/>
    </row>
    <row r="570" spans="9:9" ht="15.75" customHeight="1" x14ac:dyDescent="0.2">
      <c r="I570" s="8"/>
    </row>
    <row r="571" spans="9:9" ht="15.75" customHeight="1" x14ac:dyDescent="0.2">
      <c r="I571" s="8"/>
    </row>
    <row r="572" spans="9:9" ht="15.75" customHeight="1" x14ac:dyDescent="0.2">
      <c r="I572" s="8"/>
    </row>
    <row r="573" spans="9:9" ht="15.75" customHeight="1" x14ac:dyDescent="0.2">
      <c r="I573" s="8"/>
    </row>
    <row r="574" spans="9:9" ht="15.75" customHeight="1" x14ac:dyDescent="0.2">
      <c r="I574" s="8"/>
    </row>
    <row r="575" spans="9:9" ht="15.75" customHeight="1" x14ac:dyDescent="0.2">
      <c r="I575" s="8"/>
    </row>
    <row r="576" spans="9:9" ht="15.75" customHeight="1" x14ac:dyDescent="0.2">
      <c r="I576" s="8"/>
    </row>
    <row r="577" spans="9:9" ht="15.75" customHeight="1" x14ac:dyDescent="0.2">
      <c r="I577" s="8"/>
    </row>
    <row r="578" spans="9:9" ht="15.75" customHeight="1" x14ac:dyDescent="0.2">
      <c r="I578" s="8"/>
    </row>
    <row r="579" spans="9:9" ht="15.75" customHeight="1" x14ac:dyDescent="0.2">
      <c r="I579" s="8"/>
    </row>
    <row r="580" spans="9:9" ht="15.75" customHeight="1" x14ac:dyDescent="0.2">
      <c r="I580" s="8"/>
    </row>
    <row r="581" spans="9:9" ht="15.75" customHeight="1" x14ac:dyDescent="0.2">
      <c r="I581" s="8"/>
    </row>
    <row r="582" spans="9:9" ht="15.75" customHeight="1" x14ac:dyDescent="0.2">
      <c r="I582" s="8"/>
    </row>
    <row r="583" spans="9:9" ht="15.75" customHeight="1" x14ac:dyDescent="0.2">
      <c r="I583" s="8"/>
    </row>
    <row r="584" spans="9:9" ht="15.75" customHeight="1" x14ac:dyDescent="0.2">
      <c r="I584" s="8"/>
    </row>
    <row r="585" spans="9:9" ht="15.75" customHeight="1" x14ac:dyDescent="0.2">
      <c r="I585" s="8"/>
    </row>
    <row r="586" spans="9:9" ht="15.75" customHeight="1" x14ac:dyDescent="0.2">
      <c r="I586" s="8"/>
    </row>
    <row r="587" spans="9:9" ht="15.75" customHeight="1" x14ac:dyDescent="0.2">
      <c r="I587" s="8"/>
    </row>
    <row r="588" spans="9:9" ht="15.75" customHeight="1" x14ac:dyDescent="0.2">
      <c r="I588" s="8"/>
    </row>
    <row r="589" spans="9:9" ht="15.75" customHeight="1" x14ac:dyDescent="0.2">
      <c r="I589" s="8"/>
    </row>
    <row r="590" spans="9:9" ht="15.75" customHeight="1" x14ac:dyDescent="0.2">
      <c r="I590" s="8"/>
    </row>
    <row r="591" spans="9:9" ht="15.75" customHeight="1" x14ac:dyDescent="0.2">
      <c r="I591" s="8"/>
    </row>
    <row r="592" spans="9:9" ht="15.75" customHeight="1" x14ac:dyDescent="0.2">
      <c r="I592" s="8"/>
    </row>
    <row r="593" spans="9:9" ht="15.75" customHeight="1" x14ac:dyDescent="0.2">
      <c r="I593" s="8"/>
    </row>
    <row r="594" spans="9:9" ht="15.75" customHeight="1" x14ac:dyDescent="0.2">
      <c r="I594" s="8"/>
    </row>
    <row r="595" spans="9:9" ht="15.75" customHeight="1" x14ac:dyDescent="0.2">
      <c r="I595" s="8"/>
    </row>
    <row r="596" spans="9:9" ht="15.75" customHeight="1" x14ac:dyDescent="0.2">
      <c r="I596" s="8"/>
    </row>
    <row r="597" spans="9:9" ht="15.75" customHeight="1" x14ac:dyDescent="0.2">
      <c r="I597" s="8"/>
    </row>
    <row r="598" spans="9:9" ht="15.75" customHeight="1" x14ac:dyDescent="0.2">
      <c r="I598" s="8"/>
    </row>
    <row r="599" spans="9:9" ht="15.75" customHeight="1" x14ac:dyDescent="0.2">
      <c r="I599" s="8"/>
    </row>
    <row r="600" spans="9:9" ht="15.75" customHeight="1" x14ac:dyDescent="0.2">
      <c r="I600" s="8"/>
    </row>
    <row r="601" spans="9:9" ht="15.75" customHeight="1" x14ac:dyDescent="0.2">
      <c r="I601" s="8"/>
    </row>
    <row r="602" spans="9:9" ht="15.75" customHeight="1" x14ac:dyDescent="0.2">
      <c r="I602" s="8"/>
    </row>
    <row r="603" spans="9:9" ht="15.75" customHeight="1" x14ac:dyDescent="0.2">
      <c r="I603" s="8"/>
    </row>
    <row r="604" spans="9:9" ht="15.75" customHeight="1" x14ac:dyDescent="0.2">
      <c r="I604" s="8"/>
    </row>
    <row r="605" spans="9:9" ht="15.75" customHeight="1" x14ac:dyDescent="0.2">
      <c r="I605" s="8"/>
    </row>
    <row r="606" spans="9:9" ht="15.75" customHeight="1" x14ac:dyDescent="0.2">
      <c r="I606" s="8"/>
    </row>
    <row r="607" spans="9:9" ht="15.75" customHeight="1" x14ac:dyDescent="0.2">
      <c r="I607" s="8"/>
    </row>
    <row r="608" spans="9:9" ht="15.75" customHeight="1" x14ac:dyDescent="0.2">
      <c r="I608" s="8"/>
    </row>
    <row r="609" spans="9:9" ht="15.75" customHeight="1" x14ac:dyDescent="0.2">
      <c r="I609" s="8"/>
    </row>
    <row r="610" spans="9:9" ht="15.75" customHeight="1" x14ac:dyDescent="0.2">
      <c r="I610" s="8"/>
    </row>
    <row r="611" spans="9:9" ht="15.75" customHeight="1" x14ac:dyDescent="0.2">
      <c r="I611" s="8"/>
    </row>
    <row r="612" spans="9:9" ht="15.75" customHeight="1" x14ac:dyDescent="0.2">
      <c r="I612" s="8"/>
    </row>
    <row r="613" spans="9:9" ht="15.75" customHeight="1" x14ac:dyDescent="0.2">
      <c r="I613" s="8"/>
    </row>
    <row r="614" spans="9:9" ht="15.75" customHeight="1" x14ac:dyDescent="0.2">
      <c r="I614" s="8"/>
    </row>
    <row r="615" spans="9:9" ht="15.75" customHeight="1" x14ac:dyDescent="0.2">
      <c r="I615" s="8"/>
    </row>
    <row r="616" spans="9:9" ht="15.75" customHeight="1" x14ac:dyDescent="0.2">
      <c r="I616" s="8"/>
    </row>
    <row r="617" spans="9:9" ht="15.75" customHeight="1" x14ac:dyDescent="0.2">
      <c r="I617" s="8"/>
    </row>
    <row r="618" spans="9:9" ht="15.75" customHeight="1" x14ac:dyDescent="0.2">
      <c r="I618" s="8"/>
    </row>
    <row r="619" spans="9:9" ht="15.75" customHeight="1" x14ac:dyDescent="0.2">
      <c r="I619" s="8"/>
    </row>
    <row r="620" spans="9:9" ht="15.75" customHeight="1" x14ac:dyDescent="0.2">
      <c r="I620" s="8"/>
    </row>
    <row r="621" spans="9:9" ht="15.75" customHeight="1" x14ac:dyDescent="0.2">
      <c r="I621" s="8"/>
    </row>
    <row r="622" spans="9:9" ht="15.75" customHeight="1" x14ac:dyDescent="0.2">
      <c r="I622" s="8"/>
    </row>
    <row r="623" spans="9:9" ht="15.75" customHeight="1" x14ac:dyDescent="0.2">
      <c r="I623" s="8"/>
    </row>
    <row r="624" spans="9:9" ht="15.75" customHeight="1" x14ac:dyDescent="0.2">
      <c r="I624" s="8"/>
    </row>
    <row r="625" spans="9:9" ht="15.75" customHeight="1" x14ac:dyDescent="0.2">
      <c r="I625" s="8"/>
    </row>
    <row r="626" spans="9:9" ht="15.75" customHeight="1" x14ac:dyDescent="0.2">
      <c r="I626" s="8"/>
    </row>
    <row r="627" spans="9:9" ht="15.75" customHeight="1" x14ac:dyDescent="0.2">
      <c r="I627" s="8"/>
    </row>
    <row r="628" spans="9:9" ht="15.75" customHeight="1" x14ac:dyDescent="0.2">
      <c r="I628" s="8"/>
    </row>
    <row r="629" spans="9:9" ht="15.75" customHeight="1" x14ac:dyDescent="0.2">
      <c r="I629" s="8"/>
    </row>
    <row r="630" spans="9:9" ht="15.75" customHeight="1" x14ac:dyDescent="0.2">
      <c r="I630" s="8"/>
    </row>
    <row r="631" spans="9:9" ht="15.75" customHeight="1" x14ac:dyDescent="0.2">
      <c r="I631" s="8"/>
    </row>
    <row r="632" spans="9:9" ht="15.75" customHeight="1" x14ac:dyDescent="0.2">
      <c r="I632" s="8"/>
    </row>
    <row r="633" spans="9:9" ht="15.75" customHeight="1" x14ac:dyDescent="0.2">
      <c r="I633" s="8"/>
    </row>
    <row r="634" spans="9:9" ht="15.75" customHeight="1" x14ac:dyDescent="0.2">
      <c r="I634" s="8"/>
    </row>
    <row r="635" spans="9:9" ht="15.75" customHeight="1" x14ac:dyDescent="0.2">
      <c r="I635" s="8"/>
    </row>
    <row r="636" spans="9:9" ht="15.75" customHeight="1" x14ac:dyDescent="0.2">
      <c r="I636" s="8"/>
    </row>
    <row r="637" spans="9:9" ht="15.75" customHeight="1" x14ac:dyDescent="0.2">
      <c r="I637" s="8"/>
    </row>
    <row r="638" spans="9:9" ht="15.75" customHeight="1" x14ac:dyDescent="0.2">
      <c r="I638" s="8"/>
    </row>
    <row r="639" spans="9:9" ht="15.75" customHeight="1" x14ac:dyDescent="0.2">
      <c r="I639" s="8"/>
    </row>
    <row r="640" spans="9:9" ht="15.75" customHeight="1" x14ac:dyDescent="0.2">
      <c r="I640" s="8"/>
    </row>
    <row r="641" spans="9:9" ht="15.75" customHeight="1" x14ac:dyDescent="0.2">
      <c r="I641" s="8"/>
    </row>
    <row r="642" spans="9:9" ht="15.75" customHeight="1" x14ac:dyDescent="0.2">
      <c r="I642" s="8"/>
    </row>
    <row r="643" spans="9:9" ht="15.75" customHeight="1" x14ac:dyDescent="0.2">
      <c r="I643" s="8"/>
    </row>
    <row r="644" spans="9:9" ht="15.75" customHeight="1" x14ac:dyDescent="0.2">
      <c r="I644" s="8"/>
    </row>
    <row r="645" spans="9:9" ht="15.75" customHeight="1" x14ac:dyDescent="0.2">
      <c r="I645" s="8"/>
    </row>
    <row r="646" spans="9:9" ht="15.75" customHeight="1" x14ac:dyDescent="0.2">
      <c r="I646" s="8"/>
    </row>
    <row r="647" spans="9:9" ht="15.75" customHeight="1" x14ac:dyDescent="0.2">
      <c r="I647" s="8"/>
    </row>
    <row r="648" spans="9:9" ht="15.75" customHeight="1" x14ac:dyDescent="0.2">
      <c r="I648" s="8"/>
    </row>
    <row r="649" spans="9:9" ht="15.75" customHeight="1" x14ac:dyDescent="0.2">
      <c r="I649" s="8"/>
    </row>
    <row r="650" spans="9:9" ht="15.75" customHeight="1" x14ac:dyDescent="0.2">
      <c r="I650" s="8"/>
    </row>
    <row r="651" spans="9:9" ht="15.75" customHeight="1" x14ac:dyDescent="0.2">
      <c r="I651" s="8"/>
    </row>
    <row r="652" spans="9:9" ht="15.75" customHeight="1" x14ac:dyDescent="0.2">
      <c r="I652" s="8"/>
    </row>
    <row r="653" spans="9:9" ht="15.75" customHeight="1" x14ac:dyDescent="0.2">
      <c r="I653" s="8"/>
    </row>
    <row r="654" spans="9:9" ht="15.75" customHeight="1" x14ac:dyDescent="0.2">
      <c r="I654" s="8"/>
    </row>
    <row r="655" spans="9:9" ht="15.75" customHeight="1" x14ac:dyDescent="0.2">
      <c r="I655" s="8"/>
    </row>
    <row r="656" spans="9:9" ht="15.75" customHeight="1" x14ac:dyDescent="0.2">
      <c r="I656" s="8"/>
    </row>
    <row r="657" spans="9:9" ht="15.75" customHeight="1" x14ac:dyDescent="0.2">
      <c r="I657" s="8"/>
    </row>
    <row r="658" spans="9:9" ht="15.75" customHeight="1" x14ac:dyDescent="0.2">
      <c r="I658" s="8"/>
    </row>
    <row r="659" spans="9:9" ht="15.75" customHeight="1" x14ac:dyDescent="0.2">
      <c r="I659" s="8"/>
    </row>
    <row r="660" spans="9:9" ht="15.75" customHeight="1" x14ac:dyDescent="0.2">
      <c r="I660" s="8"/>
    </row>
    <row r="661" spans="9:9" ht="15.75" customHeight="1" x14ac:dyDescent="0.2">
      <c r="I661" s="8"/>
    </row>
    <row r="662" spans="9:9" ht="15.75" customHeight="1" x14ac:dyDescent="0.2">
      <c r="I662" s="8"/>
    </row>
    <row r="663" spans="9:9" ht="15.75" customHeight="1" x14ac:dyDescent="0.2">
      <c r="I663" s="8"/>
    </row>
    <row r="664" spans="9:9" ht="15.75" customHeight="1" x14ac:dyDescent="0.2">
      <c r="I664" s="8"/>
    </row>
    <row r="665" spans="9:9" ht="15.75" customHeight="1" x14ac:dyDescent="0.2">
      <c r="I665" s="8"/>
    </row>
    <row r="666" spans="9:9" ht="15.75" customHeight="1" x14ac:dyDescent="0.2">
      <c r="I666" s="8"/>
    </row>
    <row r="667" spans="9:9" ht="15.75" customHeight="1" x14ac:dyDescent="0.2">
      <c r="I667" s="8"/>
    </row>
    <row r="668" spans="9:9" ht="15.75" customHeight="1" x14ac:dyDescent="0.2">
      <c r="I668" s="8"/>
    </row>
    <row r="669" spans="9:9" ht="15.75" customHeight="1" x14ac:dyDescent="0.2">
      <c r="I669" s="8"/>
    </row>
    <row r="670" spans="9:9" ht="15.75" customHeight="1" x14ac:dyDescent="0.2">
      <c r="I670" s="8"/>
    </row>
    <row r="671" spans="9:9" ht="15.75" customHeight="1" x14ac:dyDescent="0.2">
      <c r="I671" s="8"/>
    </row>
    <row r="672" spans="9:9" ht="15.75" customHeight="1" x14ac:dyDescent="0.2">
      <c r="I672" s="8"/>
    </row>
    <row r="673" spans="9:9" ht="15.75" customHeight="1" x14ac:dyDescent="0.2">
      <c r="I673" s="8"/>
    </row>
    <row r="674" spans="9:9" ht="15.75" customHeight="1" x14ac:dyDescent="0.2">
      <c r="I674" s="8"/>
    </row>
    <row r="675" spans="9:9" ht="15.75" customHeight="1" x14ac:dyDescent="0.2">
      <c r="I675" s="8"/>
    </row>
    <row r="676" spans="9:9" ht="15.75" customHeight="1" x14ac:dyDescent="0.2">
      <c r="I676" s="8"/>
    </row>
    <row r="677" spans="9:9" ht="15.75" customHeight="1" x14ac:dyDescent="0.2">
      <c r="I677" s="8"/>
    </row>
    <row r="678" spans="9:9" ht="15.75" customHeight="1" x14ac:dyDescent="0.2">
      <c r="I678" s="8"/>
    </row>
    <row r="679" spans="9:9" ht="15.75" customHeight="1" x14ac:dyDescent="0.2">
      <c r="I679" s="8"/>
    </row>
    <row r="680" spans="9:9" ht="15.75" customHeight="1" x14ac:dyDescent="0.2">
      <c r="I680" s="8"/>
    </row>
    <row r="681" spans="9:9" ht="15.75" customHeight="1" x14ac:dyDescent="0.2">
      <c r="I681" s="8"/>
    </row>
    <row r="682" spans="9:9" ht="15.75" customHeight="1" x14ac:dyDescent="0.2">
      <c r="I682" s="8"/>
    </row>
    <row r="683" spans="9:9" ht="15.75" customHeight="1" x14ac:dyDescent="0.2">
      <c r="I683" s="8"/>
    </row>
    <row r="684" spans="9:9" ht="15.75" customHeight="1" x14ac:dyDescent="0.2">
      <c r="I684" s="8"/>
    </row>
    <row r="685" spans="9:9" ht="15.75" customHeight="1" x14ac:dyDescent="0.2">
      <c r="I685" s="8"/>
    </row>
    <row r="686" spans="9:9" ht="15.75" customHeight="1" x14ac:dyDescent="0.2">
      <c r="I686" s="8"/>
    </row>
    <row r="687" spans="9:9" ht="15.75" customHeight="1" x14ac:dyDescent="0.2">
      <c r="I687" s="8"/>
    </row>
    <row r="688" spans="9:9" ht="15.75" customHeight="1" x14ac:dyDescent="0.2">
      <c r="I688" s="8"/>
    </row>
    <row r="689" spans="9:9" ht="15.75" customHeight="1" x14ac:dyDescent="0.2">
      <c r="I689" s="8"/>
    </row>
    <row r="690" spans="9:9" ht="15.75" customHeight="1" x14ac:dyDescent="0.2">
      <c r="I690" s="8"/>
    </row>
    <row r="691" spans="9:9" ht="15.75" customHeight="1" x14ac:dyDescent="0.2">
      <c r="I691" s="8"/>
    </row>
    <row r="692" spans="9:9" ht="15.75" customHeight="1" x14ac:dyDescent="0.2">
      <c r="I692" s="8"/>
    </row>
    <row r="693" spans="9:9" ht="15.75" customHeight="1" x14ac:dyDescent="0.2">
      <c r="I693" s="8"/>
    </row>
    <row r="694" spans="9:9" ht="15.75" customHeight="1" x14ac:dyDescent="0.2">
      <c r="I694" s="8"/>
    </row>
    <row r="695" spans="9:9" ht="15.75" customHeight="1" x14ac:dyDescent="0.2">
      <c r="I695" s="8"/>
    </row>
    <row r="696" spans="9:9" ht="15.75" customHeight="1" x14ac:dyDescent="0.2">
      <c r="I696" s="8"/>
    </row>
    <row r="697" spans="9:9" ht="15.75" customHeight="1" x14ac:dyDescent="0.2">
      <c r="I697" s="8"/>
    </row>
    <row r="698" spans="9:9" ht="15.75" customHeight="1" x14ac:dyDescent="0.2">
      <c r="I698" s="8"/>
    </row>
    <row r="699" spans="9:9" ht="15.75" customHeight="1" x14ac:dyDescent="0.2">
      <c r="I699" s="8"/>
    </row>
    <row r="700" spans="9:9" ht="15.75" customHeight="1" x14ac:dyDescent="0.2">
      <c r="I700" s="8"/>
    </row>
    <row r="701" spans="9:9" ht="15.75" customHeight="1" x14ac:dyDescent="0.2">
      <c r="I701" s="8"/>
    </row>
    <row r="702" spans="9:9" ht="15.75" customHeight="1" x14ac:dyDescent="0.2">
      <c r="I702" s="8"/>
    </row>
    <row r="703" spans="9:9" ht="15.75" customHeight="1" x14ac:dyDescent="0.2">
      <c r="I703" s="8"/>
    </row>
    <row r="704" spans="9:9" ht="15.75" customHeight="1" x14ac:dyDescent="0.2">
      <c r="I704" s="8"/>
    </row>
    <row r="705" spans="9:9" ht="15.75" customHeight="1" x14ac:dyDescent="0.2">
      <c r="I705" s="8"/>
    </row>
    <row r="706" spans="9:9" ht="15.75" customHeight="1" x14ac:dyDescent="0.2">
      <c r="I706" s="8"/>
    </row>
    <row r="707" spans="9:9" ht="15.75" customHeight="1" x14ac:dyDescent="0.2">
      <c r="I707" s="8"/>
    </row>
    <row r="708" spans="9:9" ht="15.75" customHeight="1" x14ac:dyDescent="0.2">
      <c r="I708" s="8"/>
    </row>
    <row r="709" spans="9:9" ht="15.75" customHeight="1" x14ac:dyDescent="0.2">
      <c r="I709" s="8"/>
    </row>
    <row r="710" spans="9:9" ht="15.75" customHeight="1" x14ac:dyDescent="0.2">
      <c r="I710" s="8"/>
    </row>
    <row r="711" spans="9:9" ht="15.75" customHeight="1" x14ac:dyDescent="0.2">
      <c r="I711" s="8"/>
    </row>
    <row r="712" spans="9:9" ht="15.75" customHeight="1" x14ac:dyDescent="0.2">
      <c r="I712" s="8"/>
    </row>
    <row r="713" spans="9:9" ht="15.75" customHeight="1" x14ac:dyDescent="0.2">
      <c r="I713" s="8"/>
    </row>
    <row r="714" spans="9:9" ht="15.75" customHeight="1" x14ac:dyDescent="0.2">
      <c r="I714" s="8"/>
    </row>
    <row r="715" spans="9:9" ht="15.75" customHeight="1" x14ac:dyDescent="0.2">
      <c r="I715" s="8"/>
    </row>
    <row r="716" spans="9:9" ht="15.75" customHeight="1" x14ac:dyDescent="0.2">
      <c r="I716" s="8"/>
    </row>
    <row r="717" spans="9:9" ht="15.75" customHeight="1" x14ac:dyDescent="0.2">
      <c r="I717" s="8"/>
    </row>
    <row r="718" spans="9:9" ht="15.75" customHeight="1" x14ac:dyDescent="0.2">
      <c r="I718" s="8"/>
    </row>
    <row r="719" spans="9:9" ht="15.75" customHeight="1" x14ac:dyDescent="0.2">
      <c r="I719" s="8"/>
    </row>
    <row r="720" spans="9:9" ht="15.75" customHeight="1" x14ac:dyDescent="0.2">
      <c r="I720" s="8"/>
    </row>
    <row r="721" spans="9:9" ht="15.75" customHeight="1" x14ac:dyDescent="0.2">
      <c r="I721" s="8"/>
    </row>
    <row r="722" spans="9:9" ht="15.75" customHeight="1" x14ac:dyDescent="0.2">
      <c r="I722" s="8"/>
    </row>
    <row r="723" spans="9:9" ht="15.75" customHeight="1" x14ac:dyDescent="0.2">
      <c r="I723" s="8"/>
    </row>
    <row r="724" spans="9:9" ht="15.75" customHeight="1" x14ac:dyDescent="0.2">
      <c r="I724" s="8"/>
    </row>
    <row r="725" spans="9:9" ht="15.75" customHeight="1" x14ac:dyDescent="0.2">
      <c r="I725" s="8"/>
    </row>
    <row r="726" spans="9:9" ht="15.75" customHeight="1" x14ac:dyDescent="0.2">
      <c r="I726" s="8"/>
    </row>
    <row r="727" spans="9:9" ht="15.75" customHeight="1" x14ac:dyDescent="0.2">
      <c r="I727" s="8"/>
    </row>
    <row r="728" spans="9:9" ht="15.75" customHeight="1" x14ac:dyDescent="0.2">
      <c r="I728" s="8"/>
    </row>
    <row r="729" spans="9:9" ht="15.75" customHeight="1" x14ac:dyDescent="0.2">
      <c r="I729" s="8"/>
    </row>
    <row r="730" spans="9:9" ht="15.75" customHeight="1" x14ac:dyDescent="0.2">
      <c r="I730" s="8"/>
    </row>
    <row r="731" spans="9:9" ht="15.75" customHeight="1" x14ac:dyDescent="0.2">
      <c r="I731" s="8"/>
    </row>
    <row r="732" spans="9:9" ht="15.75" customHeight="1" x14ac:dyDescent="0.2">
      <c r="I732" s="8"/>
    </row>
    <row r="733" spans="9:9" ht="15.75" customHeight="1" x14ac:dyDescent="0.2">
      <c r="I733" s="8"/>
    </row>
    <row r="734" spans="9:9" ht="15.75" customHeight="1" x14ac:dyDescent="0.2">
      <c r="I734" s="8"/>
    </row>
    <row r="735" spans="9:9" ht="15.75" customHeight="1" x14ac:dyDescent="0.2">
      <c r="I735" s="8"/>
    </row>
    <row r="736" spans="9:9" ht="15.75" customHeight="1" x14ac:dyDescent="0.2">
      <c r="I736" s="8"/>
    </row>
    <row r="737" spans="9:9" ht="15.75" customHeight="1" x14ac:dyDescent="0.2">
      <c r="I737" s="8"/>
    </row>
    <row r="738" spans="9:9" ht="15.75" customHeight="1" x14ac:dyDescent="0.2">
      <c r="I738" s="8"/>
    </row>
    <row r="739" spans="9:9" ht="15.75" customHeight="1" x14ac:dyDescent="0.2">
      <c r="I739" s="8"/>
    </row>
    <row r="740" spans="9:9" ht="15.75" customHeight="1" x14ac:dyDescent="0.2">
      <c r="I740" s="8"/>
    </row>
    <row r="741" spans="9:9" ht="15.75" customHeight="1" x14ac:dyDescent="0.2">
      <c r="I741" s="8"/>
    </row>
    <row r="742" spans="9:9" ht="15.75" customHeight="1" x14ac:dyDescent="0.2">
      <c r="I742" s="8"/>
    </row>
    <row r="743" spans="9:9" ht="15.75" customHeight="1" x14ac:dyDescent="0.2">
      <c r="I743" s="8"/>
    </row>
    <row r="744" spans="9:9" ht="15.75" customHeight="1" x14ac:dyDescent="0.2">
      <c r="I744" s="8"/>
    </row>
    <row r="745" spans="9:9" ht="15.75" customHeight="1" x14ac:dyDescent="0.2">
      <c r="I745" s="8"/>
    </row>
    <row r="746" spans="9:9" ht="15.75" customHeight="1" x14ac:dyDescent="0.2">
      <c r="I746" s="8"/>
    </row>
    <row r="747" spans="9:9" ht="15.75" customHeight="1" x14ac:dyDescent="0.2">
      <c r="I747" s="8"/>
    </row>
    <row r="748" spans="9:9" ht="15.75" customHeight="1" x14ac:dyDescent="0.2">
      <c r="I748" s="8"/>
    </row>
    <row r="749" spans="9:9" ht="15.75" customHeight="1" x14ac:dyDescent="0.2">
      <c r="I749" s="8"/>
    </row>
    <row r="750" spans="9:9" ht="15.75" customHeight="1" x14ac:dyDescent="0.2">
      <c r="I750" s="8"/>
    </row>
    <row r="751" spans="9:9" ht="15.75" customHeight="1" x14ac:dyDescent="0.2">
      <c r="I751" s="8"/>
    </row>
    <row r="752" spans="9:9" ht="15.75" customHeight="1" x14ac:dyDescent="0.2">
      <c r="I752" s="8"/>
    </row>
    <row r="753" spans="9:9" ht="15.75" customHeight="1" x14ac:dyDescent="0.2">
      <c r="I753" s="8"/>
    </row>
    <row r="754" spans="9:9" ht="15.75" customHeight="1" x14ac:dyDescent="0.2">
      <c r="I754" s="8"/>
    </row>
    <row r="755" spans="9:9" ht="15.75" customHeight="1" x14ac:dyDescent="0.2">
      <c r="I755" s="8"/>
    </row>
    <row r="756" spans="9:9" ht="15.75" customHeight="1" x14ac:dyDescent="0.2">
      <c r="I756" s="8"/>
    </row>
    <row r="757" spans="9:9" ht="15.75" customHeight="1" x14ac:dyDescent="0.2">
      <c r="I757" s="8"/>
    </row>
    <row r="758" spans="9:9" ht="15.75" customHeight="1" x14ac:dyDescent="0.2">
      <c r="I758" s="8"/>
    </row>
    <row r="759" spans="9:9" ht="15.75" customHeight="1" x14ac:dyDescent="0.2">
      <c r="I759" s="8"/>
    </row>
    <row r="760" spans="9:9" ht="15.75" customHeight="1" x14ac:dyDescent="0.2">
      <c r="I760" s="8"/>
    </row>
    <row r="761" spans="9:9" ht="15.75" customHeight="1" x14ac:dyDescent="0.2">
      <c r="I761" s="8"/>
    </row>
    <row r="762" spans="9:9" ht="15.75" customHeight="1" x14ac:dyDescent="0.2">
      <c r="I762" s="8"/>
    </row>
    <row r="763" spans="9:9" ht="15.75" customHeight="1" x14ac:dyDescent="0.2">
      <c r="I763" s="8"/>
    </row>
    <row r="764" spans="9:9" ht="15.75" customHeight="1" x14ac:dyDescent="0.2">
      <c r="I764" s="8"/>
    </row>
    <row r="765" spans="9:9" ht="15.75" customHeight="1" x14ac:dyDescent="0.2">
      <c r="I765" s="8"/>
    </row>
    <row r="766" spans="9:9" ht="15.75" customHeight="1" x14ac:dyDescent="0.2">
      <c r="I766" s="8"/>
    </row>
    <row r="767" spans="9:9" ht="15.75" customHeight="1" x14ac:dyDescent="0.2">
      <c r="I767" s="8"/>
    </row>
    <row r="768" spans="9:9" ht="15.75" customHeight="1" x14ac:dyDescent="0.2">
      <c r="I768" s="8"/>
    </row>
    <row r="769" spans="9:9" ht="15.75" customHeight="1" x14ac:dyDescent="0.2">
      <c r="I769" s="8"/>
    </row>
    <row r="770" spans="9:9" ht="15.75" customHeight="1" x14ac:dyDescent="0.2">
      <c r="I770" s="8"/>
    </row>
    <row r="771" spans="9:9" ht="15.75" customHeight="1" x14ac:dyDescent="0.2">
      <c r="I771" s="8"/>
    </row>
    <row r="772" spans="9:9" ht="15.75" customHeight="1" x14ac:dyDescent="0.2">
      <c r="I772" s="8"/>
    </row>
    <row r="773" spans="9:9" ht="15.75" customHeight="1" x14ac:dyDescent="0.2">
      <c r="I773" s="8"/>
    </row>
    <row r="774" spans="9:9" ht="15.75" customHeight="1" x14ac:dyDescent="0.2">
      <c r="I774" s="8"/>
    </row>
    <row r="775" spans="9:9" ht="15.75" customHeight="1" x14ac:dyDescent="0.2">
      <c r="I775" s="8"/>
    </row>
    <row r="776" spans="9:9" ht="15.75" customHeight="1" x14ac:dyDescent="0.2">
      <c r="I776" s="8"/>
    </row>
    <row r="777" spans="9:9" ht="15.75" customHeight="1" x14ac:dyDescent="0.2">
      <c r="I777" s="8"/>
    </row>
    <row r="778" spans="9:9" ht="15.75" customHeight="1" x14ac:dyDescent="0.2">
      <c r="I778" s="8"/>
    </row>
    <row r="779" spans="9:9" ht="15.75" customHeight="1" x14ac:dyDescent="0.2">
      <c r="I779" s="8"/>
    </row>
    <row r="780" spans="9:9" ht="15.75" customHeight="1" x14ac:dyDescent="0.2">
      <c r="I780" s="8"/>
    </row>
    <row r="781" spans="9:9" ht="15.75" customHeight="1" x14ac:dyDescent="0.2">
      <c r="I781" s="8"/>
    </row>
    <row r="782" spans="9:9" ht="15.75" customHeight="1" x14ac:dyDescent="0.2">
      <c r="I782" s="8"/>
    </row>
    <row r="783" spans="9:9" ht="15.75" customHeight="1" x14ac:dyDescent="0.2">
      <c r="I783" s="8"/>
    </row>
    <row r="784" spans="9:9" ht="15.75" customHeight="1" x14ac:dyDescent="0.2">
      <c r="I784" s="8"/>
    </row>
    <row r="785" spans="9:9" ht="15.75" customHeight="1" x14ac:dyDescent="0.2">
      <c r="I785" s="8"/>
    </row>
    <row r="786" spans="9:9" ht="15.75" customHeight="1" x14ac:dyDescent="0.2">
      <c r="I786" s="8"/>
    </row>
    <row r="787" spans="9:9" ht="15.75" customHeight="1" x14ac:dyDescent="0.2">
      <c r="I787" s="8"/>
    </row>
    <row r="788" spans="9:9" ht="15.75" customHeight="1" x14ac:dyDescent="0.2">
      <c r="I788" s="8"/>
    </row>
    <row r="789" spans="9:9" ht="15.75" customHeight="1" x14ac:dyDescent="0.2">
      <c r="I789" s="8"/>
    </row>
    <row r="790" spans="9:9" ht="15.75" customHeight="1" x14ac:dyDescent="0.2">
      <c r="I790" s="8"/>
    </row>
    <row r="791" spans="9:9" ht="15.75" customHeight="1" x14ac:dyDescent="0.2">
      <c r="I791" s="8"/>
    </row>
    <row r="792" spans="9:9" ht="15.75" customHeight="1" x14ac:dyDescent="0.2">
      <c r="I792" s="8"/>
    </row>
    <row r="793" spans="9:9" ht="15.75" customHeight="1" x14ac:dyDescent="0.2">
      <c r="I793" s="8"/>
    </row>
    <row r="794" spans="9:9" ht="15.75" customHeight="1" x14ac:dyDescent="0.2">
      <c r="I794" s="8"/>
    </row>
    <row r="795" spans="9:9" ht="15.75" customHeight="1" x14ac:dyDescent="0.2">
      <c r="I795" s="8"/>
    </row>
    <row r="796" spans="9:9" ht="15.75" customHeight="1" x14ac:dyDescent="0.2">
      <c r="I796" s="8"/>
    </row>
    <row r="797" spans="9:9" ht="15.75" customHeight="1" x14ac:dyDescent="0.2">
      <c r="I797" s="8"/>
    </row>
    <row r="798" spans="9:9" ht="15.75" customHeight="1" x14ac:dyDescent="0.2">
      <c r="I798" s="8"/>
    </row>
    <row r="799" spans="9:9" ht="15.75" customHeight="1" x14ac:dyDescent="0.2">
      <c r="I799" s="8"/>
    </row>
    <row r="800" spans="9:9" ht="15.75" customHeight="1" x14ac:dyDescent="0.2">
      <c r="I800" s="8"/>
    </row>
    <row r="801" spans="9:9" ht="15.75" customHeight="1" x14ac:dyDescent="0.2">
      <c r="I801" s="8"/>
    </row>
    <row r="802" spans="9:9" ht="15.75" customHeight="1" x14ac:dyDescent="0.2">
      <c r="I802" s="8"/>
    </row>
    <row r="803" spans="9:9" ht="15.75" customHeight="1" x14ac:dyDescent="0.2">
      <c r="I803" s="8"/>
    </row>
    <row r="804" spans="9:9" ht="15.75" customHeight="1" x14ac:dyDescent="0.2">
      <c r="I804" s="8"/>
    </row>
    <row r="805" spans="9:9" ht="15.75" customHeight="1" x14ac:dyDescent="0.2">
      <c r="I805" s="8"/>
    </row>
    <row r="806" spans="9:9" ht="15.75" customHeight="1" x14ac:dyDescent="0.2">
      <c r="I806" s="8"/>
    </row>
    <row r="807" spans="9:9" ht="15.75" customHeight="1" x14ac:dyDescent="0.2">
      <c r="I807" s="8"/>
    </row>
    <row r="808" spans="9:9" ht="15.75" customHeight="1" x14ac:dyDescent="0.2">
      <c r="I808" s="8"/>
    </row>
    <row r="809" spans="9:9" ht="15.75" customHeight="1" x14ac:dyDescent="0.2">
      <c r="I809" s="8"/>
    </row>
    <row r="810" spans="9:9" ht="15.75" customHeight="1" x14ac:dyDescent="0.2">
      <c r="I810" s="8"/>
    </row>
    <row r="811" spans="9:9" ht="15.75" customHeight="1" x14ac:dyDescent="0.2">
      <c r="I811" s="8"/>
    </row>
    <row r="812" spans="9:9" ht="15.75" customHeight="1" x14ac:dyDescent="0.2">
      <c r="I812" s="8"/>
    </row>
    <row r="813" spans="9:9" ht="15.75" customHeight="1" x14ac:dyDescent="0.2">
      <c r="I813" s="8"/>
    </row>
    <row r="814" spans="9:9" ht="15.75" customHeight="1" x14ac:dyDescent="0.2">
      <c r="I814" s="8"/>
    </row>
    <row r="815" spans="9:9" ht="15.75" customHeight="1" x14ac:dyDescent="0.2">
      <c r="I815" s="8"/>
    </row>
    <row r="816" spans="9:9" ht="15.75" customHeight="1" x14ac:dyDescent="0.2">
      <c r="I816" s="8"/>
    </row>
    <row r="817" spans="9:9" ht="15.75" customHeight="1" x14ac:dyDescent="0.2">
      <c r="I817" s="8"/>
    </row>
    <row r="818" spans="9:9" ht="15.75" customHeight="1" x14ac:dyDescent="0.2">
      <c r="I818" s="8"/>
    </row>
    <row r="819" spans="9:9" ht="15.75" customHeight="1" x14ac:dyDescent="0.2">
      <c r="I819" s="8"/>
    </row>
    <row r="820" spans="9:9" ht="15.75" customHeight="1" x14ac:dyDescent="0.2">
      <c r="I820" s="8"/>
    </row>
    <row r="821" spans="9:9" ht="15.75" customHeight="1" x14ac:dyDescent="0.2">
      <c r="I821" s="8"/>
    </row>
    <row r="822" spans="9:9" ht="15.75" customHeight="1" x14ac:dyDescent="0.2">
      <c r="I822" s="8"/>
    </row>
    <row r="823" spans="9:9" ht="15.75" customHeight="1" x14ac:dyDescent="0.2">
      <c r="I823" s="8"/>
    </row>
    <row r="824" spans="9:9" ht="15.75" customHeight="1" x14ac:dyDescent="0.2">
      <c r="I824" s="8"/>
    </row>
    <row r="825" spans="9:9" ht="15.75" customHeight="1" x14ac:dyDescent="0.2">
      <c r="I825" s="8"/>
    </row>
    <row r="826" spans="9:9" ht="15.75" customHeight="1" x14ac:dyDescent="0.2">
      <c r="I826" s="8"/>
    </row>
    <row r="827" spans="9:9" ht="15.75" customHeight="1" x14ac:dyDescent="0.2">
      <c r="I827" s="8"/>
    </row>
    <row r="828" spans="9:9" ht="15.75" customHeight="1" x14ac:dyDescent="0.2">
      <c r="I828" s="8"/>
    </row>
    <row r="829" spans="9:9" ht="15.75" customHeight="1" x14ac:dyDescent="0.2">
      <c r="I829" s="8"/>
    </row>
    <row r="830" spans="9:9" ht="15.75" customHeight="1" x14ac:dyDescent="0.2">
      <c r="I830" s="8"/>
    </row>
    <row r="831" spans="9:9" ht="15.75" customHeight="1" x14ac:dyDescent="0.2">
      <c r="I831" s="8"/>
    </row>
    <row r="832" spans="9:9" ht="15.75" customHeight="1" x14ac:dyDescent="0.2">
      <c r="I832" s="8"/>
    </row>
    <row r="833" spans="9:9" ht="15.75" customHeight="1" x14ac:dyDescent="0.2">
      <c r="I833" s="8"/>
    </row>
    <row r="834" spans="9:9" ht="15.75" customHeight="1" x14ac:dyDescent="0.2">
      <c r="I834" s="8"/>
    </row>
    <row r="835" spans="9:9" ht="15.75" customHeight="1" x14ac:dyDescent="0.2">
      <c r="I835" s="8"/>
    </row>
    <row r="836" spans="9:9" ht="15.75" customHeight="1" x14ac:dyDescent="0.2">
      <c r="I836" s="8"/>
    </row>
    <row r="837" spans="9:9" ht="15.75" customHeight="1" x14ac:dyDescent="0.2">
      <c r="I837" s="8"/>
    </row>
    <row r="838" spans="9:9" ht="15.75" customHeight="1" x14ac:dyDescent="0.2">
      <c r="I838" s="8"/>
    </row>
    <row r="839" spans="9:9" ht="15.75" customHeight="1" x14ac:dyDescent="0.2">
      <c r="I839" s="8"/>
    </row>
    <row r="840" spans="9:9" ht="15.75" customHeight="1" x14ac:dyDescent="0.2">
      <c r="I840" s="8"/>
    </row>
    <row r="841" spans="9:9" ht="15.75" customHeight="1" x14ac:dyDescent="0.2">
      <c r="I841" s="8"/>
    </row>
    <row r="842" spans="9:9" ht="15.75" customHeight="1" x14ac:dyDescent="0.2">
      <c r="I842" s="8"/>
    </row>
    <row r="843" spans="9:9" ht="15.75" customHeight="1" x14ac:dyDescent="0.2">
      <c r="I843" s="8"/>
    </row>
    <row r="844" spans="9:9" ht="15.75" customHeight="1" x14ac:dyDescent="0.2">
      <c r="I844" s="8"/>
    </row>
    <row r="845" spans="9:9" ht="15.75" customHeight="1" x14ac:dyDescent="0.2">
      <c r="I845" s="8"/>
    </row>
    <row r="846" spans="9:9" ht="15.75" customHeight="1" x14ac:dyDescent="0.2">
      <c r="I846" s="8"/>
    </row>
    <row r="847" spans="9:9" ht="15.75" customHeight="1" x14ac:dyDescent="0.2">
      <c r="I847" s="8"/>
    </row>
    <row r="848" spans="9:9" ht="15.75" customHeight="1" x14ac:dyDescent="0.2">
      <c r="I848" s="8"/>
    </row>
    <row r="849" spans="9:9" ht="15.75" customHeight="1" x14ac:dyDescent="0.2">
      <c r="I849" s="8"/>
    </row>
    <row r="850" spans="9:9" ht="15.75" customHeight="1" x14ac:dyDescent="0.2">
      <c r="I850" s="8"/>
    </row>
    <row r="851" spans="9:9" ht="15.75" customHeight="1" x14ac:dyDescent="0.2">
      <c r="I851" s="8"/>
    </row>
    <row r="852" spans="9:9" ht="15.75" customHeight="1" x14ac:dyDescent="0.2">
      <c r="I852" s="8"/>
    </row>
    <row r="853" spans="9:9" ht="15.75" customHeight="1" x14ac:dyDescent="0.2">
      <c r="I853" s="8"/>
    </row>
    <row r="854" spans="9:9" ht="15.75" customHeight="1" x14ac:dyDescent="0.2">
      <c r="I854" s="8"/>
    </row>
    <row r="855" spans="9:9" ht="15.75" customHeight="1" x14ac:dyDescent="0.2">
      <c r="I855" s="8"/>
    </row>
    <row r="856" spans="9:9" ht="15.75" customHeight="1" x14ac:dyDescent="0.2">
      <c r="I856" s="8"/>
    </row>
    <row r="857" spans="9:9" ht="15.75" customHeight="1" x14ac:dyDescent="0.2">
      <c r="I857" s="8"/>
    </row>
    <row r="858" spans="9:9" ht="15.75" customHeight="1" x14ac:dyDescent="0.2">
      <c r="I858" s="8"/>
    </row>
    <row r="859" spans="9:9" ht="15.75" customHeight="1" x14ac:dyDescent="0.2">
      <c r="I859" s="8"/>
    </row>
    <row r="860" spans="9:9" ht="15.75" customHeight="1" x14ac:dyDescent="0.2">
      <c r="I860" s="8"/>
    </row>
    <row r="861" spans="9:9" ht="15.75" customHeight="1" x14ac:dyDescent="0.2">
      <c r="I861" s="8"/>
    </row>
    <row r="862" spans="9:9" ht="15.75" customHeight="1" x14ac:dyDescent="0.2">
      <c r="I862" s="8"/>
    </row>
    <row r="863" spans="9:9" ht="15.75" customHeight="1" x14ac:dyDescent="0.2">
      <c r="I863" s="8"/>
    </row>
    <row r="864" spans="9:9" ht="15.75" customHeight="1" x14ac:dyDescent="0.2">
      <c r="I864" s="8"/>
    </row>
    <row r="865" spans="9:9" ht="15.75" customHeight="1" x14ac:dyDescent="0.2">
      <c r="I865" s="8"/>
    </row>
    <row r="866" spans="9:9" ht="15.75" customHeight="1" x14ac:dyDescent="0.2">
      <c r="I866" s="8"/>
    </row>
    <row r="867" spans="9:9" ht="15.75" customHeight="1" x14ac:dyDescent="0.2">
      <c r="I867" s="8"/>
    </row>
    <row r="868" spans="9:9" ht="15.75" customHeight="1" x14ac:dyDescent="0.2">
      <c r="I868" s="8"/>
    </row>
    <row r="869" spans="9:9" ht="15.75" customHeight="1" x14ac:dyDescent="0.2">
      <c r="I869" s="8"/>
    </row>
    <row r="870" spans="9:9" ht="15.75" customHeight="1" x14ac:dyDescent="0.2">
      <c r="I870" s="8"/>
    </row>
    <row r="871" spans="9:9" ht="15.75" customHeight="1" x14ac:dyDescent="0.2">
      <c r="I871" s="8"/>
    </row>
    <row r="872" spans="9:9" ht="15.75" customHeight="1" x14ac:dyDescent="0.2">
      <c r="I872" s="8"/>
    </row>
    <row r="873" spans="9:9" ht="15.75" customHeight="1" x14ac:dyDescent="0.2">
      <c r="I873" s="8"/>
    </row>
    <row r="874" spans="9:9" ht="15.75" customHeight="1" x14ac:dyDescent="0.2">
      <c r="I874" s="8"/>
    </row>
    <row r="875" spans="9:9" ht="15.75" customHeight="1" x14ac:dyDescent="0.2">
      <c r="I875" s="8"/>
    </row>
    <row r="876" spans="9:9" ht="15.75" customHeight="1" x14ac:dyDescent="0.2">
      <c r="I876" s="8"/>
    </row>
    <row r="877" spans="9:9" ht="15.75" customHeight="1" x14ac:dyDescent="0.2">
      <c r="I877" s="8"/>
    </row>
    <row r="878" spans="9:9" ht="15.75" customHeight="1" x14ac:dyDescent="0.2">
      <c r="I878" s="8"/>
    </row>
    <row r="879" spans="9:9" ht="15.75" customHeight="1" x14ac:dyDescent="0.2">
      <c r="I879" s="8"/>
    </row>
    <row r="880" spans="9:9" ht="15.75" customHeight="1" x14ac:dyDescent="0.2">
      <c r="I880" s="8"/>
    </row>
    <row r="881" spans="9:9" ht="15.75" customHeight="1" x14ac:dyDescent="0.2">
      <c r="I881" s="8"/>
    </row>
    <row r="882" spans="9:9" ht="15.75" customHeight="1" x14ac:dyDescent="0.2">
      <c r="I882" s="8"/>
    </row>
    <row r="883" spans="9:9" ht="15.75" customHeight="1" x14ac:dyDescent="0.2">
      <c r="I883" s="8"/>
    </row>
    <row r="884" spans="9:9" ht="15.75" customHeight="1" x14ac:dyDescent="0.2">
      <c r="I884" s="8"/>
    </row>
    <row r="885" spans="9:9" ht="15.75" customHeight="1" x14ac:dyDescent="0.2">
      <c r="I885" s="8"/>
    </row>
    <row r="886" spans="9:9" ht="15.75" customHeight="1" x14ac:dyDescent="0.2">
      <c r="I886" s="8"/>
    </row>
    <row r="887" spans="9:9" ht="15.75" customHeight="1" x14ac:dyDescent="0.2">
      <c r="I887" s="8"/>
    </row>
    <row r="888" spans="9:9" ht="15.75" customHeight="1" x14ac:dyDescent="0.2">
      <c r="I888" s="8"/>
    </row>
    <row r="889" spans="9:9" ht="15.75" customHeight="1" x14ac:dyDescent="0.2">
      <c r="I889" s="8"/>
    </row>
    <row r="890" spans="9:9" ht="15.75" customHeight="1" x14ac:dyDescent="0.2">
      <c r="I890" s="8"/>
    </row>
    <row r="891" spans="9:9" ht="15.75" customHeight="1" x14ac:dyDescent="0.2">
      <c r="I891" s="8"/>
    </row>
    <row r="892" spans="9:9" ht="15.75" customHeight="1" x14ac:dyDescent="0.2">
      <c r="I892" s="8"/>
    </row>
    <row r="893" spans="9:9" ht="15.75" customHeight="1" x14ac:dyDescent="0.2">
      <c r="I893" s="8"/>
    </row>
    <row r="894" spans="9:9" ht="15.75" customHeight="1" x14ac:dyDescent="0.2">
      <c r="I894" s="8"/>
    </row>
    <row r="895" spans="9:9" ht="15.75" customHeight="1" x14ac:dyDescent="0.2">
      <c r="I895" s="8"/>
    </row>
    <row r="896" spans="9:9" ht="15.75" customHeight="1" x14ac:dyDescent="0.2">
      <c r="I896" s="8"/>
    </row>
    <row r="897" spans="9:9" ht="15.75" customHeight="1" x14ac:dyDescent="0.2">
      <c r="I897" s="8"/>
    </row>
    <row r="898" spans="9:9" ht="15.75" customHeight="1" x14ac:dyDescent="0.2">
      <c r="I898" s="8"/>
    </row>
    <row r="899" spans="9:9" ht="15.75" customHeight="1" x14ac:dyDescent="0.2">
      <c r="I899" s="8"/>
    </row>
    <row r="900" spans="9:9" ht="15.75" customHeight="1" x14ac:dyDescent="0.2">
      <c r="I900" s="8"/>
    </row>
    <row r="901" spans="9:9" ht="15.75" customHeight="1" x14ac:dyDescent="0.2">
      <c r="I901" s="8"/>
    </row>
    <row r="902" spans="9:9" ht="15.75" customHeight="1" x14ac:dyDescent="0.2">
      <c r="I902" s="8"/>
    </row>
    <row r="903" spans="9:9" ht="15.75" customHeight="1" x14ac:dyDescent="0.2">
      <c r="I903" s="8"/>
    </row>
    <row r="904" spans="9:9" ht="15.75" customHeight="1" x14ac:dyDescent="0.2">
      <c r="I904" s="8"/>
    </row>
    <row r="905" spans="9:9" ht="15.75" customHeight="1" x14ac:dyDescent="0.2">
      <c r="I905" s="8"/>
    </row>
    <row r="906" spans="9:9" ht="15.75" customHeight="1" x14ac:dyDescent="0.2">
      <c r="I906" s="8"/>
    </row>
    <row r="907" spans="9:9" ht="15.75" customHeight="1" x14ac:dyDescent="0.2">
      <c r="I907" s="8"/>
    </row>
    <row r="908" spans="9:9" ht="15.75" customHeight="1" x14ac:dyDescent="0.2">
      <c r="I908" s="8"/>
    </row>
    <row r="909" spans="9:9" ht="15.75" customHeight="1" x14ac:dyDescent="0.2">
      <c r="I909" s="8"/>
    </row>
    <row r="910" spans="9:9" ht="15.75" customHeight="1" x14ac:dyDescent="0.2">
      <c r="I910" s="8"/>
    </row>
    <row r="911" spans="9:9" ht="15.75" customHeight="1" x14ac:dyDescent="0.2">
      <c r="I911" s="8"/>
    </row>
    <row r="912" spans="9:9" ht="15.75" customHeight="1" x14ac:dyDescent="0.2">
      <c r="I912" s="8"/>
    </row>
    <row r="913" spans="9:9" ht="15.75" customHeight="1" x14ac:dyDescent="0.2">
      <c r="I913" s="8"/>
    </row>
    <row r="914" spans="9:9" ht="15.75" customHeight="1" x14ac:dyDescent="0.2">
      <c r="I914" s="8"/>
    </row>
    <row r="915" spans="9:9" ht="15.75" customHeight="1" x14ac:dyDescent="0.2">
      <c r="I915" s="8"/>
    </row>
    <row r="916" spans="9:9" ht="15.75" customHeight="1" x14ac:dyDescent="0.2">
      <c r="I916" s="8"/>
    </row>
    <row r="917" spans="9:9" ht="15.75" customHeight="1" x14ac:dyDescent="0.2">
      <c r="I917" s="8"/>
    </row>
    <row r="918" spans="9:9" ht="15.75" customHeight="1" x14ac:dyDescent="0.2">
      <c r="I918" s="8"/>
    </row>
    <row r="919" spans="9:9" ht="15.75" customHeight="1" x14ac:dyDescent="0.2">
      <c r="I919" s="8"/>
    </row>
    <row r="920" spans="9:9" ht="15.75" customHeight="1" x14ac:dyDescent="0.2">
      <c r="I920" s="8"/>
    </row>
    <row r="921" spans="9:9" ht="15.75" customHeight="1" x14ac:dyDescent="0.2">
      <c r="I921" s="8"/>
    </row>
    <row r="922" spans="9:9" ht="15.75" customHeight="1" x14ac:dyDescent="0.2">
      <c r="I922" s="8"/>
    </row>
    <row r="923" spans="9:9" ht="15.75" customHeight="1" x14ac:dyDescent="0.2">
      <c r="I923" s="8"/>
    </row>
    <row r="924" spans="9:9" ht="15.75" customHeight="1" x14ac:dyDescent="0.2">
      <c r="I924" s="8"/>
    </row>
    <row r="925" spans="9:9" ht="15.75" customHeight="1" x14ac:dyDescent="0.2">
      <c r="I925" s="8"/>
    </row>
    <row r="926" spans="9:9" ht="15.75" customHeight="1" x14ac:dyDescent="0.2">
      <c r="I926" s="8"/>
    </row>
    <row r="927" spans="9:9" ht="15.75" customHeight="1" x14ac:dyDescent="0.2">
      <c r="I927" s="8"/>
    </row>
    <row r="928" spans="9:9" ht="15.75" customHeight="1" x14ac:dyDescent="0.2">
      <c r="I928" s="8"/>
    </row>
    <row r="929" spans="9:9" ht="15.75" customHeight="1" x14ac:dyDescent="0.2">
      <c r="I929" s="8"/>
    </row>
    <row r="930" spans="9:9" ht="15.75" customHeight="1" x14ac:dyDescent="0.2">
      <c r="I930" s="8"/>
    </row>
    <row r="931" spans="9:9" ht="15.75" customHeight="1" x14ac:dyDescent="0.2">
      <c r="I931" s="8"/>
    </row>
    <row r="932" spans="9:9" ht="15.75" customHeight="1" x14ac:dyDescent="0.2">
      <c r="I932" s="8"/>
    </row>
    <row r="933" spans="9:9" ht="15.75" customHeight="1" x14ac:dyDescent="0.2">
      <c r="I933" s="8"/>
    </row>
    <row r="934" spans="9:9" ht="15.75" customHeight="1" x14ac:dyDescent="0.2">
      <c r="I934" s="8"/>
    </row>
    <row r="935" spans="9:9" ht="15.75" customHeight="1" x14ac:dyDescent="0.2">
      <c r="I935" s="8"/>
    </row>
    <row r="936" spans="9:9" ht="15.75" customHeight="1" x14ac:dyDescent="0.2">
      <c r="I936" s="8"/>
    </row>
    <row r="937" spans="9:9" ht="15.75" customHeight="1" x14ac:dyDescent="0.2">
      <c r="I937" s="8"/>
    </row>
    <row r="938" spans="9:9" ht="15.75" customHeight="1" x14ac:dyDescent="0.2">
      <c r="I938" s="8"/>
    </row>
    <row r="939" spans="9:9" ht="15.75" customHeight="1" x14ac:dyDescent="0.2">
      <c r="I939" s="8"/>
    </row>
    <row r="940" spans="9:9" ht="15.75" customHeight="1" x14ac:dyDescent="0.2">
      <c r="I940" s="8"/>
    </row>
    <row r="941" spans="9:9" ht="15.75" customHeight="1" x14ac:dyDescent="0.2">
      <c r="I941" s="8"/>
    </row>
    <row r="942" spans="9:9" ht="15.75" customHeight="1" x14ac:dyDescent="0.2">
      <c r="I942" s="8"/>
    </row>
    <row r="943" spans="9:9" ht="15.75" customHeight="1" x14ac:dyDescent="0.2">
      <c r="I943" s="8"/>
    </row>
    <row r="944" spans="9:9" ht="15.75" customHeight="1" x14ac:dyDescent="0.2">
      <c r="I944" s="8"/>
    </row>
    <row r="945" spans="9:9" ht="15.75" customHeight="1" x14ac:dyDescent="0.2">
      <c r="I945" s="8"/>
    </row>
    <row r="946" spans="9:9" ht="15.75" customHeight="1" x14ac:dyDescent="0.2">
      <c r="I946" s="8"/>
    </row>
    <row r="947" spans="9:9" ht="15.75" customHeight="1" x14ac:dyDescent="0.2">
      <c r="I947" s="8"/>
    </row>
    <row r="948" spans="9:9" ht="15.75" customHeight="1" x14ac:dyDescent="0.2">
      <c r="I948" s="8"/>
    </row>
    <row r="949" spans="9:9" ht="15.75" customHeight="1" x14ac:dyDescent="0.2">
      <c r="I949" s="8"/>
    </row>
    <row r="950" spans="9:9" ht="15.75" customHeight="1" x14ac:dyDescent="0.2">
      <c r="I950" s="8"/>
    </row>
    <row r="951" spans="9:9" ht="15.75" customHeight="1" x14ac:dyDescent="0.2">
      <c r="I951" s="8"/>
    </row>
    <row r="952" spans="9:9" ht="15.75" customHeight="1" x14ac:dyDescent="0.2">
      <c r="I952" s="8"/>
    </row>
    <row r="953" spans="9:9" ht="15.75" customHeight="1" x14ac:dyDescent="0.2">
      <c r="I953" s="8"/>
    </row>
    <row r="954" spans="9:9" ht="15.75" customHeight="1" x14ac:dyDescent="0.2">
      <c r="I954" s="8"/>
    </row>
    <row r="955" spans="9:9" ht="15.75" customHeight="1" x14ac:dyDescent="0.2">
      <c r="I955" s="8"/>
    </row>
    <row r="956" spans="9:9" ht="15.75" customHeight="1" x14ac:dyDescent="0.2">
      <c r="I956" s="8"/>
    </row>
    <row r="957" spans="9:9" ht="15.75" customHeight="1" x14ac:dyDescent="0.2">
      <c r="I957" s="8"/>
    </row>
    <row r="958" spans="9:9" ht="15.75" customHeight="1" x14ac:dyDescent="0.2">
      <c r="I958" s="8"/>
    </row>
    <row r="959" spans="9:9" ht="15.75" customHeight="1" x14ac:dyDescent="0.2">
      <c r="I959" s="8"/>
    </row>
    <row r="960" spans="9:9" ht="15.75" customHeight="1" x14ac:dyDescent="0.2">
      <c r="I960" s="8"/>
    </row>
    <row r="961" spans="9:9" ht="15.75" customHeight="1" x14ac:dyDescent="0.2">
      <c r="I961" s="8"/>
    </row>
    <row r="962" spans="9:9" ht="15.75" customHeight="1" x14ac:dyDescent="0.2">
      <c r="I962" s="8"/>
    </row>
    <row r="963" spans="9:9" ht="15.75" customHeight="1" x14ac:dyDescent="0.2">
      <c r="I963" s="8"/>
    </row>
    <row r="964" spans="9:9" ht="15.75" customHeight="1" x14ac:dyDescent="0.2">
      <c r="I964" s="8"/>
    </row>
    <row r="965" spans="9:9" ht="15.75" customHeight="1" x14ac:dyDescent="0.2">
      <c r="I965" s="8"/>
    </row>
    <row r="966" spans="9:9" ht="15.75" customHeight="1" x14ac:dyDescent="0.2">
      <c r="I966" s="8"/>
    </row>
    <row r="967" spans="9:9" ht="15.75" customHeight="1" x14ac:dyDescent="0.2">
      <c r="I967" s="8"/>
    </row>
    <row r="968" spans="9:9" ht="15.75" customHeight="1" x14ac:dyDescent="0.2">
      <c r="I968" s="8"/>
    </row>
    <row r="969" spans="9:9" ht="15.75" customHeight="1" x14ac:dyDescent="0.2">
      <c r="I969" s="8"/>
    </row>
    <row r="970" spans="9:9" ht="15.75" customHeight="1" x14ac:dyDescent="0.2">
      <c r="I970" s="8"/>
    </row>
    <row r="971" spans="9:9" ht="15.75" customHeight="1" x14ac:dyDescent="0.2">
      <c r="I971" s="8"/>
    </row>
    <row r="972" spans="9:9" ht="15.75" customHeight="1" x14ac:dyDescent="0.2">
      <c r="I972" s="8"/>
    </row>
    <row r="973" spans="9:9" ht="15.75" customHeight="1" x14ac:dyDescent="0.2">
      <c r="I973" s="8"/>
    </row>
    <row r="974" spans="9:9" ht="15.75" customHeight="1" x14ac:dyDescent="0.2">
      <c r="I974" s="8"/>
    </row>
    <row r="975" spans="9:9" ht="15.75" customHeight="1" x14ac:dyDescent="0.2">
      <c r="I975" s="8"/>
    </row>
    <row r="976" spans="9:9" ht="15.75" customHeight="1" x14ac:dyDescent="0.2">
      <c r="I976" s="8"/>
    </row>
    <row r="977" spans="9:9" ht="15.75" customHeight="1" x14ac:dyDescent="0.2">
      <c r="I977" s="8"/>
    </row>
    <row r="978" spans="9:9" ht="15.75" customHeight="1" x14ac:dyDescent="0.2">
      <c r="I978" s="8"/>
    </row>
    <row r="979" spans="9:9" ht="15.75" customHeight="1" x14ac:dyDescent="0.2">
      <c r="I979" s="8"/>
    </row>
    <row r="980" spans="9:9" ht="15.75" customHeight="1" x14ac:dyDescent="0.2">
      <c r="I980" s="8"/>
    </row>
    <row r="981" spans="9:9" ht="15.75" customHeight="1" x14ac:dyDescent="0.2">
      <c r="I981" s="8"/>
    </row>
    <row r="982" spans="9:9" ht="15.75" customHeight="1" x14ac:dyDescent="0.2">
      <c r="I982" s="8"/>
    </row>
    <row r="983" spans="9:9" ht="15.75" customHeight="1" x14ac:dyDescent="0.2">
      <c r="I983" s="8"/>
    </row>
    <row r="984" spans="9:9" ht="15.75" customHeight="1" x14ac:dyDescent="0.2">
      <c r="I984" s="8"/>
    </row>
    <row r="985" spans="9:9" ht="15.75" customHeight="1" x14ac:dyDescent="0.2">
      <c r="I985" s="8"/>
    </row>
    <row r="986" spans="9:9" ht="15.75" customHeight="1" x14ac:dyDescent="0.2">
      <c r="I986" s="8"/>
    </row>
    <row r="987" spans="9:9" ht="15.75" customHeight="1" x14ac:dyDescent="0.2">
      <c r="I987" s="8"/>
    </row>
    <row r="988" spans="9:9" ht="15.75" customHeight="1" x14ac:dyDescent="0.2">
      <c r="I988" s="8"/>
    </row>
    <row r="989" spans="9:9" ht="15.75" customHeight="1" x14ac:dyDescent="0.2">
      <c r="I989" s="8"/>
    </row>
    <row r="990" spans="9:9" ht="15.75" customHeight="1" x14ac:dyDescent="0.2">
      <c r="I990" s="8"/>
    </row>
    <row r="991" spans="9:9" ht="15.75" customHeight="1" x14ac:dyDescent="0.2">
      <c r="I991" s="8"/>
    </row>
    <row r="992" spans="9:9" ht="15.75" customHeight="1" x14ac:dyDescent="0.2">
      <c r="I992" s="8"/>
    </row>
    <row r="993" spans="9:9" ht="15.75" customHeight="1" x14ac:dyDescent="0.2">
      <c r="I993" s="8"/>
    </row>
    <row r="994" spans="9:9" ht="15.75" customHeight="1" x14ac:dyDescent="0.2">
      <c r="I994" s="8"/>
    </row>
    <row r="995" spans="9:9" ht="15.75" customHeight="1" x14ac:dyDescent="0.2">
      <c r="I995" s="8"/>
    </row>
    <row r="996" spans="9:9" ht="15.75" customHeight="1" x14ac:dyDescent="0.2">
      <c r="I996" s="8"/>
    </row>
    <row r="997" spans="9:9" ht="15.75" customHeight="1" x14ac:dyDescent="0.2">
      <c r="I997" s="8"/>
    </row>
    <row r="998" spans="9:9" ht="15.75" customHeight="1" x14ac:dyDescent="0.2">
      <c r="I998" s="8"/>
    </row>
    <row r="999" spans="9:9" ht="15.75" customHeight="1" x14ac:dyDescent="0.2">
      <c r="I999" s="8"/>
    </row>
    <row r="1000" spans="9:9" ht="15.75" customHeight="1" x14ac:dyDescent="0.2">
      <c r="I1000" s="8"/>
    </row>
  </sheetData>
  <mergeCells count="1">
    <mergeCell ref="A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6319-C392-7D48-9DEC-5E2359DEF382}">
  <dimension ref="A1:M30"/>
  <sheetViews>
    <sheetView zoomScale="116" workbookViewId="0">
      <selection activeCell="K28" sqref="K28"/>
    </sheetView>
  </sheetViews>
  <sheetFormatPr baseColWidth="10" defaultColWidth="8.83203125" defaultRowHeight="16" x14ac:dyDescent="0.2"/>
  <cols>
    <col min="9" max="9" width="8.83203125" style="24"/>
    <col min="10" max="10" width="10.6640625" customWidth="1"/>
  </cols>
  <sheetData>
    <row r="1" spans="1:13" x14ac:dyDescent="0.2">
      <c r="A1" s="23" t="s">
        <v>78</v>
      </c>
      <c r="B1" s="23" t="s">
        <v>79</v>
      </c>
      <c r="C1" s="23" t="s">
        <v>80</v>
      </c>
      <c r="D1" s="23" t="s">
        <v>80</v>
      </c>
      <c r="E1" s="23" t="s">
        <v>81</v>
      </c>
    </row>
    <row r="2" spans="1:13" s="23" customFormat="1" ht="15" x14ac:dyDescent="0.2">
      <c r="A2" s="25" t="s">
        <v>82</v>
      </c>
      <c r="B2" s="26"/>
      <c r="C2" s="26"/>
      <c r="D2" s="26"/>
      <c r="E2" s="26"/>
      <c r="G2" s="27"/>
      <c r="H2" s="27"/>
      <c r="I2" s="28"/>
    </row>
    <row r="3" spans="1:13" x14ac:dyDescent="0.2">
      <c r="A3" t="s">
        <v>83</v>
      </c>
      <c r="G3" s="107" t="s">
        <v>84</v>
      </c>
      <c r="H3" s="107"/>
    </row>
    <row r="4" spans="1:13" x14ac:dyDescent="0.2">
      <c r="A4" s="108" t="s">
        <v>85</v>
      </c>
      <c r="B4" s="109"/>
      <c r="C4" s="109"/>
      <c r="D4" s="110"/>
      <c r="F4" t="s">
        <v>86</v>
      </c>
      <c r="G4" s="107"/>
      <c r="H4" s="107"/>
      <c r="I4" s="24" t="s">
        <v>87</v>
      </c>
      <c r="K4" t="s">
        <v>88</v>
      </c>
      <c r="M4" t="s">
        <v>89</v>
      </c>
    </row>
    <row r="5" spans="1:13" x14ac:dyDescent="0.2">
      <c r="A5" s="29">
        <v>0.28702699999999998</v>
      </c>
      <c r="B5" s="29">
        <v>0.84606000000000003</v>
      </c>
      <c r="C5" s="29">
        <v>0.57239200000000001</v>
      </c>
      <c r="D5" s="29">
        <v>0.486813</v>
      </c>
      <c r="G5">
        <f>$D$20*A5+$E$20*B5+$F$20*C5+$G$20*D5</f>
        <v>0.28702699999999998</v>
      </c>
      <c r="I5" s="30">
        <f>TANH(G5)</f>
        <v>0.27939617456097482</v>
      </c>
      <c r="K5">
        <f>$I$5*A12+$I$6*B12+$I$7*C12</f>
        <v>1.2111152339860221</v>
      </c>
      <c r="M5">
        <f>EXP(K5)/(EXP($K$5)+EXP($K$6)+EXP($K$7)+EXP($K$8))</f>
        <v>0.39435488543061314</v>
      </c>
    </row>
    <row r="6" spans="1:13" x14ac:dyDescent="0.2">
      <c r="A6" s="29">
        <v>0.90287399999999995</v>
      </c>
      <c r="B6" s="29">
        <v>0.87152200000000002</v>
      </c>
      <c r="C6" s="29">
        <v>0.691079</v>
      </c>
      <c r="D6" s="29">
        <v>0.18998000000000001</v>
      </c>
      <c r="G6">
        <f t="shared" ref="G6:G7" si="0">$D$20*A6+$E$20*B6+$F$20*C6+$G$20*D6</f>
        <v>0.90287399999999995</v>
      </c>
      <c r="I6" s="30">
        <f>TANH(G6)</f>
        <v>0.71769439191436057</v>
      </c>
      <c r="K6">
        <f t="shared" ref="K6:K8" si="1">$I$5*A13+$I$6*B13+$I$7*C13</f>
        <v>0.63622158222879355</v>
      </c>
      <c r="M6">
        <f t="shared" ref="M6:M8" si="2">EXP(K6)/(EXP($K$5)+EXP($K$6)+EXP($K$7)+EXP($K$8))</f>
        <v>0.22192901457537692</v>
      </c>
    </row>
    <row r="7" spans="1:13" x14ac:dyDescent="0.2">
      <c r="A7" s="29">
        <v>0.537524</v>
      </c>
      <c r="B7" s="29">
        <v>9.2240000000000003E-2</v>
      </c>
      <c r="C7" s="29">
        <v>0.55815899999999996</v>
      </c>
      <c r="D7" s="29">
        <v>0.49152800000000002</v>
      </c>
      <c r="G7">
        <f t="shared" si="0"/>
        <v>0.537524</v>
      </c>
      <c r="I7" s="30">
        <f>TANH(G7)</f>
        <v>0.49111143989674305</v>
      </c>
      <c r="K7">
        <f t="shared" si="1"/>
        <v>0.41622657898824528</v>
      </c>
      <c r="M7">
        <f t="shared" si="2"/>
        <v>0.17810309594613349</v>
      </c>
    </row>
    <row r="8" spans="1:13" x14ac:dyDescent="0.2">
      <c r="K8">
        <f t="shared" si="1"/>
        <v>0.55985978649470503</v>
      </c>
      <c r="M8">
        <f t="shared" si="2"/>
        <v>0.20561300404787636</v>
      </c>
    </row>
    <row r="10" spans="1:13" x14ac:dyDescent="0.2">
      <c r="A10" t="s">
        <v>90</v>
      </c>
    </row>
    <row r="11" spans="1:13" x14ac:dyDescent="0.2">
      <c r="A11" s="108" t="s">
        <v>91</v>
      </c>
      <c r="B11" s="109"/>
      <c r="C11" s="110"/>
      <c r="F11" t="s">
        <v>79</v>
      </c>
      <c r="I11" s="24" t="s">
        <v>87</v>
      </c>
      <c r="M11" t="s">
        <v>89</v>
      </c>
    </row>
    <row r="12" spans="1:13" x14ac:dyDescent="0.2">
      <c r="A12" s="29">
        <v>0.37168000000000001</v>
      </c>
      <c r="B12" s="29">
        <v>0.97482945899999995</v>
      </c>
      <c r="C12" s="29">
        <v>0.83003488599999997</v>
      </c>
      <c r="E12" s="30"/>
      <c r="G12">
        <f>$D$21*A5+$E$21*B5+$F$21*C5+$G$21*D5</f>
        <v>0.84606000000000003</v>
      </c>
      <c r="I12" s="24">
        <f>TANH(G12)</f>
        <v>0.68900551417397216</v>
      </c>
      <c r="K12">
        <f>$I$12*A12+$I$13*B12+$I$14*C12</f>
        <v>1.0169087724812071</v>
      </c>
      <c r="M12">
        <f>EXP(K12)/(EXP($K$12)+EXP($K$13)+EXP($K$14)+EXP($K$15))</f>
        <v>0.32223980058499863</v>
      </c>
    </row>
    <row r="13" spans="1:13" x14ac:dyDescent="0.2">
      <c r="A13" s="29">
        <v>0.39140999999999998</v>
      </c>
      <c r="B13" s="29">
        <v>0.28258582300000001</v>
      </c>
      <c r="C13" s="29">
        <v>0.65983570899999999</v>
      </c>
      <c r="E13" s="30"/>
      <c r="G13">
        <f>$D$21*A6+$E$21*B6+$F$21*C6+$G$21*D6</f>
        <v>0.87152200000000002</v>
      </c>
      <c r="I13" s="24">
        <f t="shared" ref="I13:I14" si="3">TANH(G13)</f>
        <v>0.70214659487112152</v>
      </c>
      <c r="K13">
        <f t="shared" ref="K13:K15" si="4">$I$12*A13+$I$13*B13+$I$14*C13</f>
        <v>0.52879154033364451</v>
      </c>
      <c r="M13">
        <f t="shared" ref="M13:M15" si="5">EXP(K13)/(EXP($K$12)+EXP($K$13)+EXP($K$14)+EXP($K$15))</f>
        <v>0.1977846393206559</v>
      </c>
    </row>
    <row r="14" spans="1:13" x14ac:dyDescent="0.2">
      <c r="A14" s="29">
        <v>0.64985000000000004</v>
      </c>
      <c r="B14" s="29">
        <v>9.8215570000000002E-2</v>
      </c>
      <c r="C14" s="29">
        <v>0.33428708400000001</v>
      </c>
      <c r="E14" s="30"/>
      <c r="G14">
        <f>$D$21*A7+$E$21*B7+$F$21*C7+$G$21*D7</f>
        <v>9.2240000000000003E-2</v>
      </c>
      <c r="I14" s="24">
        <f t="shared" si="3"/>
        <v>9.1979287911661989E-2</v>
      </c>
      <c r="K14">
        <f t="shared" si="4"/>
        <v>0.54745944936916813</v>
      </c>
      <c r="M14">
        <f t="shared" si="5"/>
        <v>0.20151154349817121</v>
      </c>
    </row>
    <row r="15" spans="1:13" x14ac:dyDescent="0.2">
      <c r="A15" s="29">
        <v>0.91266000000000003</v>
      </c>
      <c r="B15" s="29">
        <v>0.32581642</v>
      </c>
      <c r="C15" s="29">
        <v>0.144630018</v>
      </c>
      <c r="K15">
        <f t="shared" si="4"/>
        <v>0.87090162848840746</v>
      </c>
      <c r="M15">
        <f t="shared" si="5"/>
        <v>0.27846401659617426</v>
      </c>
    </row>
    <row r="17" spans="1:12" x14ac:dyDescent="0.2">
      <c r="A17" t="s">
        <v>92</v>
      </c>
    </row>
    <row r="18" spans="1:12" x14ac:dyDescent="0.2">
      <c r="A18" t="s">
        <v>93</v>
      </c>
    </row>
    <row r="20" spans="1:12" x14ac:dyDescent="0.2">
      <c r="A20" t="s">
        <v>94</v>
      </c>
      <c r="D20">
        <v>1</v>
      </c>
      <c r="E20">
        <v>0</v>
      </c>
      <c r="F20">
        <v>0</v>
      </c>
      <c r="G20">
        <v>0</v>
      </c>
      <c r="I20" s="24" t="s">
        <v>95</v>
      </c>
      <c r="J20">
        <f>-D20*LOG(M5,2)-E20*LOG(M6,2)-F20*LOG(M7,2)-G20*LOG(M8,2)</f>
        <v>1.3424335793996474</v>
      </c>
      <c r="K20" t="s">
        <v>96</v>
      </c>
    </row>
    <row r="21" spans="1:12" x14ac:dyDescent="0.2">
      <c r="A21" t="s">
        <v>97</v>
      </c>
      <c r="D21">
        <v>0</v>
      </c>
      <c r="E21">
        <v>1</v>
      </c>
      <c r="F21">
        <v>0</v>
      </c>
      <c r="G21">
        <v>0</v>
      </c>
      <c r="I21" s="24" t="s">
        <v>95</v>
      </c>
      <c r="J21">
        <f>-D21*LOG(M12,2)-E21*LOG(M13,2)-F21*LOG(M14,2)-G21*LOG(M15,2)</f>
        <v>2.3379977094194371</v>
      </c>
    </row>
    <row r="23" spans="1:12" x14ac:dyDescent="0.2">
      <c r="A23" t="s">
        <v>98</v>
      </c>
    </row>
    <row r="24" spans="1:12" x14ac:dyDescent="0.2">
      <c r="A24" s="31" t="s">
        <v>99</v>
      </c>
    </row>
    <row r="25" spans="1:12" x14ac:dyDescent="0.2">
      <c r="A25" t="s">
        <v>100</v>
      </c>
      <c r="L25" t="s">
        <v>33</v>
      </c>
    </row>
    <row r="26" spans="1:12" x14ac:dyDescent="0.2">
      <c r="A26" t="s">
        <v>101</v>
      </c>
    </row>
    <row r="27" spans="1:12" x14ac:dyDescent="0.2">
      <c r="A27" t="s">
        <v>102</v>
      </c>
    </row>
    <row r="29" spans="1:12" x14ac:dyDescent="0.2">
      <c r="A29" s="31" t="s">
        <v>103</v>
      </c>
    </row>
    <row r="30" spans="1:12" x14ac:dyDescent="0.2">
      <c r="K30" t="s">
        <v>33</v>
      </c>
    </row>
  </sheetData>
  <mergeCells count="3">
    <mergeCell ref="G3:H4"/>
    <mergeCell ref="A4:D4"/>
    <mergeCell ref="A11:C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86BD-5470-3442-93BA-0F3DC90E6C84}">
  <dimension ref="A1:O54"/>
  <sheetViews>
    <sheetView zoomScale="111" workbookViewId="0">
      <selection activeCell="N32" sqref="N32"/>
    </sheetView>
  </sheetViews>
  <sheetFormatPr baseColWidth="10" defaultColWidth="8.83203125" defaultRowHeight="16" x14ac:dyDescent="0.2"/>
  <cols>
    <col min="9" max="9" width="8.83203125" style="24"/>
    <col min="10" max="10" width="10.6640625" customWidth="1"/>
  </cols>
  <sheetData>
    <row r="1" spans="1:15" x14ac:dyDescent="0.2">
      <c r="A1" s="23" t="s">
        <v>78</v>
      </c>
      <c r="B1" s="23" t="s">
        <v>79</v>
      </c>
      <c r="C1" s="23" t="s">
        <v>80</v>
      </c>
      <c r="D1" s="23" t="s">
        <v>80</v>
      </c>
      <c r="E1" s="23" t="s">
        <v>81</v>
      </c>
    </row>
    <row r="2" spans="1:15" ht="15" customHeight="1" x14ac:dyDescent="0.2">
      <c r="G2" s="32"/>
      <c r="H2" s="32"/>
    </row>
    <row r="3" spans="1:15" x14ac:dyDescent="0.2">
      <c r="A3" t="s">
        <v>104</v>
      </c>
      <c r="G3" s="107" t="s">
        <v>105</v>
      </c>
      <c r="H3" s="107"/>
    </row>
    <row r="4" spans="1:15" x14ac:dyDescent="0.2">
      <c r="A4" s="108" t="s">
        <v>31</v>
      </c>
      <c r="B4" s="109"/>
      <c r="C4" s="109"/>
      <c r="D4" s="110"/>
      <c r="F4" t="s">
        <v>78</v>
      </c>
      <c r="G4" s="107"/>
      <c r="H4" s="107"/>
      <c r="I4" s="24" t="s">
        <v>87</v>
      </c>
      <c r="K4" t="s">
        <v>106</v>
      </c>
      <c r="M4" t="s">
        <v>107</v>
      </c>
      <c r="O4" t="s">
        <v>89</v>
      </c>
    </row>
    <row r="5" spans="1:15" x14ac:dyDescent="0.2">
      <c r="A5" s="29">
        <v>0.28702699999999998</v>
      </c>
      <c r="B5" s="29">
        <v>0.84606000000000003</v>
      </c>
      <c r="C5" s="29">
        <v>0.57239200000000001</v>
      </c>
      <c r="D5" s="29">
        <v>0.486813</v>
      </c>
      <c r="G5" t="e">
        <f>A5*#REF!+B5*#REF!+C5*#REF!+D5*#REF!</f>
        <v>#REF!</v>
      </c>
      <c r="I5" s="30" t="e">
        <f>TANH(G5)</f>
        <v>#REF!</v>
      </c>
      <c r="K5" t="e">
        <f>A12*$I$5+B12*$I$6+C12*$I$7</f>
        <v>#REF!</v>
      </c>
      <c r="M5" t="e">
        <f>EXP(K5)</f>
        <v>#REF!</v>
      </c>
      <c r="O5" t="e">
        <f>M5/$M$9</f>
        <v>#REF!</v>
      </c>
    </row>
    <row r="6" spans="1:15" x14ac:dyDescent="0.2">
      <c r="A6" s="29">
        <v>0.90287399999999995</v>
      </c>
      <c r="B6" s="29">
        <v>0.87152200000000002</v>
      </c>
      <c r="C6" s="29">
        <v>0.691079</v>
      </c>
      <c r="D6" s="29">
        <v>0.18998000000000001</v>
      </c>
      <c r="G6" t="e">
        <f>A6*#REF!+B6*#REF!+C6*#REF!+D6*#REF!</f>
        <v>#REF!</v>
      </c>
      <c r="I6" s="30" t="e">
        <f>TANH(G6)</f>
        <v>#REF!</v>
      </c>
      <c r="K6" t="e">
        <f t="shared" ref="K6:K8" si="0">A13*$I$5+B13*$I$6+C13*$I$7</f>
        <v>#REF!</v>
      </c>
      <c r="M6" t="e">
        <f t="shared" ref="M6:M8" si="1">EXP(K6)</f>
        <v>#REF!</v>
      </c>
      <c r="O6" t="e">
        <f t="shared" ref="O6:O8" si="2">M6/$M$9</f>
        <v>#REF!</v>
      </c>
    </row>
    <row r="7" spans="1:15" x14ac:dyDescent="0.2">
      <c r="A7" s="29">
        <v>0.537524</v>
      </c>
      <c r="B7" s="29">
        <v>9.2240000000000003E-2</v>
      </c>
      <c r="C7" s="29">
        <v>0.55815899999999996</v>
      </c>
      <c r="D7" s="29">
        <v>0.49152800000000002</v>
      </c>
      <c r="G7" t="e">
        <f>A7*#REF!+B7*#REF!+C7*#REF!+D7*#REF!</f>
        <v>#REF!</v>
      </c>
      <c r="I7" s="30" t="e">
        <f>TANH(G7)</f>
        <v>#REF!</v>
      </c>
      <c r="K7" t="e">
        <f t="shared" si="0"/>
        <v>#REF!</v>
      </c>
      <c r="M7" t="e">
        <f t="shared" si="1"/>
        <v>#REF!</v>
      </c>
      <c r="O7" t="e">
        <f t="shared" si="2"/>
        <v>#REF!</v>
      </c>
    </row>
    <row r="8" spans="1:15" x14ac:dyDescent="0.2">
      <c r="K8" t="e">
        <f t="shared" si="0"/>
        <v>#REF!</v>
      </c>
      <c r="M8" t="e">
        <f t="shared" si="1"/>
        <v>#REF!</v>
      </c>
      <c r="O8" t="e">
        <f t="shared" si="2"/>
        <v>#REF!</v>
      </c>
    </row>
    <row r="9" spans="1:15" x14ac:dyDescent="0.2">
      <c r="M9" t="e">
        <f>SUM(M5:M8)</f>
        <v>#REF!</v>
      </c>
    </row>
    <row r="10" spans="1:15" x14ac:dyDescent="0.2">
      <c r="A10" t="s">
        <v>108</v>
      </c>
    </row>
    <row r="11" spans="1:15" x14ac:dyDescent="0.2">
      <c r="A11" s="108" t="s">
        <v>91</v>
      </c>
      <c r="B11" s="109"/>
      <c r="C11" s="110"/>
      <c r="F11" t="s">
        <v>79</v>
      </c>
      <c r="I11" s="24" t="s">
        <v>87</v>
      </c>
      <c r="M11" t="s">
        <v>107</v>
      </c>
      <c r="O11" t="s">
        <v>89</v>
      </c>
    </row>
    <row r="12" spans="1:15" x14ac:dyDescent="0.2">
      <c r="A12" s="29">
        <v>0.37168000000000001</v>
      </c>
      <c r="B12" s="29">
        <v>0.97482945899999995</v>
      </c>
      <c r="C12" s="29">
        <v>0.83003488599999997</v>
      </c>
      <c r="E12" s="30"/>
      <c r="G12">
        <f>A5*$D$23+B5*$E$23+C5*$F$23+D5*$G$23</f>
        <v>0.84606000000000003</v>
      </c>
      <c r="I12" s="24">
        <f>TANH(G12)</f>
        <v>0.68900551417397216</v>
      </c>
      <c r="K12">
        <f>A12*$I$12+B12*$I$13+C12*$I$14</f>
        <v>1.0169087724812071</v>
      </c>
      <c r="M12">
        <f>EXP(K12)</f>
        <v>2.7646354242440658</v>
      </c>
      <c r="O12">
        <f>M12/$M$16</f>
        <v>0.32223980058499863</v>
      </c>
    </row>
    <row r="13" spans="1:15" x14ac:dyDescent="0.2">
      <c r="A13" s="29">
        <v>0.39140999999999998</v>
      </c>
      <c r="B13" s="29">
        <v>0.28258582300000001</v>
      </c>
      <c r="C13" s="29">
        <v>0.65983570899999999</v>
      </c>
      <c r="E13" s="30"/>
      <c r="G13">
        <f>A6*$D$23+B6*$E$23+C6*$F$23+D6*$G$23</f>
        <v>0.87152200000000002</v>
      </c>
      <c r="I13" s="24">
        <f t="shared" ref="I13:I14" si="3">TANH(G13)</f>
        <v>0.70214659487112152</v>
      </c>
      <c r="K13">
        <f t="shared" ref="K13:K15" si="4">A13*$I$12+B13*$I$13+C13*$I$14</f>
        <v>0.52879154033364451</v>
      </c>
      <c r="M13">
        <f t="shared" ref="M13:M15" si="5">EXP(K13)</f>
        <v>1.6968804574870897</v>
      </c>
      <c r="O13">
        <f t="shared" ref="O13:O15" si="6">M13/$M$16</f>
        <v>0.1977846393206559</v>
      </c>
    </row>
    <row r="14" spans="1:15" x14ac:dyDescent="0.2">
      <c r="A14" s="29">
        <v>0.64985000000000004</v>
      </c>
      <c r="B14" s="29">
        <v>9.8215570000000002E-2</v>
      </c>
      <c r="C14" s="29">
        <v>0.33428708400000001</v>
      </c>
      <c r="E14" s="30"/>
      <c r="G14">
        <f>A7*$D$23+B7*$E$23+C7*$F$23+D7*$G$23</f>
        <v>9.2240000000000003E-2</v>
      </c>
      <c r="I14" s="24">
        <f t="shared" si="3"/>
        <v>9.1979287911661989E-2</v>
      </c>
      <c r="K14">
        <f t="shared" si="4"/>
        <v>0.54745944936916813</v>
      </c>
      <c r="M14">
        <f t="shared" si="5"/>
        <v>1.7288551896375468</v>
      </c>
      <c r="O14">
        <f t="shared" si="6"/>
        <v>0.20151154349817121</v>
      </c>
    </row>
    <row r="15" spans="1:15" x14ac:dyDescent="0.2">
      <c r="A15" s="29">
        <v>0.91266000000000003</v>
      </c>
      <c r="B15" s="29">
        <v>0.32581642</v>
      </c>
      <c r="C15" s="29">
        <v>0.144630018</v>
      </c>
      <c r="K15">
        <f t="shared" si="4"/>
        <v>0.87090162848840746</v>
      </c>
      <c r="M15">
        <f t="shared" si="5"/>
        <v>2.3890639308411674</v>
      </c>
      <c r="O15">
        <f t="shared" si="6"/>
        <v>0.27846401659617426</v>
      </c>
    </row>
    <row r="16" spans="1:15" x14ac:dyDescent="0.2">
      <c r="M16">
        <f>SUM(M12:M15)</f>
        <v>8.5794350022098698</v>
      </c>
    </row>
    <row r="17" spans="1:15" x14ac:dyDescent="0.2">
      <c r="A17" t="s">
        <v>92</v>
      </c>
    </row>
    <row r="18" spans="1:15" x14ac:dyDescent="0.2">
      <c r="A18" t="s">
        <v>93</v>
      </c>
    </row>
    <row r="20" spans="1:15" x14ac:dyDescent="0.2">
      <c r="A20" s="31" t="s">
        <v>109</v>
      </c>
    </row>
    <row r="21" spans="1:15" x14ac:dyDescent="0.2">
      <c r="A21" s="33" t="s">
        <v>110</v>
      </c>
    </row>
    <row r="22" spans="1:15" x14ac:dyDescent="0.2">
      <c r="A22" t="s">
        <v>111</v>
      </c>
    </row>
    <row r="23" spans="1:15" x14ac:dyDescent="0.2">
      <c r="A23" s="31" t="s">
        <v>112</v>
      </c>
      <c r="C23" s="34" t="s">
        <v>27</v>
      </c>
      <c r="D23">
        <v>0</v>
      </c>
      <c r="E23">
        <v>1</v>
      </c>
      <c r="F23">
        <v>0</v>
      </c>
      <c r="G23">
        <v>0</v>
      </c>
      <c r="I23" s="24" t="s">
        <v>95</v>
      </c>
      <c r="J23">
        <f>-D23*LOG(O12,2)-E23*LOG(O13,2)-F23*LOG(O14,2)-G23*LOG(O15,2)</f>
        <v>2.3379977094194371</v>
      </c>
    </row>
    <row r="24" spans="1:15" x14ac:dyDescent="0.2">
      <c r="C24" s="34" t="s">
        <v>113</v>
      </c>
      <c r="D24">
        <v>0</v>
      </c>
      <c r="E24">
        <v>1</v>
      </c>
      <c r="F24">
        <v>0</v>
      </c>
      <c r="G24">
        <v>0</v>
      </c>
    </row>
    <row r="26" spans="1:15" x14ac:dyDescent="0.2">
      <c r="A26" t="s">
        <v>114</v>
      </c>
      <c r="C26" s="34" t="s">
        <v>27</v>
      </c>
      <c r="D26">
        <v>1</v>
      </c>
      <c r="E26">
        <v>0</v>
      </c>
      <c r="F26">
        <v>0</v>
      </c>
      <c r="G26">
        <v>0</v>
      </c>
      <c r="I26" s="24" t="s">
        <v>115</v>
      </c>
    </row>
    <row r="27" spans="1:15" x14ac:dyDescent="0.2">
      <c r="C27" s="34" t="s">
        <v>113</v>
      </c>
      <c r="D27">
        <v>0</v>
      </c>
      <c r="E27">
        <v>1</v>
      </c>
      <c r="F27">
        <v>0</v>
      </c>
      <c r="G27">
        <v>0</v>
      </c>
    </row>
    <row r="29" spans="1:15" x14ac:dyDescent="0.2">
      <c r="A29" t="s">
        <v>116</v>
      </c>
      <c r="C29" s="34" t="s">
        <v>27</v>
      </c>
      <c r="D29">
        <v>0</v>
      </c>
      <c r="E29">
        <v>0</v>
      </c>
      <c r="F29">
        <v>1</v>
      </c>
      <c r="G29">
        <v>0</v>
      </c>
      <c r="I29" s="24" t="s">
        <v>115</v>
      </c>
    </row>
    <row r="30" spans="1:15" x14ac:dyDescent="0.2">
      <c r="C30" s="34" t="s">
        <v>113</v>
      </c>
      <c r="D30">
        <v>0</v>
      </c>
      <c r="E30">
        <v>1</v>
      </c>
      <c r="F30">
        <v>0</v>
      </c>
      <c r="G30">
        <v>0</v>
      </c>
    </row>
    <row r="31" spans="1:15" x14ac:dyDescent="0.2">
      <c r="A31" s="31" t="s">
        <v>117</v>
      </c>
    </row>
    <row r="32" spans="1:15" x14ac:dyDescent="0.2">
      <c r="A32" s="35" t="s">
        <v>118</v>
      </c>
      <c r="B32" s="35"/>
      <c r="C32" s="36" t="s">
        <v>27</v>
      </c>
      <c r="D32" s="35">
        <v>0</v>
      </c>
      <c r="E32" s="35">
        <v>1</v>
      </c>
      <c r="F32" s="35">
        <v>0</v>
      </c>
      <c r="G32" s="35">
        <v>0</v>
      </c>
      <c r="H32" s="35"/>
      <c r="I32" s="37" t="s">
        <v>115</v>
      </c>
      <c r="J32" s="37"/>
      <c r="K32" s="35"/>
      <c r="L32" s="35"/>
      <c r="M32" s="35"/>
      <c r="N32" s="35"/>
      <c r="O32" s="35"/>
    </row>
    <row r="33" spans="1:15" x14ac:dyDescent="0.2">
      <c r="A33" s="35"/>
      <c r="B33" s="35"/>
      <c r="C33" s="36" t="s">
        <v>113</v>
      </c>
      <c r="D33" s="35">
        <v>0</v>
      </c>
      <c r="E33" s="35">
        <v>0</v>
      </c>
      <c r="F33" s="35">
        <v>1</v>
      </c>
      <c r="G33" s="35">
        <v>0</v>
      </c>
      <c r="H33" s="35"/>
      <c r="I33" s="37"/>
      <c r="J33" s="35"/>
      <c r="K33" s="35"/>
      <c r="L33" s="35"/>
      <c r="M33" s="35"/>
      <c r="N33" s="35"/>
      <c r="O33" s="35"/>
    </row>
    <row r="35" spans="1:15" x14ac:dyDescent="0.2">
      <c r="A35" s="35" t="s">
        <v>119</v>
      </c>
      <c r="B35" s="35"/>
      <c r="C35" s="36" t="s">
        <v>27</v>
      </c>
      <c r="D35" s="35">
        <v>0</v>
      </c>
      <c r="E35" s="35">
        <v>0</v>
      </c>
      <c r="F35" s="35">
        <v>1</v>
      </c>
      <c r="G35" s="35">
        <v>0</v>
      </c>
      <c r="H35" s="35"/>
      <c r="I35" s="37" t="s">
        <v>115</v>
      </c>
      <c r="J35" s="37"/>
      <c r="K35" s="35"/>
      <c r="L35" s="35"/>
      <c r="M35" s="35"/>
      <c r="N35" s="35"/>
      <c r="O35" s="35"/>
    </row>
    <row r="36" spans="1:15" x14ac:dyDescent="0.2">
      <c r="A36" s="35"/>
      <c r="B36" s="35"/>
      <c r="C36" s="36" t="s">
        <v>113</v>
      </c>
      <c r="D36" s="35">
        <v>0</v>
      </c>
      <c r="E36" s="35">
        <v>0</v>
      </c>
      <c r="F36" s="35">
        <v>1</v>
      </c>
      <c r="G36" s="35">
        <v>0</v>
      </c>
      <c r="H36" s="35"/>
      <c r="I36" s="37"/>
      <c r="J36" s="35"/>
      <c r="K36" s="35"/>
      <c r="L36" s="35"/>
      <c r="M36" s="35"/>
      <c r="N36" s="35"/>
      <c r="O36" s="35"/>
    </row>
    <row r="38" spans="1:15" x14ac:dyDescent="0.2">
      <c r="A38" t="s">
        <v>120</v>
      </c>
    </row>
    <row r="40" spans="1:15" x14ac:dyDescent="0.2">
      <c r="A40" s="33" t="s">
        <v>121</v>
      </c>
      <c r="L40" t="s">
        <v>122</v>
      </c>
    </row>
    <row r="42" spans="1:15" x14ac:dyDescent="0.2">
      <c r="A42" t="s">
        <v>114</v>
      </c>
      <c r="C42" s="34" t="s">
        <v>123</v>
      </c>
      <c r="D42">
        <v>0</v>
      </c>
      <c r="E42">
        <v>1</v>
      </c>
      <c r="F42">
        <v>0</v>
      </c>
      <c r="G42">
        <v>0</v>
      </c>
      <c r="I42" s="24" t="s">
        <v>115</v>
      </c>
    </row>
    <row r="43" spans="1:15" x14ac:dyDescent="0.2">
      <c r="C43" s="34" t="s">
        <v>113</v>
      </c>
      <c r="D43">
        <v>1</v>
      </c>
      <c r="E43">
        <v>0</v>
      </c>
      <c r="F43">
        <v>0</v>
      </c>
      <c r="G43">
        <v>0</v>
      </c>
    </row>
    <row r="45" spans="1:15" x14ac:dyDescent="0.2">
      <c r="A45" t="s">
        <v>116</v>
      </c>
      <c r="C45" s="34" t="s">
        <v>123</v>
      </c>
      <c r="D45">
        <v>0</v>
      </c>
      <c r="E45">
        <v>1</v>
      </c>
      <c r="F45">
        <v>0</v>
      </c>
      <c r="G45">
        <v>0</v>
      </c>
      <c r="I45" s="24" t="s">
        <v>115</v>
      </c>
    </row>
    <row r="46" spans="1:15" x14ac:dyDescent="0.2">
      <c r="C46" s="34" t="s">
        <v>113</v>
      </c>
      <c r="D46">
        <v>0</v>
      </c>
      <c r="E46">
        <v>0</v>
      </c>
      <c r="F46">
        <v>1</v>
      </c>
      <c r="G46">
        <v>0</v>
      </c>
    </row>
    <row r="47" spans="1:15" x14ac:dyDescent="0.2">
      <c r="A47" s="31" t="s">
        <v>117</v>
      </c>
    </row>
    <row r="48" spans="1:15" x14ac:dyDescent="0.2">
      <c r="A48" s="35" t="s">
        <v>118</v>
      </c>
      <c r="B48" s="35"/>
      <c r="C48" s="36" t="s">
        <v>124</v>
      </c>
      <c r="D48" s="35">
        <v>0</v>
      </c>
      <c r="E48" s="35">
        <v>0</v>
      </c>
      <c r="F48" s="35">
        <v>1</v>
      </c>
      <c r="G48" s="35">
        <v>0</v>
      </c>
      <c r="H48" s="35"/>
      <c r="I48" s="37" t="s">
        <v>115</v>
      </c>
      <c r="J48" s="37"/>
      <c r="K48" s="35"/>
      <c r="L48" s="35"/>
      <c r="M48" s="35"/>
      <c r="N48" s="35"/>
      <c r="O48" s="35"/>
    </row>
    <row r="49" spans="1:15" x14ac:dyDescent="0.2">
      <c r="A49" s="35"/>
      <c r="B49" s="35"/>
      <c r="C49" s="36" t="s">
        <v>113</v>
      </c>
      <c r="D49" s="35">
        <v>0</v>
      </c>
      <c r="E49" s="35">
        <v>1</v>
      </c>
      <c r="F49" s="35">
        <v>0</v>
      </c>
      <c r="G49" s="35">
        <v>0</v>
      </c>
      <c r="H49" s="35"/>
      <c r="I49" s="37"/>
      <c r="J49" s="35"/>
      <c r="K49" s="35"/>
      <c r="L49" s="35"/>
      <c r="M49" s="35"/>
      <c r="N49" s="35"/>
      <c r="O49" s="35"/>
    </row>
    <row r="51" spans="1:15" x14ac:dyDescent="0.2">
      <c r="A51" s="35" t="s">
        <v>119</v>
      </c>
      <c r="B51" s="35"/>
      <c r="C51" s="36" t="s">
        <v>124</v>
      </c>
      <c r="D51" s="35">
        <v>0</v>
      </c>
      <c r="E51" s="35">
        <v>0</v>
      </c>
      <c r="F51" s="35">
        <v>1</v>
      </c>
      <c r="G51" s="35">
        <v>0</v>
      </c>
      <c r="H51" s="35"/>
      <c r="I51" s="37" t="s">
        <v>115</v>
      </c>
      <c r="J51" s="37"/>
      <c r="K51" s="35"/>
      <c r="L51" s="35"/>
      <c r="M51" s="35"/>
      <c r="N51" s="35"/>
      <c r="O51" s="35"/>
    </row>
    <row r="52" spans="1:15" x14ac:dyDescent="0.2">
      <c r="A52" s="35"/>
      <c r="B52" s="35"/>
      <c r="C52" s="36" t="s">
        <v>113</v>
      </c>
      <c r="D52" s="35">
        <v>0</v>
      </c>
      <c r="E52" s="35">
        <v>0</v>
      </c>
      <c r="F52" s="35">
        <v>1</v>
      </c>
      <c r="G52" s="35">
        <v>0</v>
      </c>
      <c r="H52" s="35"/>
      <c r="I52" s="37"/>
      <c r="J52" s="35"/>
      <c r="K52" s="35"/>
      <c r="L52" s="35"/>
      <c r="M52" s="35"/>
      <c r="N52" s="35"/>
      <c r="O52" s="35"/>
    </row>
    <row r="54" spans="1:15" x14ac:dyDescent="0.2">
      <c r="A54" t="s">
        <v>120</v>
      </c>
    </row>
  </sheetData>
  <mergeCells count="3">
    <mergeCell ref="G3:H4"/>
    <mergeCell ref="A4:D4"/>
    <mergeCell ref="A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2A16-6000-6745-9757-48B03E3DAE8C}">
  <dimension ref="A1:Q31"/>
  <sheetViews>
    <sheetView zoomScale="164" workbookViewId="0">
      <selection activeCell="H21" sqref="H21"/>
    </sheetView>
  </sheetViews>
  <sheetFormatPr baseColWidth="10" defaultColWidth="8.83203125" defaultRowHeight="16" x14ac:dyDescent="0.2"/>
  <cols>
    <col min="7" max="7" width="10.33203125" customWidth="1"/>
    <col min="9" max="9" width="8.83203125" style="43"/>
    <col min="13" max="13" width="10.6640625" bestFit="1" customWidth="1"/>
  </cols>
  <sheetData>
    <row r="1" spans="1:17" x14ac:dyDescent="0.2">
      <c r="A1" s="23" t="s">
        <v>78</v>
      </c>
      <c r="B1" s="23" t="s">
        <v>79</v>
      </c>
      <c r="C1" s="23" t="s">
        <v>80</v>
      </c>
      <c r="D1" s="23" t="s">
        <v>80</v>
      </c>
      <c r="E1" s="23" t="s">
        <v>81</v>
      </c>
      <c r="G1" s="38" t="s">
        <v>126</v>
      </c>
      <c r="H1" s="39"/>
      <c r="I1" s="40"/>
      <c r="J1" s="39"/>
      <c r="K1" s="41"/>
    </row>
    <row r="2" spans="1:17" x14ac:dyDescent="0.2">
      <c r="G2" s="42" t="s">
        <v>78</v>
      </c>
      <c r="H2">
        <v>1</v>
      </c>
      <c r="I2" s="43">
        <v>0</v>
      </c>
      <c r="J2">
        <v>0</v>
      </c>
      <c r="K2" s="44">
        <v>0</v>
      </c>
    </row>
    <row r="3" spans="1:17" x14ac:dyDescent="0.2">
      <c r="A3" t="s">
        <v>127</v>
      </c>
      <c r="G3" s="42" t="s">
        <v>79</v>
      </c>
      <c r="H3">
        <v>0</v>
      </c>
      <c r="I3" s="43">
        <v>1</v>
      </c>
      <c r="J3">
        <v>0</v>
      </c>
      <c r="K3" s="44">
        <v>0</v>
      </c>
    </row>
    <row r="4" spans="1:17" x14ac:dyDescent="0.2">
      <c r="A4" s="108" t="s">
        <v>31</v>
      </c>
      <c r="B4" s="109"/>
      <c r="C4" s="109"/>
      <c r="D4" s="110"/>
      <c r="G4" s="42" t="s">
        <v>80</v>
      </c>
      <c r="H4">
        <v>0</v>
      </c>
      <c r="I4" s="43">
        <v>0</v>
      </c>
      <c r="J4">
        <v>1</v>
      </c>
      <c r="K4" s="44">
        <v>0</v>
      </c>
    </row>
    <row r="5" spans="1:17" x14ac:dyDescent="0.2">
      <c r="A5" s="29">
        <v>0.28702699999999998</v>
      </c>
      <c r="B5" s="29">
        <v>0.84606000000000003</v>
      </c>
      <c r="C5" s="29">
        <v>0.57239200000000001</v>
      </c>
      <c r="D5" s="29">
        <v>0.486813</v>
      </c>
      <c r="G5" s="42" t="s">
        <v>80</v>
      </c>
      <c r="H5">
        <v>0</v>
      </c>
      <c r="I5" s="45">
        <v>0</v>
      </c>
      <c r="J5">
        <v>1</v>
      </c>
      <c r="K5" s="44">
        <v>0</v>
      </c>
    </row>
    <row r="6" spans="1:17" x14ac:dyDescent="0.2">
      <c r="A6" s="29">
        <v>0.90287399999999995</v>
      </c>
      <c r="B6" s="29">
        <v>0.87152200000000002</v>
      </c>
      <c r="C6" s="29">
        <v>0.691079</v>
      </c>
      <c r="D6" s="29">
        <v>0.18998000000000001</v>
      </c>
      <c r="G6" s="46" t="s">
        <v>81</v>
      </c>
      <c r="H6" s="47">
        <v>0</v>
      </c>
      <c r="I6" s="48">
        <v>0</v>
      </c>
      <c r="J6" s="47">
        <v>0</v>
      </c>
      <c r="K6" s="49">
        <v>1</v>
      </c>
    </row>
    <row r="7" spans="1:17" x14ac:dyDescent="0.2">
      <c r="A7" s="29">
        <v>0.537524</v>
      </c>
      <c r="B7" s="29">
        <v>9.2240000000000003E-2</v>
      </c>
      <c r="C7" s="29">
        <v>0.55815899999999996</v>
      </c>
      <c r="D7" s="29">
        <v>0.49152800000000002</v>
      </c>
      <c r="I7" s="45"/>
    </row>
    <row r="8" spans="1:17" x14ac:dyDescent="0.2">
      <c r="G8" t="s">
        <v>78</v>
      </c>
      <c r="H8" t="s">
        <v>79</v>
      </c>
      <c r="I8" s="43" t="s">
        <v>80</v>
      </c>
      <c r="J8" t="s">
        <v>80</v>
      </c>
      <c r="K8" t="s">
        <v>81</v>
      </c>
    </row>
    <row r="9" spans="1:17" x14ac:dyDescent="0.2">
      <c r="A9" t="s">
        <v>128</v>
      </c>
      <c r="G9">
        <f>$H$2*A5+$I$2*B5+$J$2*C5+$K$2*D5</f>
        <v>0.28702699999999998</v>
      </c>
      <c r="H9">
        <f>$H$3*A5+$I$3*B5+$J$3*C5+$K$3*D5</f>
        <v>0.84606000000000003</v>
      </c>
      <c r="I9" s="15">
        <f>$H$4*A5+$I$4*B5+$J$4*C5+$K$4*D5</f>
        <v>0.57239200000000001</v>
      </c>
      <c r="J9">
        <f>$H$5*A5+$I$5*B5+$J$5*C5+$K$5*D5</f>
        <v>0.57239200000000001</v>
      </c>
      <c r="K9">
        <f>$H$6*A5+$I$6*B5+$J$6*C5+$K$6*D5</f>
        <v>0.486813</v>
      </c>
    </row>
    <row r="10" spans="1:17" x14ac:dyDescent="0.2">
      <c r="G10">
        <f t="shared" ref="G10:G11" si="0">$H$2*A6+$I$2*B6+$J$2*C6+$K$2*D6</f>
        <v>0.90287399999999995</v>
      </c>
      <c r="H10">
        <f t="shared" ref="H10:H11" si="1">$H$3*A6+$I$3*B6+$J$3*C6+$K$3*D6</f>
        <v>0.87152200000000002</v>
      </c>
      <c r="I10" s="15">
        <f t="shared" ref="I10:I11" si="2">$H$4*A6+$I$4*B6+$J$4*C6+$K$4*D6</f>
        <v>0.691079</v>
      </c>
      <c r="J10">
        <v>0.691079</v>
      </c>
      <c r="K10">
        <f t="shared" ref="K10:K11" si="3">$H$6*A6+$I$6*B6+$J$6*C6+$K$6*D6</f>
        <v>0.18998000000000001</v>
      </c>
    </row>
    <row r="11" spans="1:17" x14ac:dyDescent="0.2">
      <c r="A11">
        <v>0</v>
      </c>
      <c r="B11">
        <v>0.7</v>
      </c>
      <c r="C11">
        <v>0.9</v>
      </c>
      <c r="G11">
        <f t="shared" si="0"/>
        <v>0.537524</v>
      </c>
      <c r="H11">
        <f t="shared" si="1"/>
        <v>9.2240000000000003E-2</v>
      </c>
      <c r="I11" s="15">
        <f t="shared" si="2"/>
        <v>0.55815899999999996</v>
      </c>
      <c r="J11">
        <v>0.55815899999999996</v>
      </c>
      <c r="K11">
        <f t="shared" si="3"/>
        <v>0.49152800000000002</v>
      </c>
    </row>
    <row r="12" spans="1:17" x14ac:dyDescent="0.2">
      <c r="A12">
        <v>0.2</v>
      </c>
      <c r="B12">
        <v>0.9</v>
      </c>
      <c r="C12">
        <v>0.7</v>
      </c>
      <c r="G12" s="33" t="s">
        <v>129</v>
      </c>
    </row>
    <row r="13" spans="1:17" x14ac:dyDescent="0.2">
      <c r="A13">
        <v>0.3</v>
      </c>
      <c r="B13">
        <v>0.3</v>
      </c>
      <c r="C13">
        <v>0</v>
      </c>
      <c r="G13" t="s">
        <v>130</v>
      </c>
      <c r="H13" t="s">
        <v>131</v>
      </c>
      <c r="I13" s="43" t="s">
        <v>132</v>
      </c>
      <c r="J13" t="s">
        <v>133</v>
      </c>
      <c r="M13" t="s">
        <v>134</v>
      </c>
      <c r="N13" t="s">
        <v>135</v>
      </c>
      <c r="O13" t="s">
        <v>136</v>
      </c>
      <c r="P13" t="s">
        <v>137</v>
      </c>
      <c r="Q13" t="s">
        <v>138</v>
      </c>
    </row>
    <row r="14" spans="1:17" x14ac:dyDescent="0.2">
      <c r="H14">
        <f>G9*A11+G10*B11+G11*C11+H9*A12+H10*B12+H11*C12+I9*A13+I10*B13+I11*C13</f>
        <v>2.5129744999999999</v>
      </c>
      <c r="I14" s="15">
        <f>H9*A11+H10*B11+H11*C11+I9*A12+I10*B12+I11*C12+J9*A13+J10*B13+J11*C13</f>
        <v>2.1992834999999999</v>
      </c>
      <c r="J14">
        <f>I9*A11+I10*B11+I11*C11+J9*A12+J10*B12+J11*C12+K9*A13+K10*B13+K11*C13</f>
        <v>2.3162970999999999</v>
      </c>
      <c r="N14">
        <f>G9*A16+G10*B16+G11*C16+H9*A17+H10*B17+H11*C17</f>
        <v>1.4941517</v>
      </c>
      <c r="O14">
        <f>H9*A16+H10*B16+H11*C16+I9*A17+I10*B17+I11*C17</f>
        <v>1.3099877</v>
      </c>
      <c r="P14">
        <f>I9*A16+I10*B16+I11*C16+J9*A17+J10*B17+J11*C17</f>
        <v>1.2389913000000001</v>
      </c>
      <c r="Q14">
        <f>J9*A16+J10*B16+J11*C16+K9*A17+K10*B17+K11*C17</f>
        <v>0.80577529999999997</v>
      </c>
    </row>
    <row r="15" spans="1:17" x14ac:dyDescent="0.2">
      <c r="A15" t="s">
        <v>139</v>
      </c>
      <c r="G15" t="s">
        <v>140</v>
      </c>
      <c r="H15" s="35">
        <f>MAX(H14:J14)</f>
        <v>2.5129744999999999</v>
      </c>
      <c r="M15" t="s">
        <v>140</v>
      </c>
      <c r="N15">
        <f>MAX(N14:Q14)</f>
        <v>1.4941517</v>
      </c>
    </row>
    <row r="16" spans="1:17" x14ac:dyDescent="0.2">
      <c r="A16">
        <v>0.1</v>
      </c>
      <c r="B16">
        <v>0.5</v>
      </c>
      <c r="C16">
        <v>0.1</v>
      </c>
    </row>
    <row r="17" spans="1:12" x14ac:dyDescent="0.2">
      <c r="A17">
        <v>0.3</v>
      </c>
      <c r="B17">
        <v>0.8</v>
      </c>
      <c r="C17">
        <v>0.1</v>
      </c>
    </row>
    <row r="19" spans="1:12" x14ac:dyDescent="0.2">
      <c r="A19" t="s">
        <v>141</v>
      </c>
      <c r="L19" t="s">
        <v>33</v>
      </c>
    </row>
    <row r="21" spans="1:12" x14ac:dyDescent="0.2">
      <c r="A21" t="s">
        <v>142</v>
      </c>
    </row>
    <row r="22" spans="1:12" x14ac:dyDescent="0.2">
      <c r="A22" t="s">
        <v>143</v>
      </c>
    </row>
    <row r="23" spans="1:12" x14ac:dyDescent="0.2">
      <c r="A23" t="s">
        <v>144</v>
      </c>
    </row>
    <row r="24" spans="1:12" x14ac:dyDescent="0.2">
      <c r="A24" t="s">
        <v>145</v>
      </c>
      <c r="F24" t="s">
        <v>146</v>
      </c>
    </row>
    <row r="26" spans="1:12" x14ac:dyDescent="0.2">
      <c r="A26" t="s">
        <v>140</v>
      </c>
      <c r="C26" t="s">
        <v>147</v>
      </c>
      <c r="E26" t="s">
        <v>148</v>
      </c>
      <c r="G26" t="s">
        <v>89</v>
      </c>
      <c r="I26" s="43" t="s">
        <v>149</v>
      </c>
      <c r="K26" t="s">
        <v>95</v>
      </c>
    </row>
    <row r="27" spans="1:12" x14ac:dyDescent="0.2">
      <c r="A27">
        <v>2.5129744999999999</v>
      </c>
      <c r="C27">
        <v>0.3</v>
      </c>
      <c r="E27">
        <f>A27*C27+A28*C28</f>
        <v>1.6503833699999999</v>
      </c>
      <c r="G27">
        <f>EXP(E27)/(EXP(E27)+EXP(E30))</f>
        <v>0.63416523875929032</v>
      </c>
      <c r="I27" s="43">
        <v>1</v>
      </c>
      <c r="K27">
        <f>-I27*LOG(G27,2)-(1-I27)*LOG(1-G27,2)</f>
        <v>0.65706929540843517</v>
      </c>
    </row>
    <row r="28" spans="1:12" x14ac:dyDescent="0.2">
      <c r="A28">
        <v>1.4941517</v>
      </c>
      <c r="C28">
        <v>0.6</v>
      </c>
    </row>
    <row r="30" spans="1:12" x14ac:dyDescent="0.2">
      <c r="C30">
        <v>0.2</v>
      </c>
      <c r="E30">
        <f>A27*C30+A28*C31</f>
        <v>1.10025558</v>
      </c>
      <c r="G30">
        <f>EXP(E30)/(EXP(E27)+EXP(E30))</f>
        <v>0.36583476124070974</v>
      </c>
      <c r="I30" s="43">
        <v>0</v>
      </c>
    </row>
    <row r="31" spans="1:12" x14ac:dyDescent="0.2">
      <c r="C31">
        <v>0.4</v>
      </c>
    </row>
  </sheetData>
  <mergeCells count="1">
    <mergeCell ref="A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7152-C552-8F4E-87DB-9368F970CBDB}">
  <dimension ref="A1:Y40"/>
  <sheetViews>
    <sheetView topLeftCell="H1" zoomScale="139" workbookViewId="0">
      <selection activeCell="T2" sqref="T2"/>
    </sheetView>
  </sheetViews>
  <sheetFormatPr baseColWidth="10" defaultColWidth="8.83203125" defaultRowHeight="16" x14ac:dyDescent="0.2"/>
  <cols>
    <col min="9" max="9" width="15.33203125" style="24" customWidth="1"/>
    <col min="10" max="10" width="10.6640625" customWidth="1"/>
  </cols>
  <sheetData>
    <row r="1" spans="1:25" x14ac:dyDescent="0.2">
      <c r="A1" s="34" t="s">
        <v>150</v>
      </c>
      <c r="B1">
        <v>0</v>
      </c>
      <c r="C1">
        <v>0</v>
      </c>
      <c r="D1">
        <v>0</v>
      </c>
      <c r="E1">
        <v>0</v>
      </c>
      <c r="G1" s="24" t="s">
        <v>151</v>
      </c>
      <c r="I1"/>
      <c r="K1" t="s">
        <v>152</v>
      </c>
      <c r="M1" t="s">
        <v>153</v>
      </c>
      <c r="O1" t="s">
        <v>154</v>
      </c>
      <c r="T1" s="31" t="s">
        <v>155</v>
      </c>
      <c r="U1" s="31" t="s">
        <v>156</v>
      </c>
      <c r="V1" s="50" t="s">
        <v>157</v>
      </c>
      <c r="W1" s="111" t="s">
        <v>158</v>
      </c>
      <c r="X1" t="s">
        <v>159</v>
      </c>
      <c r="Y1">
        <f>-V2*LOG(U2,2)-V3*LOG(U3,2)-V4*LOG(U4,2)-V5*LOG(U5,2)</f>
        <v>2.2854396531901267</v>
      </c>
    </row>
    <row r="2" spans="1:25" x14ac:dyDescent="0.2">
      <c r="A2" s="34" t="s">
        <v>160</v>
      </c>
      <c r="B2">
        <v>1</v>
      </c>
      <c r="C2">
        <v>0</v>
      </c>
      <c r="D2">
        <v>0</v>
      </c>
      <c r="E2">
        <v>0</v>
      </c>
      <c r="G2" s="24" t="s">
        <v>161</v>
      </c>
      <c r="H2" t="s">
        <v>162</v>
      </c>
      <c r="I2" t="s">
        <v>163</v>
      </c>
      <c r="Q2" t="s">
        <v>164</v>
      </c>
      <c r="T2">
        <f>A37*$O$12+B37*$O$13+C37*$O$14</f>
        <v>1.8003343766921991</v>
      </c>
      <c r="U2">
        <f>EXP(T2)/(EXP(T2)+EXP(T3)+EXP(T4)+EXP(T5))</f>
        <v>0.43231876421953064</v>
      </c>
      <c r="V2">
        <v>0</v>
      </c>
      <c r="W2" s="112"/>
    </row>
    <row r="3" spans="1:25" x14ac:dyDescent="0.2">
      <c r="A3" s="34" t="s">
        <v>165</v>
      </c>
      <c r="B3">
        <v>0</v>
      </c>
      <c r="C3">
        <v>1</v>
      </c>
      <c r="D3">
        <v>1</v>
      </c>
      <c r="E3">
        <v>0</v>
      </c>
      <c r="G3" s="24" t="s">
        <v>166</v>
      </c>
      <c r="H3" t="s">
        <v>167</v>
      </c>
      <c r="I3" t="s">
        <v>168</v>
      </c>
      <c r="J3" t="s">
        <v>169</v>
      </c>
      <c r="K3" t="s">
        <v>78</v>
      </c>
      <c r="Q3" t="s">
        <v>170</v>
      </c>
      <c r="T3">
        <f>A38*$O$12+B38*$O$13+C38*$O$14</f>
        <v>1.0547804074434937</v>
      </c>
      <c r="U3">
        <f>EXP(T3)/(EXP(T2)+EXP(T3)+EXP(T4)+EXP(T5))</f>
        <v>0.20512288263339659</v>
      </c>
      <c r="V3">
        <v>1</v>
      </c>
      <c r="W3" s="112"/>
    </row>
    <row r="4" spans="1:25" x14ac:dyDescent="0.2">
      <c r="A4" s="34" t="s">
        <v>171</v>
      </c>
      <c r="B4">
        <v>0</v>
      </c>
      <c r="C4">
        <v>0</v>
      </c>
      <c r="D4">
        <v>0</v>
      </c>
      <c r="E4">
        <v>1</v>
      </c>
      <c r="G4" s="24" t="s">
        <v>172</v>
      </c>
      <c r="H4" s="51" t="s">
        <v>173</v>
      </c>
      <c r="I4" t="s">
        <v>174</v>
      </c>
      <c r="M4" t="s">
        <v>172</v>
      </c>
      <c r="O4" t="s">
        <v>175</v>
      </c>
      <c r="T4">
        <f>A39*$O$12+B39*$O$13+C39*$O$14</f>
        <v>0.80694321850482309</v>
      </c>
      <c r="U4">
        <f>EXP(T4)/(EXP(T2)+EXP(T3)+EXP(T4)+EXP(T5))</f>
        <v>0.16009574429311779</v>
      </c>
      <c r="V4">
        <v>0</v>
      </c>
      <c r="W4" s="112"/>
    </row>
    <row r="5" spans="1:25" x14ac:dyDescent="0.2">
      <c r="A5" s="23" t="s">
        <v>78</v>
      </c>
      <c r="B5" s="23" t="s">
        <v>79</v>
      </c>
      <c r="C5" s="23" t="s">
        <v>80</v>
      </c>
      <c r="D5" s="23" t="s">
        <v>80</v>
      </c>
      <c r="E5" s="23" t="s">
        <v>81</v>
      </c>
      <c r="F5" s="23" t="s">
        <v>176</v>
      </c>
      <c r="T5">
        <f>A40*$O$12+B40*$O$13+C40*$O$14</f>
        <v>1.0417264022723225</v>
      </c>
      <c r="U5">
        <f>EXP(T5)/(EXP(T2)+EXP(T3)+EXP(T4)+EXP(T5))</f>
        <v>0.20246260885395498</v>
      </c>
      <c r="V5">
        <v>0</v>
      </c>
      <c r="W5" s="112"/>
    </row>
    <row r="6" spans="1:25" x14ac:dyDescent="0.2">
      <c r="A6" s="19" t="s">
        <v>177</v>
      </c>
      <c r="B6" s="19"/>
      <c r="C6" s="19"/>
      <c r="D6" s="19"/>
      <c r="E6" s="19"/>
      <c r="T6" s="31" t="s">
        <v>178</v>
      </c>
      <c r="U6" s="31" t="s">
        <v>156</v>
      </c>
      <c r="V6" s="50" t="s">
        <v>179</v>
      </c>
      <c r="W6" s="112"/>
      <c r="X6" t="s">
        <v>180</v>
      </c>
      <c r="Y6">
        <f>-V7*LOG(U7,2)-V8*LOG(U8,2)-V9*LOG(U9,2)-V10*LOG(U10,2)</f>
        <v>2.7084273345934342</v>
      </c>
    </row>
    <row r="7" spans="1:25" x14ac:dyDescent="0.2">
      <c r="A7" t="s">
        <v>181</v>
      </c>
      <c r="H7" t="s">
        <v>33</v>
      </c>
      <c r="T7">
        <f>A37*$O$27+B37*$O$28+C37*$O$29</f>
        <v>2.1248325506575196</v>
      </c>
      <c r="U7">
        <f>EXP(T7)/(EXP(T7)+EXP(T8)+EXP(T9)+EXP(T10))</f>
        <v>0.44647229024895968</v>
      </c>
      <c r="V7">
        <v>0</v>
      </c>
      <c r="W7" s="112"/>
    </row>
    <row r="8" spans="1:25" x14ac:dyDescent="0.2">
      <c r="A8" s="108" t="s">
        <v>31</v>
      </c>
      <c r="B8" s="109"/>
      <c r="C8" s="109"/>
      <c r="D8" s="110"/>
      <c r="G8" s="52" t="s">
        <v>182</v>
      </c>
      <c r="H8" t="s">
        <v>33</v>
      </c>
      <c r="I8" s="24" t="s">
        <v>183</v>
      </c>
      <c r="T8">
        <f>A38*$O$27+B38*$O$28+C38*$O$29</f>
        <v>1.3042347651484101</v>
      </c>
      <c r="U8">
        <f>EXP(T8)/(EXP(T7)+EXP(T8)+EXP(T9)+EXP(T10))</f>
        <v>0.19652301575390438</v>
      </c>
      <c r="V8">
        <v>0</v>
      </c>
      <c r="W8" s="112"/>
    </row>
    <row r="9" spans="1:25" x14ac:dyDescent="0.2">
      <c r="A9" s="29">
        <v>0.28702699999999998</v>
      </c>
      <c r="B9" s="29">
        <v>0.84606000000000003</v>
      </c>
      <c r="C9" s="29">
        <v>0.57239200000000001</v>
      </c>
      <c r="D9" s="29">
        <v>0.486813</v>
      </c>
      <c r="G9">
        <v>1</v>
      </c>
      <c r="I9" s="53">
        <f>A9*$G$9+B9*$G$10+C9*$G$11+D9*$G$12</f>
        <v>0.28702699999999998</v>
      </c>
      <c r="T9">
        <f>A39*$O$27+B39*$O$28+C39*$O$29</f>
        <v>1.053871720436717</v>
      </c>
      <c r="U9">
        <f>EXP(T9)/(EXP(T7)+EXP(T8)+EXP(T9)+EXP(T10))</f>
        <v>0.15299672382538732</v>
      </c>
      <c r="V9">
        <v>1</v>
      </c>
      <c r="W9" s="112"/>
    </row>
    <row r="10" spans="1:25" x14ac:dyDescent="0.2">
      <c r="A10" s="29">
        <v>0.90287399999999995</v>
      </c>
      <c r="B10" s="29">
        <v>0.87152200000000002</v>
      </c>
      <c r="C10" s="29">
        <v>0.691079</v>
      </c>
      <c r="D10" s="29">
        <v>0.18998000000000001</v>
      </c>
      <c r="G10">
        <v>0</v>
      </c>
      <c r="I10" s="53">
        <f t="shared" ref="I10:I11" si="0">A10*$G$9+B10*$G$10+C10*$G$11+D10*$G$12</f>
        <v>0.90287399999999995</v>
      </c>
      <c r="L10" t="s">
        <v>184</v>
      </c>
      <c r="T10">
        <f>A40*$O$27+B40*$O$28+C40*$O$29</f>
        <v>1.3416142747298871</v>
      </c>
      <c r="U10">
        <f>EXP(T10)/(EXP(T7)+EXP(T8)+EXP(T9)+EXP(T10))</f>
        <v>0.20400797017174871</v>
      </c>
      <c r="V10">
        <v>0</v>
      </c>
      <c r="W10" s="112"/>
    </row>
    <row r="11" spans="1:25" x14ac:dyDescent="0.2">
      <c r="A11" s="29">
        <v>0.537524</v>
      </c>
      <c r="B11" s="29">
        <v>9.2240000000000003E-2</v>
      </c>
      <c r="C11" s="29">
        <v>0.55815899999999996</v>
      </c>
      <c r="D11" s="29">
        <v>0.49152800000000002</v>
      </c>
      <c r="G11">
        <v>0</v>
      </c>
      <c r="I11" s="53">
        <f t="shared" si="0"/>
        <v>0.537524</v>
      </c>
      <c r="L11" t="s">
        <v>185</v>
      </c>
      <c r="O11" t="s">
        <v>186</v>
      </c>
    </row>
    <row r="12" spans="1:25" x14ac:dyDescent="0.2">
      <c r="F12" t="s">
        <v>33</v>
      </c>
      <c r="G12">
        <v>0</v>
      </c>
      <c r="L12" s="54">
        <f>I9+I16</f>
        <v>0.85402800000000001</v>
      </c>
      <c r="O12" s="55">
        <f>TANH(L12)</f>
        <v>0.69316793692761036</v>
      </c>
    </row>
    <row r="13" spans="1:25" x14ac:dyDescent="0.2">
      <c r="G13" s="23" t="s">
        <v>78</v>
      </c>
      <c r="L13" s="54">
        <f t="shared" ref="L13:L14" si="1">I10+I17</f>
        <v>1.469875</v>
      </c>
      <c r="O13" s="55">
        <f t="shared" ref="O13:O14" si="2">TANH(L13)</f>
        <v>0.89955360588736333</v>
      </c>
    </row>
    <row r="14" spans="1:25" x14ac:dyDescent="0.2">
      <c r="A14" t="s">
        <v>187</v>
      </c>
      <c r="L14" s="54">
        <f t="shared" si="1"/>
        <v>1.104525</v>
      </c>
      <c r="O14" s="55">
        <f t="shared" si="2"/>
        <v>0.80211853038459802</v>
      </c>
    </row>
    <row r="15" spans="1:25" x14ac:dyDescent="0.2">
      <c r="A15" s="108" t="s">
        <v>188</v>
      </c>
      <c r="B15" s="109"/>
      <c r="C15" s="110"/>
      <c r="D15" s="56" t="s">
        <v>189</v>
      </c>
      <c r="G15" s="52" t="s">
        <v>190</v>
      </c>
      <c r="H15" s="52"/>
      <c r="I15" s="24" t="s">
        <v>191</v>
      </c>
    </row>
    <row r="16" spans="1:25" x14ac:dyDescent="0.2">
      <c r="A16" s="57">
        <v>0.42704300000000001</v>
      </c>
      <c r="B16" s="57">
        <v>0.17</v>
      </c>
      <c r="C16" s="57">
        <v>0.23</v>
      </c>
      <c r="D16" s="56">
        <v>0.56700099999999998</v>
      </c>
      <c r="G16" s="55">
        <v>0</v>
      </c>
      <c r="I16" s="58">
        <f>A16*$G$16+B16*$G$17+C16*$G$18 + $D$16</f>
        <v>0.56700099999999998</v>
      </c>
      <c r="Q16" s="6"/>
    </row>
    <row r="17" spans="1:17" x14ac:dyDescent="0.2">
      <c r="A17" s="57">
        <v>0.33</v>
      </c>
      <c r="B17" s="57">
        <v>0.12</v>
      </c>
      <c r="C17" s="57">
        <v>0.4</v>
      </c>
      <c r="G17" s="55">
        <v>0</v>
      </c>
      <c r="I17" s="58">
        <f>A17*$G$16+B17*$G$17+C17*$G$18 + $D$16</f>
        <v>0.56700099999999998</v>
      </c>
      <c r="P17" s="6"/>
      <c r="Q17" s="6"/>
    </row>
    <row r="18" spans="1:17" x14ac:dyDescent="0.2">
      <c r="A18" s="57">
        <v>0.8</v>
      </c>
      <c r="B18" s="57">
        <v>0.66</v>
      </c>
      <c r="C18" s="57">
        <v>0.9</v>
      </c>
      <c r="G18" s="55">
        <v>0</v>
      </c>
      <c r="I18" s="58">
        <f>A18*$G$16+B18*$G$17+C18*$G$18 + $D$16</f>
        <v>0.56700099999999998</v>
      </c>
      <c r="N18" s="14" t="s">
        <v>192</v>
      </c>
      <c r="O18" s="6" t="s">
        <v>193</v>
      </c>
    </row>
    <row r="19" spans="1:17" x14ac:dyDescent="0.2">
      <c r="G19" t="s">
        <v>194</v>
      </c>
      <c r="L19" s="14" t="s">
        <v>195</v>
      </c>
      <c r="N19" t="s">
        <v>196</v>
      </c>
      <c r="O19" t="s">
        <v>197</v>
      </c>
    </row>
    <row r="20" spans="1:17" x14ac:dyDescent="0.2">
      <c r="L20" s="6" t="s">
        <v>196</v>
      </c>
      <c r="N20" s="14" t="s">
        <v>196</v>
      </c>
      <c r="O20" s="14" t="s">
        <v>198</v>
      </c>
    </row>
    <row r="21" spans="1:17" x14ac:dyDescent="0.2">
      <c r="A21" t="s">
        <v>199</v>
      </c>
    </row>
    <row r="22" spans="1:17" x14ac:dyDescent="0.2">
      <c r="A22" s="108" t="s">
        <v>31</v>
      </c>
      <c r="B22" s="109"/>
      <c r="C22" s="109"/>
      <c r="D22" s="110"/>
      <c r="G22" s="23" t="s">
        <v>200</v>
      </c>
      <c r="I22" s="24" t="s">
        <v>201</v>
      </c>
      <c r="L22" s="6" t="s">
        <v>202</v>
      </c>
      <c r="N22" s="6" t="s">
        <v>81</v>
      </c>
      <c r="O22" s="6" t="s">
        <v>80</v>
      </c>
    </row>
    <row r="23" spans="1:17" x14ac:dyDescent="0.2">
      <c r="A23" s="29">
        <v>0.28702699999999998</v>
      </c>
      <c r="B23" s="29">
        <v>0.84606000000000003</v>
      </c>
      <c r="C23" s="29">
        <v>0.57239200000000001</v>
      </c>
      <c r="D23" s="29">
        <v>0.486813</v>
      </c>
      <c r="G23">
        <v>0</v>
      </c>
      <c r="I23" s="53">
        <f>A23*$G$23+B23*$G$24+C23*$G$25+D23*$G$26</f>
        <v>0.84606000000000003</v>
      </c>
      <c r="L23" s="6" t="s">
        <v>203</v>
      </c>
      <c r="N23" s="6" t="s">
        <v>204</v>
      </c>
      <c r="O23" s="6" t="s">
        <v>78</v>
      </c>
    </row>
    <row r="24" spans="1:17" x14ac:dyDescent="0.2">
      <c r="A24" s="29">
        <v>0.90287399999999995</v>
      </c>
      <c r="B24" s="29">
        <v>0.87152200000000002</v>
      </c>
      <c r="C24" s="29">
        <v>0.691079</v>
      </c>
      <c r="D24" s="29">
        <v>0.18998000000000001</v>
      </c>
      <c r="G24">
        <v>1</v>
      </c>
      <c r="I24" s="53">
        <f t="shared" ref="I24:I25" si="3">A24*$G$23+B24*$G$24+C24*$G$25+D24*$G$26</f>
        <v>0.87152200000000002</v>
      </c>
    </row>
    <row r="25" spans="1:17" x14ac:dyDescent="0.2">
      <c r="A25" s="29">
        <v>0.537524</v>
      </c>
      <c r="B25" s="29">
        <v>9.2240000000000003E-2</v>
      </c>
      <c r="C25" s="29">
        <v>0.55815899999999996</v>
      </c>
      <c r="D25" s="29">
        <v>0.49152800000000002</v>
      </c>
      <c r="G25">
        <v>0</v>
      </c>
      <c r="I25" s="53">
        <f t="shared" si="3"/>
        <v>9.2240000000000003E-2</v>
      </c>
    </row>
    <row r="26" spans="1:17" x14ac:dyDescent="0.2">
      <c r="G26">
        <v>0</v>
      </c>
      <c r="L26" t="s">
        <v>205</v>
      </c>
      <c r="O26" t="s">
        <v>206</v>
      </c>
    </row>
    <row r="27" spans="1:17" x14ac:dyDescent="0.2">
      <c r="G27" s="23"/>
      <c r="L27" s="69">
        <f>I23+I31</f>
        <v>2.0464848902786867</v>
      </c>
      <c r="O27" s="55">
        <f>TANH(L27)</f>
        <v>0.96716874938723008</v>
      </c>
    </row>
    <row r="28" spans="1:17" x14ac:dyDescent="0.2">
      <c r="L28" s="59">
        <f t="shared" ref="L28:L29" si="4">I24+I32</f>
        <v>2.0960622640464344</v>
      </c>
      <c r="O28" s="55">
        <f t="shared" ref="O28:O29" si="5">TANH(L28)</f>
        <v>0.9702217913768667</v>
      </c>
    </row>
    <row r="29" spans="1:17" x14ac:dyDescent="0.2">
      <c r="A29" t="s">
        <v>207</v>
      </c>
      <c r="L29" s="59">
        <f t="shared" si="4"/>
        <v>2.5293874067738864</v>
      </c>
      <c r="O29" s="55">
        <f t="shared" si="5"/>
        <v>0.98737354261921007</v>
      </c>
    </row>
    <row r="30" spans="1:17" x14ac:dyDescent="0.2">
      <c r="A30" s="113" t="s">
        <v>188</v>
      </c>
      <c r="B30" s="114"/>
      <c r="C30" s="115"/>
      <c r="D30" s="56" t="s">
        <v>189</v>
      </c>
      <c r="G30" t="s">
        <v>208</v>
      </c>
      <c r="I30" s="24" t="s">
        <v>191</v>
      </c>
    </row>
    <row r="31" spans="1:17" x14ac:dyDescent="0.2">
      <c r="A31" s="57">
        <v>0.42704300000000001</v>
      </c>
      <c r="B31" s="57">
        <v>0.17</v>
      </c>
      <c r="C31" s="57">
        <v>0.23</v>
      </c>
      <c r="D31" s="56">
        <v>0.56700099999999998</v>
      </c>
      <c r="G31" s="55">
        <f>TANH(L12)</f>
        <v>0.69316793692761036</v>
      </c>
      <c r="I31" s="58">
        <f>A31*$G$31+B31*$G$32+C31*$G$33 + $D$31</f>
        <v>1.2004248902786867</v>
      </c>
    </row>
    <row r="32" spans="1:17" x14ac:dyDescent="0.2">
      <c r="A32" s="57">
        <v>0.33</v>
      </c>
      <c r="B32" s="57">
        <v>0.12</v>
      </c>
      <c r="C32" s="57">
        <v>0.4</v>
      </c>
      <c r="G32" s="55">
        <f t="shared" ref="G32:G33" si="6">TANH(L13)</f>
        <v>0.89955360588736333</v>
      </c>
      <c r="I32" s="58">
        <f>A32*$G$31+B32*$G$32+C32*$G$33 + $D$31</f>
        <v>1.2245402640464342</v>
      </c>
    </row>
    <row r="33" spans="1:18" x14ac:dyDescent="0.2">
      <c r="A33" s="57">
        <v>0.8</v>
      </c>
      <c r="B33" s="57">
        <v>0.66</v>
      </c>
      <c r="C33" s="57">
        <v>0.9</v>
      </c>
      <c r="G33" s="55">
        <f t="shared" si="6"/>
        <v>0.80211853038459802</v>
      </c>
      <c r="I33" s="58">
        <f>A33*$G$31+B33*$G$32+C33*$G$33 + $D$31</f>
        <v>2.4371474067738865</v>
      </c>
    </row>
    <row r="35" spans="1:18" x14ac:dyDescent="0.2">
      <c r="A35" t="s">
        <v>210</v>
      </c>
    </row>
    <row r="36" spans="1:18" x14ac:dyDescent="0.2">
      <c r="A36" s="108" t="s">
        <v>91</v>
      </c>
      <c r="B36" s="109"/>
      <c r="C36" s="110"/>
      <c r="G36" t="s">
        <v>211</v>
      </c>
      <c r="I36" s="24" t="s">
        <v>212</v>
      </c>
      <c r="L36" t="s">
        <v>156</v>
      </c>
    </row>
    <row r="37" spans="1:18" x14ac:dyDescent="0.2">
      <c r="A37" s="29">
        <v>0.37168000000000001</v>
      </c>
      <c r="B37" s="29">
        <v>0.97482945899999995</v>
      </c>
      <c r="C37" s="29">
        <v>0.83003488599999997</v>
      </c>
      <c r="G37" s="55">
        <f>TANH(L27)</f>
        <v>0.96716874938723008</v>
      </c>
      <c r="I37" s="60">
        <f>A37*$G$37+B37*$G$38+C37*$G$39</f>
        <v>2.1248325506575196</v>
      </c>
      <c r="L37" s="61">
        <f>EXP(I37)/(EXP($I$37)+EXP($I$38)+EXP($I$39)+EXP($I$40))</f>
        <v>0.44647229024895968</v>
      </c>
      <c r="M37" t="s">
        <v>213</v>
      </c>
    </row>
    <row r="38" spans="1:18" x14ac:dyDescent="0.2">
      <c r="A38" s="29">
        <v>0.39140999999999998</v>
      </c>
      <c r="B38" s="29">
        <v>0.28258582300000001</v>
      </c>
      <c r="C38" s="29">
        <v>0.65983570899999999</v>
      </c>
      <c r="G38" s="55">
        <f t="shared" ref="G38:G39" si="7">TANH(L28)</f>
        <v>0.9702217913768667</v>
      </c>
      <c r="I38" s="60">
        <f t="shared" ref="I38:I40" si="8">A38*$G$37+B38*$G$38+C38*$G$39</f>
        <v>1.3042347651484101</v>
      </c>
      <c r="L38" s="61">
        <f t="shared" ref="L38:L40" si="9">EXP(I38)/(EXP($I$37)+EXP($I$38)+EXP($I$39)+EXP($I$40))</f>
        <v>0.19652301575390438</v>
      </c>
      <c r="M38" t="s">
        <v>214</v>
      </c>
      <c r="R38">
        <f>-1*LOG(L39,2)</f>
        <v>2.7084273345934342</v>
      </c>
    </row>
    <row r="39" spans="1:18" x14ac:dyDescent="0.2">
      <c r="A39" s="29">
        <v>0.64985000000000004</v>
      </c>
      <c r="B39" s="29">
        <v>9.8215570000000002E-2</v>
      </c>
      <c r="C39" s="29">
        <v>0.33428708400000001</v>
      </c>
      <c r="G39" s="55">
        <f t="shared" si="7"/>
        <v>0.98737354261921007</v>
      </c>
      <c r="I39" s="60">
        <f t="shared" si="8"/>
        <v>1.053871720436717</v>
      </c>
      <c r="L39" s="61">
        <f t="shared" si="9"/>
        <v>0.15299672382538732</v>
      </c>
    </row>
    <row r="40" spans="1:18" x14ac:dyDescent="0.2">
      <c r="A40" s="29">
        <v>0.91266000000000003</v>
      </c>
      <c r="B40" s="29">
        <v>0.32581642</v>
      </c>
      <c r="C40" s="29">
        <v>0.144630018</v>
      </c>
      <c r="I40" s="60">
        <f t="shared" si="8"/>
        <v>1.3416142747298871</v>
      </c>
      <c r="L40" s="61">
        <f t="shared" si="9"/>
        <v>0.20400797017174871</v>
      </c>
    </row>
  </sheetData>
  <mergeCells count="6">
    <mergeCell ref="A36:C36"/>
    <mergeCell ref="W1:W10"/>
    <mergeCell ref="A8:D8"/>
    <mergeCell ref="A15:C15"/>
    <mergeCell ref="A22:D22"/>
    <mergeCell ref="A30:C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CCC2-F2C8-4049-ACB1-1F676D4DCFA9}">
  <dimension ref="A1:Y40"/>
  <sheetViews>
    <sheetView zoomScale="119" workbookViewId="0">
      <selection activeCell="K18" sqref="K18"/>
    </sheetView>
  </sheetViews>
  <sheetFormatPr baseColWidth="10" defaultColWidth="8.83203125" defaultRowHeight="16" x14ac:dyDescent="0.2"/>
  <sheetData>
    <row r="1" spans="1:25" ht="15" customHeight="1" x14ac:dyDescent="0.2">
      <c r="A1" t="s">
        <v>215</v>
      </c>
      <c r="T1" s="31" t="s">
        <v>155</v>
      </c>
      <c r="U1" s="31" t="s">
        <v>156</v>
      </c>
      <c r="V1" s="50" t="s">
        <v>157</v>
      </c>
      <c r="W1" s="111" t="s">
        <v>216</v>
      </c>
      <c r="X1" t="s">
        <v>159</v>
      </c>
      <c r="Y1">
        <f>-V2*LOG(U2,2)-V3*LOG(U3,2)-V4*LOG(U4,2)-V5*LOG(U5,2)</f>
        <v>2.285438961640605</v>
      </c>
    </row>
    <row r="2" spans="1:25" x14ac:dyDescent="0.2">
      <c r="T2">
        <f>A37*$O$12+B37*$O$13+C37*$O$14</f>
        <v>1.8003340552386065</v>
      </c>
      <c r="U2">
        <f>EXP(T2)/(EXP(T2)+EXP(T3)+EXP(T4)+EXP(T5))</f>
        <v>0.43231866273467029</v>
      </c>
      <c r="V2">
        <v>0</v>
      </c>
      <c r="W2" s="112"/>
    </row>
    <row r="3" spans="1:25" x14ac:dyDescent="0.2">
      <c r="K3" t="s">
        <v>228</v>
      </c>
      <c r="T3">
        <f>A38*$O$12+B38*$O$13+C38*$O$14</f>
        <v>1.054780800080974</v>
      </c>
      <c r="U3">
        <f>EXP(T3)/(EXP(T2)+EXP(T3)+EXP(T4)+EXP(T5))</f>
        <v>0.20512298095817166</v>
      </c>
      <c r="V3">
        <v>1</v>
      </c>
      <c r="W3" s="112"/>
    </row>
    <row r="4" spans="1:25" ht="15" customHeight="1" x14ac:dyDescent="0.2">
      <c r="A4" s="35"/>
      <c r="B4" s="35">
        <v>0</v>
      </c>
      <c r="C4" s="35">
        <v>0</v>
      </c>
      <c r="D4" s="35">
        <v>0</v>
      </c>
      <c r="E4" s="35"/>
      <c r="F4" s="35"/>
      <c r="G4" s="35"/>
      <c r="H4" s="35"/>
      <c r="I4" s="37"/>
      <c r="J4" s="35"/>
      <c r="K4" s="24"/>
      <c r="T4">
        <f>A39*$O$12+B39*$O$13+C39*$O$14</f>
        <v>0.80694353793491702</v>
      </c>
      <c r="U4">
        <f>EXP(T4)/(EXP(T2)+EXP(T3)+EXP(T4)+EXP(T5))</f>
        <v>0.16009580931413075</v>
      </c>
      <c r="V4">
        <v>0</v>
      </c>
      <c r="W4" s="112"/>
    </row>
    <row r="5" spans="1:25" x14ac:dyDescent="0.2">
      <c r="A5" s="23" t="s">
        <v>78</v>
      </c>
      <c r="B5" s="23" t="s">
        <v>79</v>
      </c>
      <c r="C5" s="23" t="s">
        <v>80</v>
      </c>
      <c r="D5" s="23" t="s">
        <v>80</v>
      </c>
      <c r="E5" s="23" t="s">
        <v>81</v>
      </c>
      <c r="F5" s="35"/>
      <c r="G5" s="35"/>
      <c r="H5" s="35"/>
      <c r="I5" s="37"/>
      <c r="J5" s="35"/>
      <c r="K5" s="24"/>
      <c r="T5">
        <f>A40*$O$12+B40*$O$13+C40*$O$14</f>
        <v>1.0417260100216745</v>
      </c>
      <c r="U5">
        <f>EXP(T5)/(EXP(T2)+EXP(T3)+EXP(T4)+EXP(T5))</f>
        <v>0.20246254699302729</v>
      </c>
      <c r="V5">
        <v>0</v>
      </c>
      <c r="W5" s="112"/>
    </row>
    <row r="6" spans="1:25" x14ac:dyDescent="0.2">
      <c r="A6" s="35"/>
      <c r="B6" s="35"/>
      <c r="C6" s="35"/>
      <c r="D6" s="35"/>
      <c r="E6" s="35"/>
      <c r="F6" s="35"/>
      <c r="G6" s="35"/>
      <c r="H6" s="35"/>
      <c r="I6" s="37"/>
      <c r="J6" s="35"/>
      <c r="K6" s="24"/>
      <c r="T6" s="31" t="s">
        <v>178</v>
      </c>
      <c r="U6" s="31" t="s">
        <v>156</v>
      </c>
      <c r="V6" s="50" t="s">
        <v>179</v>
      </c>
      <c r="W6" s="112"/>
      <c r="X6" t="s">
        <v>180</v>
      </c>
      <c r="Y6">
        <f>-V7*LOG(U7,2)-V8*LOG(U8,2)-V9*LOG(U9,2)-V10*LOG(U10,2)</f>
        <v>2.7237428340964311</v>
      </c>
    </row>
    <row r="7" spans="1:25" x14ac:dyDescent="0.2">
      <c r="A7" s="35" t="s">
        <v>217</v>
      </c>
      <c r="B7" s="35"/>
      <c r="C7" s="35"/>
      <c r="D7" s="35"/>
      <c r="E7" s="35"/>
      <c r="F7" s="35"/>
      <c r="G7" s="35"/>
      <c r="H7" s="35"/>
      <c r="I7" s="37"/>
      <c r="J7" s="35"/>
      <c r="K7" s="24"/>
      <c r="T7">
        <f>A37*$O$27+B37*$O$28+C37*$O$29</f>
        <v>2.1088305719394738</v>
      </c>
      <c r="U7">
        <f>EXP(T7)/(EXP(T7)+EXP(T8)+EXP(T9)+EXP(T10))</f>
        <v>0.45209676030482226</v>
      </c>
      <c r="V7">
        <v>0</v>
      </c>
      <c r="W7" s="112"/>
    </row>
    <row r="8" spans="1:25" x14ac:dyDescent="0.2">
      <c r="A8" s="116" t="s">
        <v>31</v>
      </c>
      <c r="B8" s="117"/>
      <c r="C8" s="117"/>
      <c r="D8" s="118"/>
      <c r="E8" s="35"/>
      <c r="F8" s="35"/>
      <c r="G8" s="23" t="s">
        <v>218</v>
      </c>
      <c r="H8" s="35"/>
      <c r="I8" s="37" t="s">
        <v>219</v>
      </c>
      <c r="J8" s="35"/>
      <c r="K8" s="35"/>
      <c r="L8" s="35"/>
      <c r="M8" s="35"/>
      <c r="N8" s="35"/>
      <c r="O8" s="35"/>
      <c r="P8" s="35"/>
      <c r="Q8" s="35"/>
      <c r="T8">
        <f>A38*$O$27+B38*$O$28+C38*$O$29</f>
        <v>1.2844656130370835</v>
      </c>
      <c r="U8">
        <f>EXP(T8)/(EXP(T7)+EXP(T8)+EXP(T9)+EXP(T10))</f>
        <v>0.19825047758000808</v>
      </c>
      <c r="V8">
        <v>0</v>
      </c>
      <c r="W8" s="112"/>
    </row>
    <row r="9" spans="1:25" x14ac:dyDescent="0.2">
      <c r="A9" s="62">
        <v>0.28702699999999998</v>
      </c>
      <c r="B9" s="63">
        <v>0.84606000000000003</v>
      </c>
      <c r="C9" s="63">
        <v>0.57239200000000001</v>
      </c>
      <c r="D9" s="63">
        <v>0.486813</v>
      </c>
      <c r="E9" s="35"/>
      <c r="F9" s="35"/>
      <c r="G9" s="35">
        <v>1</v>
      </c>
      <c r="H9" s="35"/>
      <c r="I9" s="53">
        <f>A9*$G$9+B9*$G$10+C9*$G$11+D9*$G$12</f>
        <v>0.28702699999999998</v>
      </c>
      <c r="J9" s="35"/>
      <c r="K9" s="35"/>
      <c r="L9" s="35"/>
      <c r="M9" s="35"/>
      <c r="N9" s="35"/>
      <c r="O9" s="35"/>
      <c r="P9" s="35"/>
      <c r="Q9" s="35"/>
      <c r="T9">
        <f>A39*$O$27+B39*$O$28+C39*$O$29</f>
        <v>1.0147349565042654</v>
      </c>
      <c r="U9">
        <f>EXP(T9)/(EXP(T7)+EXP(T8)+EXP(T9)+EXP(T10))</f>
        <v>0.15138111735153256</v>
      </c>
      <c r="V9">
        <v>1</v>
      </c>
      <c r="W9" s="112"/>
    </row>
    <row r="10" spans="1:25" x14ac:dyDescent="0.2">
      <c r="A10" s="62">
        <v>0.90287399999999995</v>
      </c>
      <c r="B10" s="63">
        <v>0.87152200000000002</v>
      </c>
      <c r="C10" s="63">
        <v>0.691079</v>
      </c>
      <c r="D10" s="63">
        <v>0.18998000000000001</v>
      </c>
      <c r="E10" s="35"/>
      <c r="F10" s="35"/>
      <c r="G10" s="35">
        <v>0</v>
      </c>
      <c r="H10" s="35"/>
      <c r="I10" s="53">
        <f t="shared" ref="I10:I11" si="0">A10*$G$9+B10*$G$10+C10*$G$11+D10*$G$12</f>
        <v>0.90287399999999995</v>
      </c>
      <c r="J10" s="35"/>
      <c r="K10" s="35"/>
      <c r="L10" s="35"/>
      <c r="M10" s="35"/>
      <c r="N10" s="35"/>
      <c r="O10" s="35"/>
      <c r="P10" s="35"/>
      <c r="Q10" s="35"/>
      <c r="T10">
        <f>A40*$O$27+B40*$O$28+C40*$O$29</f>
        <v>1.2845723772373956</v>
      </c>
      <c r="U10">
        <f>EXP(T10)/(EXP(T7)+EXP(T8)+EXP(T9)+EXP(T10))</f>
        <v>0.19827164476363701</v>
      </c>
      <c r="V10">
        <v>0</v>
      </c>
      <c r="W10" s="112"/>
    </row>
    <row r="11" spans="1:25" x14ac:dyDescent="0.2">
      <c r="A11" s="62">
        <v>0.537524</v>
      </c>
      <c r="B11" s="63">
        <v>9.2240000000000003E-2</v>
      </c>
      <c r="C11" s="63">
        <v>0.55815899999999996</v>
      </c>
      <c r="D11" s="63">
        <v>0.49152800000000002</v>
      </c>
      <c r="E11" s="35"/>
      <c r="F11" s="35"/>
      <c r="G11" s="35">
        <v>0</v>
      </c>
      <c r="H11" s="35"/>
      <c r="I11" s="53">
        <f t="shared" si="0"/>
        <v>0.537524</v>
      </c>
      <c r="J11" s="35"/>
      <c r="K11" s="35"/>
      <c r="L11" s="35" t="s">
        <v>220</v>
      </c>
      <c r="M11" s="35"/>
      <c r="N11" s="35"/>
      <c r="O11" s="35" t="s">
        <v>221</v>
      </c>
      <c r="P11" s="35"/>
      <c r="Q11" s="35"/>
      <c r="W11" s="64"/>
    </row>
    <row r="12" spans="1:25" x14ac:dyDescent="0.2">
      <c r="A12" s="35"/>
      <c r="B12" s="35"/>
      <c r="C12" s="35"/>
      <c r="D12" s="35"/>
      <c r="E12" s="35"/>
      <c r="F12" s="35"/>
      <c r="G12" s="35">
        <v>0</v>
      </c>
      <c r="H12" s="35"/>
      <c r="I12" s="37"/>
      <c r="J12" s="35"/>
      <c r="K12" s="35"/>
      <c r="L12" s="54">
        <f>I9+I16</f>
        <v>0.85402800000000001</v>
      </c>
      <c r="M12" s="35"/>
      <c r="N12" s="35"/>
      <c r="O12" s="55">
        <f>TANH(L12)</f>
        <v>0.69316793692761036</v>
      </c>
      <c r="P12" s="35"/>
      <c r="Q12" s="35"/>
      <c r="W12" s="64"/>
    </row>
    <row r="13" spans="1:25" x14ac:dyDescent="0.2">
      <c r="A13" s="35"/>
      <c r="B13" s="35"/>
      <c r="C13" s="35"/>
      <c r="D13" s="35"/>
      <c r="E13" s="35"/>
      <c r="F13" s="35"/>
      <c r="G13" s="23"/>
      <c r="H13" s="35"/>
      <c r="I13" s="37"/>
      <c r="J13" s="35"/>
      <c r="K13" s="35"/>
      <c r="L13" s="54">
        <f t="shared" ref="L13:L14" si="1">I10+I17</f>
        <v>1.469875</v>
      </c>
      <c r="M13" s="35"/>
      <c r="N13" s="35"/>
      <c r="O13" s="55">
        <f t="shared" ref="O13:O14" si="2">TANH(L13)</f>
        <v>0.89955360588736333</v>
      </c>
      <c r="P13" s="35"/>
      <c r="Q13" s="35"/>
      <c r="W13" s="64"/>
    </row>
    <row r="14" spans="1:25" x14ac:dyDescent="0.2">
      <c r="A14" s="35" t="s">
        <v>207</v>
      </c>
      <c r="B14" s="35"/>
      <c r="C14" s="35"/>
      <c r="D14" s="35"/>
      <c r="E14" s="35"/>
      <c r="F14" s="35"/>
      <c r="G14" s="35"/>
      <c r="H14" s="35"/>
      <c r="I14" s="37"/>
      <c r="J14" s="35"/>
      <c r="K14" s="35"/>
      <c r="L14" s="54">
        <f t="shared" si="1"/>
        <v>1.104525</v>
      </c>
      <c r="M14" s="35"/>
      <c r="N14" s="35"/>
      <c r="O14" s="55">
        <f t="shared" si="2"/>
        <v>0.80211853038459802</v>
      </c>
      <c r="P14" s="35"/>
      <c r="Q14" s="35"/>
    </row>
    <row r="15" spans="1:25" x14ac:dyDescent="0.2">
      <c r="A15" s="116" t="s">
        <v>188</v>
      </c>
      <c r="B15" s="117"/>
      <c r="C15" s="118"/>
      <c r="D15" s="65" t="s">
        <v>189</v>
      </c>
      <c r="E15" s="35"/>
      <c r="F15" s="35"/>
      <c r="G15" s="35" t="s">
        <v>222</v>
      </c>
      <c r="H15" s="35"/>
      <c r="I15" s="37" t="s">
        <v>209</v>
      </c>
      <c r="J15" s="35"/>
      <c r="K15" s="35"/>
      <c r="L15" s="35"/>
      <c r="M15" s="35"/>
      <c r="N15" s="35"/>
      <c r="O15" s="35"/>
      <c r="P15" s="35"/>
      <c r="Q15" s="35"/>
    </row>
    <row r="16" spans="1:25" x14ac:dyDescent="0.2">
      <c r="A16" s="66">
        <v>0.42704300000000001</v>
      </c>
      <c r="B16" s="67">
        <v>0.17</v>
      </c>
      <c r="C16" s="67">
        <v>0.23</v>
      </c>
      <c r="D16" s="63">
        <v>0.56700099999999998</v>
      </c>
      <c r="E16" s="35"/>
      <c r="F16" s="35"/>
      <c r="G16" s="68">
        <v>0</v>
      </c>
      <c r="H16" s="35"/>
      <c r="I16" s="58">
        <f>A16*$G$16+B16*$G$17+C16*$G$18 + $D$16</f>
        <v>0.56700099999999998</v>
      </c>
      <c r="J16" s="35"/>
      <c r="K16" s="35"/>
      <c r="L16" s="35"/>
      <c r="M16" s="35"/>
      <c r="N16" s="35"/>
      <c r="O16" s="35"/>
      <c r="P16" s="35"/>
      <c r="Q16" s="35"/>
    </row>
    <row r="17" spans="1:17" x14ac:dyDescent="0.2">
      <c r="A17" s="66">
        <v>0.33</v>
      </c>
      <c r="B17" s="67">
        <v>0.12</v>
      </c>
      <c r="C17" s="67">
        <v>0.4</v>
      </c>
      <c r="D17" s="35"/>
      <c r="E17" s="35"/>
      <c r="F17" s="35"/>
      <c r="G17" s="68">
        <v>0</v>
      </c>
      <c r="H17" s="35"/>
      <c r="I17" s="58">
        <f>A17*$G$16+B17*$G$17+C17*$G$18 + $D$16</f>
        <v>0.56700099999999998</v>
      </c>
      <c r="J17" s="35"/>
      <c r="K17" s="35"/>
      <c r="L17" s="35"/>
      <c r="M17" s="35"/>
      <c r="N17" s="35"/>
      <c r="O17" s="35"/>
      <c r="P17" s="35"/>
      <c r="Q17" s="35"/>
    </row>
    <row r="18" spans="1:17" x14ac:dyDescent="0.2">
      <c r="A18" s="66">
        <v>0.8</v>
      </c>
      <c r="B18" s="67">
        <v>0.66</v>
      </c>
      <c r="C18" s="67">
        <v>0.9</v>
      </c>
      <c r="D18" s="35"/>
      <c r="E18" s="35"/>
      <c r="F18" s="35"/>
      <c r="G18" s="68">
        <v>0</v>
      </c>
      <c r="H18" s="35"/>
      <c r="I18" s="58">
        <f>A18*$G$16+B18*$G$17+C18*$G$18 + $D$16</f>
        <v>0.56700099999999998</v>
      </c>
      <c r="J18" s="35"/>
      <c r="K18" s="35"/>
      <c r="L18" s="35"/>
      <c r="M18" s="35"/>
      <c r="N18" s="35"/>
      <c r="O18" s="35"/>
      <c r="P18" s="35"/>
      <c r="Q18" s="35"/>
    </row>
    <row r="19" spans="1:17" x14ac:dyDescent="0.2">
      <c r="A19" s="35"/>
      <c r="B19" s="35"/>
      <c r="C19" s="35"/>
      <c r="D19" s="35"/>
      <c r="E19" s="35"/>
      <c r="F19" s="35"/>
      <c r="G19" s="35"/>
      <c r="H19" s="35"/>
      <c r="I19" s="37"/>
      <c r="J19" s="35"/>
      <c r="K19" s="35"/>
      <c r="L19" s="35"/>
      <c r="M19" s="35"/>
      <c r="N19" s="35"/>
      <c r="O19" s="35"/>
      <c r="P19" s="35"/>
      <c r="Q19" s="35"/>
    </row>
    <row r="20" spans="1:17" x14ac:dyDescent="0.2">
      <c r="A20" s="35"/>
      <c r="B20" s="35"/>
      <c r="C20" s="35"/>
      <c r="D20" s="35"/>
      <c r="E20" s="35"/>
      <c r="F20" s="35"/>
      <c r="G20" s="35"/>
      <c r="H20" s="35"/>
      <c r="I20" s="37"/>
      <c r="J20" s="35"/>
      <c r="K20" s="35"/>
      <c r="L20" s="35"/>
      <c r="M20" s="35"/>
      <c r="N20" s="35"/>
      <c r="O20" s="35"/>
      <c r="P20" s="35"/>
      <c r="Q20" s="35"/>
    </row>
    <row r="21" spans="1:17" x14ac:dyDescent="0.2">
      <c r="A21" s="35" t="s">
        <v>223</v>
      </c>
      <c r="B21" s="35"/>
      <c r="C21" s="35"/>
      <c r="D21" s="35"/>
      <c r="E21" s="35"/>
      <c r="F21" s="35"/>
      <c r="G21" s="23" t="s">
        <v>224</v>
      </c>
      <c r="H21" s="35"/>
      <c r="I21" s="37"/>
      <c r="J21" s="35"/>
      <c r="K21" s="35"/>
      <c r="L21" s="35"/>
      <c r="M21" s="35"/>
      <c r="N21" s="35"/>
      <c r="O21" s="35"/>
      <c r="P21" s="35"/>
      <c r="Q21" s="35"/>
    </row>
    <row r="22" spans="1:17" x14ac:dyDescent="0.2">
      <c r="A22" s="116" t="s">
        <v>31</v>
      </c>
      <c r="B22" s="117"/>
      <c r="C22" s="117"/>
      <c r="D22" s="118"/>
      <c r="E22" s="35"/>
      <c r="F22" s="35"/>
      <c r="G22" s="35" t="s">
        <v>225</v>
      </c>
      <c r="H22" s="35"/>
      <c r="I22" s="37" t="s">
        <v>201</v>
      </c>
      <c r="J22" s="35"/>
      <c r="K22" s="35"/>
      <c r="L22" s="35"/>
      <c r="M22" s="35"/>
      <c r="N22" s="35"/>
      <c r="O22" s="35"/>
      <c r="P22" s="35"/>
      <c r="Q22" s="35"/>
    </row>
    <row r="23" spans="1:17" x14ac:dyDescent="0.2">
      <c r="A23" s="62">
        <v>0.28702699999999998</v>
      </c>
      <c r="B23" s="63">
        <v>0.84606000000000003</v>
      </c>
      <c r="C23" s="63">
        <v>0.57239200000000001</v>
      </c>
      <c r="D23" s="63">
        <v>0.486813</v>
      </c>
      <c r="E23" s="35"/>
      <c r="F23" s="35"/>
      <c r="G23" s="23">
        <v>1</v>
      </c>
      <c r="H23" s="35"/>
      <c r="I23" s="53">
        <f>A23*$G$23+B23*$G$24+C23*$G$25+D23*$G$26</f>
        <v>0.28702699999999998</v>
      </c>
      <c r="J23" s="35"/>
      <c r="K23" s="35"/>
      <c r="L23" s="35"/>
      <c r="M23" s="35"/>
      <c r="N23" s="35"/>
      <c r="O23" s="35"/>
      <c r="P23" s="35"/>
      <c r="Q23" s="35"/>
    </row>
    <row r="24" spans="1:17" x14ac:dyDescent="0.2">
      <c r="A24" s="62">
        <v>0.90287399999999995</v>
      </c>
      <c r="B24" s="63">
        <v>0.87152200000000002</v>
      </c>
      <c r="C24" s="63">
        <v>0.691079</v>
      </c>
      <c r="D24" s="63">
        <v>0.18998000000000001</v>
      </c>
      <c r="E24" s="35"/>
      <c r="F24" s="35"/>
      <c r="G24" s="23">
        <v>0</v>
      </c>
      <c r="H24" s="35"/>
      <c r="I24" s="53">
        <f t="shared" ref="I24:I25" si="3">A24*$G$23+B24*$G$24+C24*$G$25+D24*$G$26</f>
        <v>0.90287399999999995</v>
      </c>
      <c r="J24" s="35"/>
      <c r="K24" s="35"/>
      <c r="L24" s="35"/>
      <c r="M24" s="35"/>
      <c r="N24" s="35"/>
      <c r="O24" s="35"/>
      <c r="P24" s="35"/>
      <c r="Q24" s="35"/>
    </row>
    <row r="25" spans="1:17" x14ac:dyDescent="0.2">
      <c r="A25" s="62">
        <v>0.537524</v>
      </c>
      <c r="B25" s="63">
        <v>9.2240000000000003E-2</v>
      </c>
      <c r="C25" s="63">
        <v>0.55815899999999996</v>
      </c>
      <c r="D25" s="63">
        <v>0.49152800000000002</v>
      </c>
      <c r="E25" s="35"/>
      <c r="F25" s="35"/>
      <c r="G25" s="23">
        <v>0</v>
      </c>
      <c r="H25" s="35"/>
      <c r="I25" s="53">
        <f t="shared" si="3"/>
        <v>0.537524</v>
      </c>
      <c r="J25" s="35"/>
      <c r="K25" s="35"/>
      <c r="L25" s="35"/>
      <c r="M25" s="35"/>
      <c r="N25" s="35"/>
      <c r="O25" s="35"/>
      <c r="P25" s="35"/>
      <c r="Q25" s="35"/>
    </row>
    <row r="26" spans="1:17" x14ac:dyDescent="0.2">
      <c r="A26" s="35"/>
      <c r="B26" s="35"/>
      <c r="C26" s="35"/>
      <c r="D26" s="35"/>
      <c r="E26" s="35"/>
      <c r="F26" s="35"/>
      <c r="G26" s="23">
        <v>0</v>
      </c>
      <c r="H26" s="35"/>
      <c r="I26" s="37"/>
      <c r="J26" s="35"/>
      <c r="K26" s="35"/>
      <c r="L26" s="35" t="s">
        <v>226</v>
      </c>
      <c r="M26" s="35"/>
      <c r="N26" s="35"/>
      <c r="O26" s="35" t="s">
        <v>227</v>
      </c>
      <c r="P26" s="35"/>
      <c r="Q26" s="35"/>
    </row>
    <row r="27" spans="1:17" x14ac:dyDescent="0.2">
      <c r="A27" s="35"/>
      <c r="B27" s="35"/>
      <c r="C27" s="35"/>
      <c r="D27" s="35"/>
      <c r="E27" s="35"/>
      <c r="F27" s="35"/>
      <c r="G27" s="23" t="s">
        <v>79</v>
      </c>
      <c r="H27" s="35"/>
      <c r="I27" s="37"/>
      <c r="J27" s="35"/>
      <c r="K27" s="35"/>
      <c r="L27" s="59">
        <f>I23+I31</f>
        <v>1.4874518902786866</v>
      </c>
      <c r="M27" s="35"/>
      <c r="N27" s="35"/>
      <c r="O27" s="55">
        <f>TANH(L27)</f>
        <v>0.9028547984492078</v>
      </c>
      <c r="P27" s="35"/>
      <c r="Q27" s="35"/>
    </row>
    <row r="28" spans="1:17" x14ac:dyDescent="0.2">
      <c r="A28" s="35"/>
      <c r="B28" s="35"/>
      <c r="C28" s="35"/>
      <c r="D28" s="35"/>
      <c r="E28" s="35"/>
      <c r="F28" s="35"/>
      <c r="G28" s="35"/>
      <c r="H28" s="35"/>
      <c r="I28" s="37"/>
      <c r="J28" s="35"/>
      <c r="K28" s="35"/>
      <c r="L28" s="59">
        <f t="shared" ref="L28:L29" si="4">I24+I32</f>
        <v>2.1274142640464344</v>
      </c>
      <c r="M28" s="35"/>
      <c r="N28" s="35"/>
      <c r="O28" s="55">
        <f t="shared" ref="O28:O29" si="5">TANH(L28)</f>
        <v>0.97200633541506587</v>
      </c>
      <c r="P28" s="35"/>
      <c r="Q28" s="35"/>
    </row>
    <row r="29" spans="1:17" x14ac:dyDescent="0.2">
      <c r="A29" s="35" t="s">
        <v>207</v>
      </c>
      <c r="B29" s="35"/>
      <c r="C29" s="35"/>
      <c r="D29" s="35"/>
      <c r="E29" s="35"/>
      <c r="F29" s="35"/>
      <c r="G29" s="35"/>
      <c r="H29" s="35"/>
      <c r="I29" s="37"/>
      <c r="J29" s="35"/>
      <c r="K29" s="35"/>
      <c r="L29" s="59">
        <f t="shared" si="4"/>
        <v>2.9746714067738864</v>
      </c>
      <c r="M29" s="35"/>
      <c r="N29" s="35"/>
      <c r="O29" s="55">
        <f t="shared" si="5"/>
        <v>0.99479845609587425</v>
      </c>
      <c r="P29" s="35"/>
      <c r="Q29" s="35"/>
    </row>
    <row r="30" spans="1:17" ht="15" customHeight="1" x14ac:dyDescent="0.2">
      <c r="A30" s="119" t="s">
        <v>188</v>
      </c>
      <c r="B30" s="120"/>
      <c r="C30" s="121"/>
      <c r="D30" s="65" t="s">
        <v>189</v>
      </c>
      <c r="E30" s="35"/>
      <c r="F30" s="35"/>
      <c r="G30" s="35" t="s">
        <v>208</v>
      </c>
      <c r="H30" s="35"/>
      <c r="I30" s="37" t="s">
        <v>209</v>
      </c>
      <c r="J30" s="35"/>
      <c r="K30" s="35"/>
      <c r="L30" s="35"/>
      <c r="M30" s="35"/>
      <c r="N30" s="35"/>
      <c r="O30" s="35"/>
      <c r="P30" s="35"/>
      <c r="Q30" s="35"/>
    </row>
    <row r="31" spans="1:17" x14ac:dyDescent="0.2">
      <c r="A31" s="66">
        <v>0.42704300000000001</v>
      </c>
      <c r="B31" s="67">
        <v>0.17</v>
      </c>
      <c r="C31" s="67">
        <v>0.23</v>
      </c>
      <c r="D31" s="63">
        <v>0.56700099999999998</v>
      </c>
      <c r="E31" s="35"/>
      <c r="F31" s="35"/>
      <c r="G31" s="55">
        <f>TANH(L12)</f>
        <v>0.69316793692761036</v>
      </c>
      <c r="H31" s="35"/>
      <c r="I31" s="58">
        <f>A31*$G$31+B31*$G$32+C31*$G$33 + $D$31</f>
        <v>1.2004248902786867</v>
      </c>
      <c r="J31" s="35"/>
      <c r="K31" s="35"/>
      <c r="L31" s="35"/>
      <c r="M31" s="35"/>
      <c r="N31" s="35"/>
      <c r="O31" s="35"/>
      <c r="P31" s="35"/>
      <c r="Q31" s="35"/>
    </row>
    <row r="32" spans="1:17" x14ac:dyDescent="0.2">
      <c r="A32" s="66">
        <v>0.33</v>
      </c>
      <c r="B32" s="67">
        <v>0.12</v>
      </c>
      <c r="C32" s="67">
        <v>0.4</v>
      </c>
      <c r="D32" s="35"/>
      <c r="E32" s="35"/>
      <c r="F32" s="35"/>
      <c r="G32" s="55">
        <f t="shared" ref="G32:G33" si="6">TANH(L13)</f>
        <v>0.89955360588736333</v>
      </c>
      <c r="H32" s="35"/>
      <c r="I32" s="58">
        <f>A32*$G$31+B32*$G$32+C32*$G$33 + $D$31</f>
        <v>1.2245402640464342</v>
      </c>
      <c r="J32" s="35"/>
      <c r="K32" s="35"/>
      <c r="L32" s="35"/>
      <c r="M32" s="35"/>
      <c r="N32" s="35"/>
      <c r="O32" s="35"/>
      <c r="P32" s="35"/>
      <c r="Q32" s="35"/>
    </row>
    <row r="33" spans="1:17" x14ac:dyDescent="0.2">
      <c r="A33" s="66">
        <v>0.8</v>
      </c>
      <c r="B33" s="67">
        <v>0.66</v>
      </c>
      <c r="C33" s="67">
        <v>0.9</v>
      </c>
      <c r="D33" s="35"/>
      <c r="E33" s="35"/>
      <c r="F33" s="35"/>
      <c r="G33" s="55">
        <f t="shared" si="6"/>
        <v>0.80211853038459802</v>
      </c>
      <c r="H33" s="35"/>
      <c r="I33" s="58">
        <f>A33*$G$31+B33*$G$32+C33*$G$33 + $D$31</f>
        <v>2.4371474067738865</v>
      </c>
      <c r="J33" s="35"/>
      <c r="K33" s="35"/>
      <c r="L33" s="35"/>
      <c r="M33" s="35"/>
      <c r="N33" s="35"/>
      <c r="O33" s="35"/>
      <c r="P33" s="35"/>
      <c r="Q33" s="35"/>
    </row>
    <row r="34" spans="1:17" x14ac:dyDescent="0.2">
      <c r="A34" s="35"/>
      <c r="B34" s="35"/>
      <c r="C34" s="35"/>
      <c r="D34" s="35"/>
      <c r="E34" s="35"/>
      <c r="F34" s="35"/>
      <c r="G34" s="35"/>
      <c r="H34" s="35"/>
      <c r="I34" s="37"/>
      <c r="J34" s="35"/>
      <c r="K34" s="35"/>
      <c r="L34" s="35"/>
      <c r="M34" s="35"/>
      <c r="N34" s="35"/>
      <c r="O34" s="35"/>
      <c r="P34" s="35"/>
      <c r="Q34" s="35"/>
    </row>
    <row r="35" spans="1:17" x14ac:dyDescent="0.2">
      <c r="A35" s="35" t="s">
        <v>210</v>
      </c>
      <c r="B35" s="35"/>
      <c r="C35" s="35"/>
      <c r="D35" s="35"/>
      <c r="E35" s="35"/>
      <c r="F35" s="35"/>
      <c r="G35" s="35"/>
      <c r="H35" s="35"/>
      <c r="I35" s="37"/>
      <c r="J35" s="35"/>
      <c r="K35" s="35"/>
      <c r="L35" s="35"/>
      <c r="M35" s="35"/>
      <c r="N35" s="35"/>
      <c r="O35" s="35"/>
      <c r="P35" s="35"/>
      <c r="Q35" s="35"/>
    </row>
    <row r="36" spans="1:17" x14ac:dyDescent="0.2">
      <c r="A36" s="116" t="s">
        <v>91</v>
      </c>
      <c r="B36" s="117"/>
      <c r="C36" s="118"/>
      <c r="D36" s="35"/>
      <c r="E36" s="35"/>
      <c r="F36" s="35"/>
      <c r="G36" s="35" t="s">
        <v>211</v>
      </c>
      <c r="H36" s="35"/>
      <c r="I36" s="37" t="s">
        <v>212</v>
      </c>
      <c r="J36" s="35"/>
      <c r="K36" s="35"/>
      <c r="L36" s="35" t="s">
        <v>156</v>
      </c>
      <c r="M36" s="35"/>
      <c r="N36" s="35"/>
      <c r="O36" s="35"/>
      <c r="P36" s="35"/>
      <c r="Q36" s="35"/>
    </row>
    <row r="37" spans="1:17" x14ac:dyDescent="0.2">
      <c r="A37" s="62">
        <v>0.37168000000000001</v>
      </c>
      <c r="B37" s="63">
        <v>0.97482899999999995</v>
      </c>
      <c r="C37" s="63">
        <v>0.83003499999999997</v>
      </c>
      <c r="D37" s="35"/>
      <c r="E37" s="35"/>
      <c r="F37" s="35"/>
      <c r="G37" s="55">
        <f>TANH(L27)</f>
        <v>0.9028547984492078</v>
      </c>
      <c r="H37" s="35"/>
      <c r="I37" s="60">
        <f>A37*$G$37+B37*$G$38+C37*$G$39</f>
        <v>2.1088305719394738</v>
      </c>
      <c r="J37" s="35"/>
      <c r="K37" s="35"/>
      <c r="L37" s="61">
        <f>EXP(I37)/(EXP($I$37)+EXP($I$38)+EXP($I$39)+EXP($I$40))</f>
        <v>0.45209676030482226</v>
      </c>
      <c r="M37" s="35"/>
      <c r="N37" s="35"/>
      <c r="O37" s="35"/>
      <c r="P37" s="35"/>
      <c r="Q37" s="35"/>
    </row>
    <row r="38" spans="1:17" x14ac:dyDescent="0.2">
      <c r="A38" s="62">
        <v>0.39140999999999998</v>
      </c>
      <c r="B38" s="63">
        <v>0.282586</v>
      </c>
      <c r="C38" s="63">
        <v>0.65983599999999998</v>
      </c>
      <c r="D38" s="35"/>
      <c r="E38" s="35"/>
      <c r="F38" s="35"/>
      <c r="G38" s="55">
        <f t="shared" ref="G38:G39" si="7">TANH(L28)</f>
        <v>0.97200633541506587</v>
      </c>
      <c r="H38" s="35"/>
      <c r="I38" s="60">
        <f t="shared" ref="I38:I40" si="8">A38*$G$37+B38*$G$38+C38*$G$39</f>
        <v>1.2844656130370835</v>
      </c>
      <c r="J38" s="35"/>
      <c r="K38" s="35"/>
      <c r="L38" s="61">
        <f t="shared" ref="L38:L40" si="9">EXP(I38)/(EXP($I$37)+EXP($I$38)+EXP($I$39)+EXP($I$40))</f>
        <v>0.19825047758000808</v>
      </c>
      <c r="M38" s="35"/>
      <c r="N38" s="35"/>
      <c r="O38" s="35"/>
      <c r="P38" s="35"/>
      <c r="Q38" s="35"/>
    </row>
    <row r="39" spans="1:17" x14ac:dyDescent="0.2">
      <c r="A39" s="62">
        <v>0.64985000000000004</v>
      </c>
      <c r="B39" s="63">
        <v>9.8215999999999998E-2</v>
      </c>
      <c r="C39" s="63">
        <v>0.334287</v>
      </c>
      <c r="D39" s="35"/>
      <c r="E39" s="35"/>
      <c r="F39" s="35"/>
      <c r="G39" s="55">
        <f t="shared" si="7"/>
        <v>0.99479845609587425</v>
      </c>
      <c r="H39" s="35"/>
      <c r="I39" s="60">
        <f t="shared" si="8"/>
        <v>1.0147349565042654</v>
      </c>
      <c r="J39" s="35"/>
      <c r="K39" s="35"/>
      <c r="L39" s="61">
        <f t="shared" si="9"/>
        <v>0.15138111735153256</v>
      </c>
      <c r="M39" s="35"/>
      <c r="N39" s="35"/>
      <c r="O39" s="35"/>
      <c r="P39" s="35"/>
      <c r="Q39" s="35"/>
    </row>
    <row r="40" spans="1:17" x14ac:dyDescent="0.2">
      <c r="A40" s="62">
        <v>0.91266000000000003</v>
      </c>
      <c r="B40" s="63">
        <v>0.32581599999999999</v>
      </c>
      <c r="C40" s="63">
        <v>0.14463000000000001</v>
      </c>
      <c r="D40" s="35"/>
      <c r="E40" s="35"/>
      <c r="F40" s="35"/>
      <c r="G40" s="35"/>
      <c r="H40" s="35"/>
      <c r="I40" s="60">
        <f t="shared" si="8"/>
        <v>1.2845723772373956</v>
      </c>
      <c r="J40" s="35"/>
      <c r="K40" s="35"/>
      <c r="L40" s="61">
        <f t="shared" si="9"/>
        <v>0.19827164476363701</v>
      </c>
      <c r="M40" s="35"/>
      <c r="N40" s="35"/>
      <c r="O40" s="35"/>
      <c r="P40" s="35"/>
      <c r="Q40" s="35"/>
    </row>
  </sheetData>
  <mergeCells count="6">
    <mergeCell ref="A36:C36"/>
    <mergeCell ref="W1:W10"/>
    <mergeCell ref="A8:D8"/>
    <mergeCell ref="A15:C15"/>
    <mergeCell ref="A22:D22"/>
    <mergeCell ref="A30:C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DD01-6CD7-774F-9703-31C3EEEEB8E9}">
  <dimension ref="A1:T1000"/>
  <sheetViews>
    <sheetView topLeftCell="A34" zoomScale="106" workbookViewId="0">
      <selection activeCell="D72" sqref="D72"/>
    </sheetView>
  </sheetViews>
  <sheetFormatPr baseColWidth="10" defaultColWidth="12.6640625" defaultRowHeight="16" x14ac:dyDescent="0.2"/>
  <cols>
    <col min="1" max="8" width="7.6640625" customWidth="1"/>
    <col min="9" max="9" width="13.33203125" customWidth="1"/>
    <col min="10" max="10" width="9.33203125" customWidth="1"/>
    <col min="11" max="14" width="7.6640625" customWidth="1"/>
    <col min="15" max="15" width="10" customWidth="1"/>
    <col min="16" max="26" width="7.6640625" customWidth="1"/>
  </cols>
  <sheetData>
    <row r="1" spans="1:15" x14ac:dyDescent="0.2">
      <c r="A1" s="6">
        <v>1</v>
      </c>
      <c r="B1" s="6">
        <v>0</v>
      </c>
      <c r="C1" s="6">
        <v>0</v>
      </c>
      <c r="D1" s="6">
        <v>0</v>
      </c>
      <c r="E1" s="6">
        <v>0</v>
      </c>
      <c r="I1" s="8"/>
    </row>
    <row r="2" spans="1:15" x14ac:dyDescent="0.2">
      <c r="A2" s="6">
        <v>0</v>
      </c>
      <c r="B2" s="6">
        <v>1</v>
      </c>
      <c r="C2" s="6">
        <v>0</v>
      </c>
      <c r="D2" s="6">
        <v>0</v>
      </c>
      <c r="E2" s="6">
        <v>0</v>
      </c>
      <c r="I2" s="8"/>
    </row>
    <row r="3" spans="1:15" x14ac:dyDescent="0.2">
      <c r="A3" s="6">
        <v>0</v>
      </c>
      <c r="B3" s="6">
        <v>0</v>
      </c>
      <c r="C3" s="6">
        <v>1</v>
      </c>
      <c r="D3" s="6">
        <v>1</v>
      </c>
      <c r="E3" s="6">
        <v>0</v>
      </c>
      <c r="I3" s="8"/>
    </row>
    <row r="4" spans="1:15" x14ac:dyDescent="0.2">
      <c r="A4" s="6">
        <v>0</v>
      </c>
      <c r="B4" s="6">
        <v>0</v>
      </c>
      <c r="C4" s="6">
        <v>0</v>
      </c>
      <c r="D4" s="6">
        <v>0</v>
      </c>
      <c r="E4" s="6">
        <v>1</v>
      </c>
      <c r="I4" s="8"/>
    </row>
    <row r="5" spans="1:15" x14ac:dyDescent="0.2">
      <c r="A5" s="13" t="s">
        <v>78</v>
      </c>
      <c r="B5" s="13" t="s">
        <v>79</v>
      </c>
      <c r="C5" s="13" t="s">
        <v>80</v>
      </c>
      <c r="D5" s="13" t="s">
        <v>80</v>
      </c>
      <c r="E5" s="13" t="s">
        <v>81</v>
      </c>
      <c r="I5" s="8"/>
    </row>
    <row r="6" spans="1:15" x14ac:dyDescent="0.2">
      <c r="I6" s="8"/>
    </row>
    <row r="7" spans="1:15" x14ac:dyDescent="0.2">
      <c r="A7" s="6" t="s">
        <v>181</v>
      </c>
      <c r="I7" s="8"/>
    </row>
    <row r="8" spans="1:15" x14ac:dyDescent="0.2">
      <c r="A8" s="104" t="s">
        <v>31</v>
      </c>
      <c r="B8" s="105"/>
      <c r="C8" s="105"/>
      <c r="D8" s="106"/>
      <c r="G8" s="13" t="s">
        <v>218</v>
      </c>
      <c r="I8" s="8" t="s">
        <v>219</v>
      </c>
    </row>
    <row r="9" spans="1:15" x14ac:dyDescent="0.2">
      <c r="A9" s="9">
        <v>0.28702699999999998</v>
      </c>
      <c r="B9" s="9">
        <v>0.84606000000000003</v>
      </c>
      <c r="C9" s="9">
        <v>0.57239200000000001</v>
      </c>
      <c r="D9" s="9">
        <v>0.486813</v>
      </c>
      <c r="G9" s="6">
        <v>1</v>
      </c>
      <c r="I9" s="10">
        <f>A9*$G$9+B9*$G$10+C9*$G$11+D9*$G$12</f>
        <v>0.28702699999999998</v>
      </c>
    </row>
    <row r="10" spans="1:15" x14ac:dyDescent="0.2">
      <c r="A10" s="9">
        <v>0.90287399999999995</v>
      </c>
      <c r="B10" s="9">
        <v>0.87152200000000002</v>
      </c>
      <c r="C10" s="9">
        <v>0.691079</v>
      </c>
      <c r="D10" s="9">
        <v>0.18998000000000001</v>
      </c>
      <c r="G10" s="6">
        <v>0</v>
      </c>
      <c r="I10" s="10">
        <f t="shared" ref="I10:I11" si="0">A10*$G$9+B10*$G$10+C10*$G$11+D10*$G$12</f>
        <v>0.90287399999999995</v>
      </c>
    </row>
    <row r="11" spans="1:15" x14ac:dyDescent="0.2">
      <c r="A11" s="9">
        <v>0.537524</v>
      </c>
      <c r="B11" s="9">
        <v>9.2240000000000003E-2</v>
      </c>
      <c r="C11" s="9">
        <v>0.55815899999999996</v>
      </c>
      <c r="D11" s="9">
        <v>0.49152800000000002</v>
      </c>
      <c r="G11" s="6">
        <v>0</v>
      </c>
      <c r="I11" s="10">
        <f t="shared" si="0"/>
        <v>0.537524</v>
      </c>
      <c r="L11" s="6" t="s">
        <v>185</v>
      </c>
      <c r="O11" s="6" t="s">
        <v>229</v>
      </c>
    </row>
    <row r="12" spans="1:15" x14ac:dyDescent="0.2">
      <c r="G12" s="6">
        <v>0</v>
      </c>
      <c r="I12" s="8"/>
      <c r="L12" s="70">
        <f t="shared" ref="L12:L14" si="1">I9+I16</f>
        <v>0.85402800000000001</v>
      </c>
      <c r="O12" s="12">
        <f t="shared" ref="O12:O14" si="2">TANH(L12)</f>
        <v>0.69316793692761036</v>
      </c>
    </row>
    <row r="13" spans="1:15" x14ac:dyDescent="0.2">
      <c r="G13" s="13"/>
      <c r="I13" s="8"/>
      <c r="L13" s="70">
        <f t="shared" si="1"/>
        <v>1.469875</v>
      </c>
      <c r="O13" s="12">
        <f t="shared" si="2"/>
        <v>0.89955360588736333</v>
      </c>
    </row>
    <row r="14" spans="1:15" x14ac:dyDescent="0.2">
      <c r="A14" s="6" t="s">
        <v>187</v>
      </c>
      <c r="I14" s="8"/>
      <c r="L14" s="70">
        <f t="shared" si="1"/>
        <v>1.104525</v>
      </c>
      <c r="O14" s="12">
        <f t="shared" si="2"/>
        <v>0.80211853038459802</v>
      </c>
    </row>
    <row r="15" spans="1:15" x14ac:dyDescent="0.2">
      <c r="A15" s="104" t="s">
        <v>188</v>
      </c>
      <c r="B15" s="105"/>
      <c r="C15" s="106"/>
      <c r="D15" s="71" t="s">
        <v>189</v>
      </c>
      <c r="G15" s="6" t="s">
        <v>222</v>
      </c>
      <c r="I15" s="8" t="s">
        <v>191</v>
      </c>
    </row>
    <row r="16" spans="1:15" x14ac:dyDescent="0.2">
      <c r="A16" s="72">
        <v>0.42704300000000001</v>
      </c>
      <c r="B16" s="72">
        <v>0.17</v>
      </c>
      <c r="C16" s="72">
        <v>0.23</v>
      </c>
      <c r="D16" s="71">
        <v>0.56700099999999998</v>
      </c>
      <c r="G16" s="12">
        <v>0</v>
      </c>
      <c r="I16" s="73">
        <f t="shared" ref="I16:I18" si="3">A16*$G$16+B16*$G$17+C16*$G$18 + $D$16</f>
        <v>0.56700099999999998</v>
      </c>
    </row>
    <row r="17" spans="1:19" x14ac:dyDescent="0.2">
      <c r="A17" s="72">
        <v>0.33</v>
      </c>
      <c r="B17" s="72">
        <v>0.12</v>
      </c>
      <c r="C17" s="72">
        <v>0.4</v>
      </c>
      <c r="G17" s="12">
        <v>0</v>
      </c>
      <c r="I17" s="73">
        <f t="shared" si="3"/>
        <v>0.56700099999999998</v>
      </c>
      <c r="S17" s="6" t="s">
        <v>230</v>
      </c>
    </row>
    <row r="18" spans="1:19" x14ac:dyDescent="0.2">
      <c r="A18" s="72">
        <v>0.8</v>
      </c>
      <c r="B18" s="72">
        <v>0.66</v>
      </c>
      <c r="C18" s="72">
        <v>0.9</v>
      </c>
      <c r="G18" s="12">
        <v>0</v>
      </c>
      <c r="I18" s="73">
        <f t="shared" si="3"/>
        <v>0.56700099999999998</v>
      </c>
      <c r="S18" s="74">
        <f t="shared" ref="S18:S20" si="4">O25*O12+(1-O25)*G16</f>
        <v>0.44116849429931021</v>
      </c>
    </row>
    <row r="19" spans="1:19" x14ac:dyDescent="0.2">
      <c r="I19" s="8"/>
      <c r="S19" s="74">
        <f t="shared" si="4"/>
        <v>0.55569732827793328</v>
      </c>
    </row>
    <row r="20" spans="1:19" x14ac:dyDescent="0.2">
      <c r="A20" s="6" t="s">
        <v>181</v>
      </c>
      <c r="I20" s="8"/>
      <c r="S20" s="74">
        <f t="shared" si="4"/>
        <v>0.46468671774971126</v>
      </c>
    </row>
    <row r="21" spans="1:19" ht="15.75" customHeight="1" x14ac:dyDescent="0.2">
      <c r="A21" s="104" t="s">
        <v>31</v>
      </c>
      <c r="B21" s="105"/>
      <c r="C21" s="105"/>
      <c r="D21" s="106"/>
      <c r="G21" s="13" t="s">
        <v>218</v>
      </c>
      <c r="I21" s="8" t="s">
        <v>219</v>
      </c>
    </row>
    <row r="22" spans="1:19" ht="15.75" customHeight="1" x14ac:dyDescent="0.2">
      <c r="A22" s="75">
        <v>0.46</v>
      </c>
      <c r="B22" s="75">
        <v>0.92</v>
      </c>
      <c r="C22" s="75">
        <v>0.93</v>
      </c>
      <c r="D22" s="75">
        <v>0.3</v>
      </c>
      <c r="G22" s="6">
        <v>1</v>
      </c>
      <c r="I22" s="10">
        <f>A22*$G$22+B22*$G$23+C22*$G$24+D22*$G$25</f>
        <v>0.46</v>
      </c>
    </row>
    <row r="23" spans="1:19" ht="15.75" customHeight="1" x14ac:dyDescent="0.2">
      <c r="A23" s="75">
        <v>0.38</v>
      </c>
      <c r="B23" s="75">
        <v>0.6</v>
      </c>
      <c r="C23" s="75">
        <v>0.21</v>
      </c>
      <c r="D23" s="75">
        <v>0.92</v>
      </c>
      <c r="G23" s="6">
        <v>0</v>
      </c>
      <c r="I23" s="10">
        <f t="shared" ref="I23:I24" si="5">A23*$G$22+B23*$G$23+C23*$G$24+D23*$G$25</f>
        <v>0.38</v>
      </c>
    </row>
    <row r="24" spans="1:19" ht="15.75" customHeight="1" x14ac:dyDescent="0.2">
      <c r="A24" s="75">
        <v>0.22</v>
      </c>
      <c r="B24" s="75">
        <v>0.71</v>
      </c>
      <c r="C24" s="75">
        <v>0.34</v>
      </c>
      <c r="D24" s="75">
        <v>3.88</v>
      </c>
      <c r="G24" s="6">
        <v>0</v>
      </c>
      <c r="I24" s="10">
        <f t="shared" si="5"/>
        <v>0.22</v>
      </c>
      <c r="L24" s="6" t="s">
        <v>185</v>
      </c>
      <c r="O24" s="6" t="s">
        <v>231</v>
      </c>
    </row>
    <row r="25" spans="1:19" ht="15.75" customHeight="1" x14ac:dyDescent="0.2">
      <c r="G25" s="6">
        <v>0</v>
      </c>
      <c r="I25" s="8"/>
      <c r="L25" s="70">
        <f t="shared" ref="L25:L27" si="6">I22+I29</f>
        <v>0.56000000000000005</v>
      </c>
      <c r="O25" s="12">
        <f t="shared" ref="O25:O27" si="7">1/(1+EXP(-L25))</f>
        <v>0.63645254028156639</v>
      </c>
    </row>
    <row r="26" spans="1:19" ht="15.75" customHeight="1" x14ac:dyDescent="0.2">
      <c r="G26" s="13"/>
      <c r="I26" s="8"/>
      <c r="L26" s="70">
        <f t="shared" si="6"/>
        <v>0.48</v>
      </c>
      <c r="O26" s="12">
        <f t="shared" si="7"/>
        <v>0.61774787476924897</v>
      </c>
    </row>
    <row r="27" spans="1:19" ht="15.75" customHeight="1" x14ac:dyDescent="0.2">
      <c r="A27" s="6" t="s">
        <v>187</v>
      </c>
      <c r="I27" s="8"/>
      <c r="L27" s="70">
        <f t="shared" si="6"/>
        <v>0.32</v>
      </c>
      <c r="O27" s="12">
        <f t="shared" si="7"/>
        <v>0.5793242521487495</v>
      </c>
    </row>
    <row r="28" spans="1:19" ht="15.75" customHeight="1" x14ac:dyDescent="0.2">
      <c r="A28" s="104" t="s">
        <v>188</v>
      </c>
      <c r="B28" s="105"/>
      <c r="C28" s="106"/>
      <c r="D28" s="71" t="s">
        <v>189</v>
      </c>
      <c r="G28" s="6" t="s">
        <v>222</v>
      </c>
      <c r="I28" s="8" t="s">
        <v>191</v>
      </c>
    </row>
    <row r="29" spans="1:19" ht="15.75" customHeight="1" x14ac:dyDescent="0.2">
      <c r="A29" s="75">
        <v>1</v>
      </c>
      <c r="B29" s="75">
        <v>0.92</v>
      </c>
      <c r="C29" s="75">
        <v>0.25</v>
      </c>
      <c r="D29" s="75">
        <v>0.1</v>
      </c>
      <c r="G29" s="12">
        <v>0</v>
      </c>
      <c r="I29" s="73">
        <f>A29*$G$29+B29*$G$30+C29*$G$31 + $D$29</f>
        <v>0.1</v>
      </c>
    </row>
    <row r="30" spans="1:19" ht="15.75" customHeight="1" x14ac:dyDescent="0.2">
      <c r="A30" s="75">
        <v>0.32</v>
      </c>
      <c r="B30" s="75">
        <v>0.7</v>
      </c>
      <c r="C30" s="75">
        <v>0.15</v>
      </c>
      <c r="D30" s="75"/>
      <c r="G30" s="12">
        <v>0</v>
      </c>
      <c r="I30" s="73">
        <f t="shared" ref="I30:I31" si="8">A30*$G$29+B30*$G$30+C30*$G$31 + $D$29</f>
        <v>0.1</v>
      </c>
    </row>
    <row r="31" spans="1:19" ht="15.75" customHeight="1" x14ac:dyDescent="0.2">
      <c r="A31" s="75">
        <v>0.03</v>
      </c>
      <c r="B31" s="75">
        <v>0.6</v>
      </c>
      <c r="C31" s="75">
        <v>0.23</v>
      </c>
      <c r="D31" s="75"/>
      <c r="G31" s="12">
        <v>0</v>
      </c>
      <c r="I31" s="73">
        <f t="shared" si="8"/>
        <v>0.1</v>
      </c>
    </row>
    <row r="32" spans="1:19" ht="15.75" customHeight="1" x14ac:dyDescent="0.2"/>
    <row r="33" spans="1:20" ht="15.75" customHeight="1" x14ac:dyDescent="0.2">
      <c r="A33" s="51"/>
      <c r="B33" s="51"/>
      <c r="C33" s="51"/>
      <c r="D33" s="51"/>
      <c r="E33" s="51"/>
      <c r="F33" s="51"/>
      <c r="G33" s="51"/>
      <c r="H33" s="51"/>
      <c r="I33" s="76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</row>
    <row r="34" spans="1:20" ht="15.75" customHeight="1" x14ac:dyDescent="0.2">
      <c r="A34" s="6" t="s">
        <v>199</v>
      </c>
      <c r="I34" s="8"/>
    </row>
    <row r="35" spans="1:20" ht="15.75" customHeight="1" x14ac:dyDescent="0.2">
      <c r="A35" s="104" t="s">
        <v>31</v>
      </c>
      <c r="B35" s="105"/>
      <c r="C35" s="105"/>
      <c r="D35" s="106"/>
      <c r="G35" s="13" t="s">
        <v>200</v>
      </c>
      <c r="I35" s="8" t="s">
        <v>201</v>
      </c>
    </row>
    <row r="36" spans="1:20" ht="15.75" customHeight="1" x14ac:dyDescent="0.2">
      <c r="A36" s="9">
        <v>0.28702699999999998</v>
      </c>
      <c r="B36" s="9">
        <v>0.84606000000000003</v>
      </c>
      <c r="C36" s="9">
        <v>0.57239200000000001</v>
      </c>
      <c r="D36" s="9">
        <v>0.486813</v>
      </c>
      <c r="G36" s="6">
        <v>0</v>
      </c>
      <c r="I36" s="10">
        <f t="shared" ref="I36:I38" si="9">A36*$G$36+B36*$G$37+C36*$G$38+D36*$G$39</f>
        <v>0.84606000000000003</v>
      </c>
    </row>
    <row r="37" spans="1:20" ht="15.75" customHeight="1" x14ac:dyDescent="0.2">
      <c r="A37" s="9">
        <v>0.90287399999999995</v>
      </c>
      <c r="B37" s="9">
        <v>0.87152200000000002</v>
      </c>
      <c r="C37" s="9">
        <v>0.691079</v>
      </c>
      <c r="D37" s="9">
        <v>0.18998000000000001</v>
      </c>
      <c r="G37" s="6">
        <v>1</v>
      </c>
      <c r="I37" s="10">
        <f t="shared" si="9"/>
        <v>0.87152200000000002</v>
      </c>
    </row>
    <row r="38" spans="1:20" ht="15.75" customHeight="1" x14ac:dyDescent="0.2">
      <c r="A38" s="9">
        <v>0.537524</v>
      </c>
      <c r="B38" s="9">
        <v>9.2240000000000003E-2</v>
      </c>
      <c r="C38" s="9">
        <v>0.55815899999999996</v>
      </c>
      <c r="D38" s="9">
        <v>0.49152800000000002</v>
      </c>
      <c r="G38" s="6">
        <v>0</v>
      </c>
      <c r="I38" s="10">
        <f t="shared" si="9"/>
        <v>9.2240000000000003E-2</v>
      </c>
    </row>
    <row r="39" spans="1:20" ht="15.75" customHeight="1" x14ac:dyDescent="0.2">
      <c r="G39" s="6">
        <v>0</v>
      </c>
      <c r="I39" s="8"/>
      <c r="L39" s="6" t="s">
        <v>226</v>
      </c>
      <c r="O39" s="6" t="s">
        <v>227</v>
      </c>
    </row>
    <row r="40" spans="1:20" ht="15.75" customHeight="1" x14ac:dyDescent="0.2">
      <c r="G40" s="13"/>
      <c r="I40" s="8"/>
      <c r="L40" s="70">
        <f t="shared" ref="L40:L41" si="10">I36+I44</f>
        <v>1.8028054082007425</v>
      </c>
      <c r="O40" s="12">
        <f t="shared" ref="O40:O42" si="11">TANH(L40)</f>
        <v>0.94709576596223699</v>
      </c>
    </row>
    <row r="41" spans="1:20" ht="15.75" customHeight="1" x14ac:dyDescent="0.2">
      <c r="I41" s="8"/>
      <c r="L41" s="70">
        <f t="shared" si="10"/>
        <v>1.836666969612009</v>
      </c>
      <c r="O41" s="12">
        <f t="shared" si="11"/>
        <v>0.95047419438057645</v>
      </c>
    </row>
    <row r="42" spans="1:20" ht="15.75" customHeight="1" x14ac:dyDescent="0.2">
      <c r="A42" s="6" t="s">
        <v>187</v>
      </c>
      <c r="I42" s="8"/>
      <c r="L42" s="70">
        <f>I38+I46</f>
        <v>1.7971540780776245</v>
      </c>
      <c r="O42" s="12">
        <f t="shared" si="11"/>
        <v>0.94651049832264567</v>
      </c>
    </row>
    <row r="43" spans="1:20" ht="15.75" customHeight="1" x14ac:dyDescent="0.2">
      <c r="A43" s="123" t="s">
        <v>188</v>
      </c>
      <c r="B43" s="105"/>
      <c r="C43" s="106"/>
      <c r="D43" s="71" t="s">
        <v>189</v>
      </c>
      <c r="F43" s="77" t="s">
        <v>232</v>
      </c>
      <c r="G43" s="78" t="s">
        <v>208</v>
      </c>
      <c r="I43" s="8" t="s">
        <v>209</v>
      </c>
    </row>
    <row r="44" spans="1:20" ht="15.75" customHeight="1" x14ac:dyDescent="0.2">
      <c r="A44" s="72">
        <v>0.42704300000000001</v>
      </c>
      <c r="B44" s="72">
        <v>0.17</v>
      </c>
      <c r="C44" s="72">
        <v>0.23</v>
      </c>
      <c r="D44" s="71">
        <v>0.56700099999999998</v>
      </c>
      <c r="G44" s="12">
        <f t="shared" ref="G44:G46" si="12">S18</f>
        <v>0.44116849429931021</v>
      </c>
      <c r="I44" s="73">
        <f t="shared" ref="I44:I46" si="13">A44*$G$44+B44*$G$45+C44*$G$46 + $D$44</f>
        <v>0.9567454082007425</v>
      </c>
    </row>
    <row r="45" spans="1:20" ht="15.75" customHeight="1" x14ac:dyDescent="0.2">
      <c r="A45" s="72">
        <v>0.33</v>
      </c>
      <c r="B45" s="72">
        <v>0.12</v>
      </c>
      <c r="C45" s="72">
        <v>0.4</v>
      </c>
      <c r="G45" s="12">
        <f t="shared" si="12"/>
        <v>0.55569732827793328</v>
      </c>
      <c r="I45" s="73">
        <f t="shared" si="13"/>
        <v>0.96514496961200891</v>
      </c>
      <c r="S45" s="6" t="s">
        <v>230</v>
      </c>
    </row>
    <row r="46" spans="1:20" ht="15.75" customHeight="1" x14ac:dyDescent="0.2">
      <c r="A46" s="72">
        <v>0.8</v>
      </c>
      <c r="B46" s="72">
        <v>0.66</v>
      </c>
      <c r="C46" s="72">
        <v>0.9</v>
      </c>
      <c r="G46" s="12">
        <f t="shared" si="12"/>
        <v>0.46468671774971126</v>
      </c>
      <c r="I46" s="73">
        <f t="shared" si="13"/>
        <v>1.7049140780776244</v>
      </c>
      <c r="S46" s="74">
        <f t="shared" ref="S46:S47" si="14">O54*O40+(1-O54)*G44</f>
        <v>0.941031801876688</v>
      </c>
    </row>
    <row r="47" spans="1:20" ht="15.75" customHeight="1" x14ac:dyDescent="0.2">
      <c r="I47" s="8"/>
      <c r="S47" s="74">
        <f t="shared" si="14"/>
        <v>0.9280764981625732</v>
      </c>
    </row>
    <row r="48" spans="1:20" ht="15.75" customHeight="1" x14ac:dyDescent="0.2">
      <c r="A48" s="6" t="s">
        <v>181</v>
      </c>
      <c r="S48" s="74">
        <f>O56*O42+(1-O56)*G46</f>
        <v>0.91717649679027979</v>
      </c>
    </row>
    <row r="49" spans="1:18" ht="15.75" customHeight="1" x14ac:dyDescent="0.2">
      <c r="A49" s="104" t="s">
        <v>31</v>
      </c>
      <c r="B49" s="105"/>
      <c r="C49" s="105"/>
      <c r="D49" s="106"/>
      <c r="G49" s="23" t="s">
        <v>200</v>
      </c>
      <c r="I49" s="8" t="s">
        <v>201</v>
      </c>
    </row>
    <row r="50" spans="1:18" ht="15.75" customHeight="1" x14ac:dyDescent="0.2">
      <c r="A50" s="75">
        <v>0.46</v>
      </c>
      <c r="B50" s="75">
        <v>0.92</v>
      </c>
      <c r="C50" s="75">
        <v>0.93</v>
      </c>
      <c r="D50" s="75">
        <v>0.3</v>
      </c>
      <c r="G50" s="35">
        <v>0</v>
      </c>
      <c r="I50" s="10">
        <f>A50*$G$50+B50*$G$51+C50*$G$52+D50*$G$53</f>
        <v>0.92</v>
      </c>
    </row>
    <row r="51" spans="1:18" ht="15.75" customHeight="1" x14ac:dyDescent="0.2">
      <c r="A51" s="75">
        <v>0.38</v>
      </c>
      <c r="B51" s="75">
        <v>0.6</v>
      </c>
      <c r="C51" s="75">
        <v>0.21</v>
      </c>
      <c r="D51" s="75">
        <v>0.92</v>
      </c>
      <c r="G51" s="35">
        <v>1</v>
      </c>
      <c r="I51" s="10">
        <f t="shared" ref="I51:I52" si="15">A51*$G$50+B51*$G$51+C51*$G$52+D51*$G$53</f>
        <v>0.6</v>
      </c>
    </row>
    <row r="52" spans="1:18" ht="15.75" customHeight="1" x14ac:dyDescent="0.2">
      <c r="A52" s="75">
        <v>0.22</v>
      </c>
      <c r="B52" s="75">
        <v>0.71</v>
      </c>
      <c r="C52" s="75">
        <v>0.34</v>
      </c>
      <c r="D52" s="75">
        <v>3.88</v>
      </c>
      <c r="G52" s="35">
        <v>0</v>
      </c>
      <c r="I52" s="10">
        <f t="shared" si="15"/>
        <v>0.71</v>
      </c>
    </row>
    <row r="53" spans="1:18" ht="15.75" customHeight="1" x14ac:dyDescent="0.2">
      <c r="G53" s="35">
        <v>0</v>
      </c>
      <c r="I53" s="8"/>
      <c r="L53" s="6" t="s">
        <v>226</v>
      </c>
      <c r="O53" s="6" t="s">
        <v>233</v>
      </c>
    </row>
    <row r="54" spans="1:18" ht="15.75" customHeight="1" x14ac:dyDescent="0.2">
      <c r="G54" s="23"/>
      <c r="I54" s="8"/>
      <c r="L54" s="70">
        <f t="shared" ref="L54:L56" si="16">I50+I58</f>
        <v>2.5555827157524367</v>
      </c>
      <c r="O54" s="12">
        <f>TANH(L54)</f>
        <v>0.98801415850618735</v>
      </c>
    </row>
    <row r="55" spans="1:18" ht="15.75" customHeight="1" x14ac:dyDescent="0.2">
      <c r="A55" s="6" t="s">
        <v>187</v>
      </c>
      <c r="G55" s="79"/>
      <c r="I55" s="8"/>
      <c r="L55" s="70">
        <f t="shared" si="16"/>
        <v>1.7668660556327893</v>
      </c>
      <c r="O55" s="12">
        <f t="shared" ref="O55:O56" si="17">TANH(L55)</f>
        <v>0.94326492218472635</v>
      </c>
    </row>
    <row r="56" spans="1:18" ht="15.75" customHeight="1" x14ac:dyDescent="0.2">
      <c r="A56" s="104" t="s">
        <v>188</v>
      </c>
      <c r="B56" s="105"/>
      <c r="C56" s="106"/>
      <c r="D56" s="71" t="s">
        <v>189</v>
      </c>
      <c r="G56" s="79"/>
      <c r="I56" s="8"/>
      <c r="L56" s="70">
        <f t="shared" si="16"/>
        <v>1.7305323968781727</v>
      </c>
      <c r="O56" s="12">
        <f t="shared" si="17"/>
        <v>0.93911881746997827</v>
      </c>
    </row>
    <row r="57" spans="1:18" ht="15.75" customHeight="1" x14ac:dyDescent="0.2">
      <c r="A57" s="75">
        <v>1</v>
      </c>
      <c r="B57" s="75">
        <v>0.92</v>
      </c>
      <c r="C57" s="75">
        <v>0.25</v>
      </c>
      <c r="D57" s="71">
        <v>0.56700099999999998</v>
      </c>
      <c r="F57" s="77" t="s">
        <v>232</v>
      </c>
      <c r="G57" s="35" t="s">
        <v>208</v>
      </c>
      <c r="I57" s="8" t="s">
        <v>209</v>
      </c>
    </row>
    <row r="58" spans="1:18" ht="15.75" customHeight="1" x14ac:dyDescent="0.2">
      <c r="A58" s="75">
        <v>0.32</v>
      </c>
      <c r="B58" s="75">
        <v>0.7</v>
      </c>
      <c r="C58" s="75">
        <v>0.15</v>
      </c>
      <c r="D58" s="75"/>
      <c r="G58" s="12">
        <f>S18</f>
        <v>0.44116849429931021</v>
      </c>
      <c r="I58" s="73">
        <f>A57*$G$58+B57*$G$59+C57*$G$60 + $D$57</f>
        <v>1.6355827157524367</v>
      </c>
    </row>
    <row r="59" spans="1:18" ht="15.75" customHeight="1" x14ac:dyDescent="0.2">
      <c r="A59" s="75">
        <v>0.03</v>
      </c>
      <c r="B59" s="75">
        <v>0.6</v>
      </c>
      <c r="C59" s="75">
        <v>0.23</v>
      </c>
      <c r="D59" s="75"/>
      <c r="G59" s="12">
        <f>S19</f>
        <v>0.55569732827793328</v>
      </c>
      <c r="I59" s="73">
        <f t="shared" ref="I59:I60" si="18">A58*$G$58+B58*$G$59+C58*$G$60 + $D$57</f>
        <v>1.1668660556327892</v>
      </c>
    </row>
    <row r="60" spans="1:18" ht="15.75" customHeight="1" x14ac:dyDescent="0.2">
      <c r="G60" s="12">
        <f>S20</f>
        <v>0.46468671774971126</v>
      </c>
      <c r="I60" s="73">
        <f t="shared" si="18"/>
        <v>1.0205323968781728</v>
      </c>
    </row>
    <row r="61" spans="1:18" ht="15.75" customHeight="1" x14ac:dyDescent="0.2"/>
    <row r="62" spans="1:18" ht="15.75" customHeight="1" x14ac:dyDescent="0.2">
      <c r="A62" s="6" t="s">
        <v>210</v>
      </c>
      <c r="I62" s="8"/>
    </row>
    <row r="63" spans="1:18" ht="15.75" customHeight="1" x14ac:dyDescent="0.2">
      <c r="A63" s="104" t="s">
        <v>91</v>
      </c>
      <c r="B63" s="105"/>
      <c r="C63" s="106"/>
      <c r="G63" s="80" t="s">
        <v>234</v>
      </c>
      <c r="H63" s="81"/>
      <c r="I63" s="82" t="s">
        <v>235</v>
      </c>
      <c r="J63" s="81"/>
      <c r="K63" s="81"/>
      <c r="L63" s="81" t="s">
        <v>156</v>
      </c>
      <c r="M63" s="81"/>
      <c r="N63" s="81" t="s">
        <v>236</v>
      </c>
      <c r="O63" s="81" t="s">
        <v>95</v>
      </c>
      <c r="P63" s="81"/>
      <c r="Q63" s="81"/>
      <c r="R63" s="83"/>
    </row>
    <row r="64" spans="1:18" ht="15.75" customHeight="1" x14ac:dyDescent="0.2">
      <c r="A64" s="9">
        <v>0.37168000000000001</v>
      </c>
      <c r="B64" s="9">
        <v>0.97482945899999995</v>
      </c>
      <c r="C64" s="9">
        <v>0.83003488599999997</v>
      </c>
      <c r="G64" s="84">
        <f t="shared" ref="G64:G66" si="19">S18</f>
        <v>0.44116849429931021</v>
      </c>
      <c r="I64" s="85">
        <f t="shared" ref="I64:I67" si="20">A64*$G$64+B64*$G$65+C64*$G$66</f>
        <v>1.0913898186471864</v>
      </c>
      <c r="L64" s="85">
        <f t="shared" ref="L64:L67" si="21">EXP(I64)/(EXP($I$64)+EXP($I$65)+EXP($I$66)+EXP($I$67))</f>
        <v>0.35338023141168368</v>
      </c>
      <c r="N64" s="6">
        <v>0</v>
      </c>
      <c r="O64" s="6">
        <f>-N64*LOG(L64,2)-N65*LOG(L65,2)-N66*LOG(L66,2)-N67*LOG(L67,2)</f>
        <v>2.1572238659437257</v>
      </c>
      <c r="R64" s="86"/>
    </row>
    <row r="65" spans="1:18" ht="15.75" customHeight="1" x14ac:dyDescent="0.2">
      <c r="A65" s="9">
        <v>0.39140999999999998</v>
      </c>
      <c r="B65" s="9">
        <v>0.28258582300000001</v>
      </c>
      <c r="C65" s="9">
        <v>0.65983570899999999</v>
      </c>
      <c r="G65" s="84">
        <f t="shared" si="19"/>
        <v>0.55569732827793328</v>
      </c>
      <c r="I65" s="85">
        <f t="shared" si="20"/>
        <v>0.63632683707327753</v>
      </c>
      <c r="L65" s="85">
        <f t="shared" si="21"/>
        <v>0.22418724962173714</v>
      </c>
      <c r="N65" s="6">
        <v>1</v>
      </c>
      <c r="R65" s="86"/>
    </row>
    <row r="66" spans="1:18" ht="15.75" customHeight="1" x14ac:dyDescent="0.2">
      <c r="A66" s="9">
        <v>0.64985000000000004</v>
      </c>
      <c r="B66" s="9">
        <v>9.8215570000000002E-2</v>
      </c>
      <c r="C66" s="9">
        <v>0.33428708400000001</v>
      </c>
      <c r="G66" s="84">
        <f t="shared" si="19"/>
        <v>0.46468671774971126</v>
      </c>
      <c r="I66" s="85">
        <f t="shared" si="20"/>
        <v>0.49661024371478313</v>
      </c>
      <c r="L66" s="85">
        <f t="shared" si="21"/>
        <v>0.19495427523789907</v>
      </c>
      <c r="N66" s="6">
        <v>0</v>
      </c>
      <c r="R66" s="86"/>
    </row>
    <row r="67" spans="1:18" ht="15.75" customHeight="1" x14ac:dyDescent="0.2">
      <c r="A67" s="9">
        <v>0.91266000000000003</v>
      </c>
      <c r="B67" s="9">
        <v>0.32581642</v>
      </c>
      <c r="C67" s="9">
        <v>0.144630018</v>
      </c>
      <c r="G67" s="87"/>
      <c r="I67" s="85">
        <f t="shared" si="20"/>
        <v>0.65089980046279117</v>
      </c>
      <c r="L67" s="85">
        <f t="shared" si="21"/>
        <v>0.22747824372868011</v>
      </c>
      <c r="N67" s="6">
        <v>0</v>
      </c>
      <c r="R67" s="86"/>
    </row>
    <row r="68" spans="1:18" ht="15.75" customHeight="1" x14ac:dyDescent="0.2">
      <c r="G68" s="122" t="s">
        <v>153</v>
      </c>
      <c r="H68" s="122"/>
      <c r="I68" s="8"/>
      <c r="R68" s="44"/>
    </row>
    <row r="69" spans="1:18" ht="15.75" customHeight="1" x14ac:dyDescent="0.2">
      <c r="G69" s="122"/>
      <c r="H69" s="122"/>
      <c r="I69" s="8"/>
      <c r="R69" s="86"/>
    </row>
    <row r="70" spans="1:18" ht="15.75" customHeight="1" x14ac:dyDescent="0.2">
      <c r="G70" s="87" t="s">
        <v>211</v>
      </c>
      <c r="I70" s="8" t="s">
        <v>212</v>
      </c>
      <c r="L70" s="6" t="s">
        <v>156</v>
      </c>
      <c r="N70" s="6" t="s">
        <v>237</v>
      </c>
      <c r="O70" s="6" t="s">
        <v>95</v>
      </c>
      <c r="R70" s="86"/>
    </row>
    <row r="71" spans="1:18" ht="15.75" customHeight="1" x14ac:dyDescent="0.2">
      <c r="G71" s="84">
        <f t="shared" ref="G71:G73" si="22">S46</f>
        <v>0.941031801876688</v>
      </c>
      <c r="I71" s="85">
        <f t="shared" ref="I71:I74" si="23">A64*$G$71+B64*$G$72+C64*$G$73</f>
        <v>2.0157674996911625</v>
      </c>
      <c r="L71" s="88">
        <f t="shared" ref="L71:L74" si="24">EXP(I71)/(EXP($I$71)+EXP($I$72)+EXP($I$73)+EXP($I$74))</f>
        <v>0.43294851120621403</v>
      </c>
      <c r="N71" s="6">
        <v>0</v>
      </c>
      <c r="O71" s="6">
        <f>-N71*LOG(L71,2)-N72*LOG(L72,2)-N73*LOG(L73,2)-N74*LOG(L74,2)</f>
        <v>2.6597852315729171</v>
      </c>
      <c r="R71" s="86"/>
    </row>
    <row r="72" spans="1:18" ht="15.75" customHeight="1" x14ac:dyDescent="0.2">
      <c r="G72" s="84">
        <f t="shared" si="22"/>
        <v>0.9280764981625732</v>
      </c>
      <c r="I72" s="85">
        <f t="shared" si="23"/>
        <v>1.2357763226505336</v>
      </c>
      <c r="L72" s="88">
        <f t="shared" si="24"/>
        <v>0.19846795118952046</v>
      </c>
      <c r="N72" s="6">
        <v>0</v>
      </c>
      <c r="R72" s="86"/>
    </row>
    <row r="73" spans="1:18" ht="15.75" customHeight="1" x14ac:dyDescent="0.2">
      <c r="G73" s="84">
        <f t="shared" si="22"/>
        <v>0.91717649679027979</v>
      </c>
      <c r="I73" s="85">
        <f t="shared" si="23"/>
        <v>1.009281335345565</v>
      </c>
      <c r="L73" s="88">
        <f t="shared" si="24"/>
        <v>0.15824312953519556</v>
      </c>
      <c r="N73" s="6">
        <v>1</v>
      </c>
      <c r="R73" s="86"/>
    </row>
    <row r="74" spans="1:18" ht="15.75" customHeight="1" x14ac:dyDescent="0.2">
      <c r="G74" s="89"/>
      <c r="H74" s="90"/>
      <c r="I74" s="91">
        <f t="shared" si="23"/>
        <v>1.2938758996581994</v>
      </c>
      <c r="J74" s="90"/>
      <c r="K74" s="90"/>
      <c r="L74" s="88">
        <f t="shared" si="24"/>
        <v>0.21034040806906995</v>
      </c>
      <c r="M74" s="90"/>
      <c r="N74" s="90">
        <v>0</v>
      </c>
      <c r="O74" s="90"/>
      <c r="P74" s="90"/>
      <c r="Q74" s="90"/>
      <c r="R74" s="92"/>
    </row>
    <row r="75" spans="1:18" ht="15.75" customHeight="1" x14ac:dyDescent="0.2">
      <c r="I75" s="8"/>
    </row>
    <row r="76" spans="1:18" ht="15.75" customHeight="1" x14ac:dyDescent="0.2">
      <c r="I76" s="8"/>
    </row>
    <row r="77" spans="1:18" ht="15.75" customHeight="1" x14ac:dyDescent="0.2">
      <c r="I77" s="8"/>
    </row>
    <row r="78" spans="1:18" ht="15.75" customHeight="1" x14ac:dyDescent="0.2">
      <c r="I78" s="8"/>
    </row>
    <row r="79" spans="1:18" ht="15.75" customHeight="1" x14ac:dyDescent="0.2">
      <c r="I79" s="8"/>
    </row>
    <row r="80" spans="1:18" ht="15.75" customHeight="1" x14ac:dyDescent="0.2">
      <c r="I80" s="8"/>
    </row>
    <row r="81" spans="9:9" ht="15.75" customHeight="1" x14ac:dyDescent="0.2">
      <c r="I81" s="8"/>
    </row>
    <row r="82" spans="9:9" ht="15.75" customHeight="1" x14ac:dyDescent="0.2">
      <c r="I82" s="8"/>
    </row>
    <row r="83" spans="9:9" ht="15.75" customHeight="1" x14ac:dyDescent="0.2">
      <c r="I83" s="8"/>
    </row>
    <row r="84" spans="9:9" ht="15.75" customHeight="1" x14ac:dyDescent="0.2">
      <c r="I84" s="8"/>
    </row>
    <row r="85" spans="9:9" ht="15.75" customHeight="1" x14ac:dyDescent="0.2">
      <c r="I85" s="8"/>
    </row>
    <row r="86" spans="9:9" ht="15.75" customHeight="1" x14ac:dyDescent="0.2">
      <c r="I86" s="8"/>
    </row>
    <row r="87" spans="9:9" ht="15.75" customHeight="1" x14ac:dyDescent="0.2">
      <c r="I87" s="8"/>
    </row>
    <row r="88" spans="9:9" ht="15.75" customHeight="1" x14ac:dyDescent="0.2">
      <c r="I88" s="8"/>
    </row>
    <row r="89" spans="9:9" ht="15.75" customHeight="1" x14ac:dyDescent="0.2">
      <c r="I89" s="8"/>
    </row>
    <row r="90" spans="9:9" ht="15.75" customHeight="1" x14ac:dyDescent="0.2">
      <c r="I90" s="8"/>
    </row>
    <row r="91" spans="9:9" ht="15.75" customHeight="1" x14ac:dyDescent="0.2">
      <c r="I91" s="8"/>
    </row>
    <row r="92" spans="9:9" ht="15.75" customHeight="1" x14ac:dyDescent="0.2">
      <c r="I92" s="8"/>
    </row>
    <row r="93" spans="9:9" ht="15.75" customHeight="1" x14ac:dyDescent="0.2">
      <c r="I93" s="8"/>
    </row>
    <row r="94" spans="9:9" ht="15.75" customHeight="1" x14ac:dyDescent="0.2">
      <c r="I94" s="8"/>
    </row>
    <row r="95" spans="9:9" ht="15.75" customHeight="1" x14ac:dyDescent="0.2">
      <c r="I95" s="8"/>
    </row>
    <row r="96" spans="9:9" ht="15.75" customHeight="1" x14ac:dyDescent="0.2">
      <c r="I96" s="8"/>
    </row>
    <row r="97" spans="9:9" ht="15.75" customHeight="1" x14ac:dyDescent="0.2">
      <c r="I97" s="8"/>
    </row>
    <row r="98" spans="9:9" ht="15.75" customHeight="1" x14ac:dyDescent="0.2">
      <c r="I98" s="8"/>
    </row>
    <row r="99" spans="9:9" ht="15.75" customHeight="1" x14ac:dyDescent="0.2">
      <c r="I99" s="8"/>
    </row>
    <row r="100" spans="9:9" ht="15.75" customHeight="1" x14ac:dyDescent="0.2">
      <c r="I100" s="8"/>
    </row>
    <row r="101" spans="9:9" ht="15.75" customHeight="1" x14ac:dyDescent="0.2">
      <c r="I101" s="8"/>
    </row>
    <row r="102" spans="9:9" ht="15.75" customHeight="1" x14ac:dyDescent="0.2">
      <c r="I102" s="8"/>
    </row>
    <row r="103" spans="9:9" ht="15.75" customHeight="1" x14ac:dyDescent="0.2">
      <c r="I103" s="8"/>
    </row>
    <row r="104" spans="9:9" ht="15.75" customHeight="1" x14ac:dyDescent="0.2">
      <c r="I104" s="8"/>
    </row>
    <row r="105" spans="9:9" ht="15.75" customHeight="1" x14ac:dyDescent="0.2">
      <c r="I105" s="8"/>
    </row>
    <row r="106" spans="9:9" ht="15.75" customHeight="1" x14ac:dyDescent="0.2">
      <c r="I106" s="8"/>
    </row>
    <row r="107" spans="9:9" ht="15.75" customHeight="1" x14ac:dyDescent="0.2">
      <c r="I107" s="8"/>
    </row>
    <row r="108" spans="9:9" ht="15.75" customHeight="1" x14ac:dyDescent="0.2">
      <c r="I108" s="8"/>
    </row>
    <row r="109" spans="9:9" ht="15.75" customHeight="1" x14ac:dyDescent="0.2">
      <c r="I109" s="8"/>
    </row>
    <row r="110" spans="9:9" ht="15.75" customHeight="1" x14ac:dyDescent="0.2">
      <c r="I110" s="8"/>
    </row>
    <row r="111" spans="9:9" ht="15.75" customHeight="1" x14ac:dyDescent="0.2">
      <c r="I111" s="8"/>
    </row>
    <row r="112" spans="9:9" ht="15.75" customHeight="1" x14ac:dyDescent="0.2">
      <c r="I112" s="8"/>
    </row>
    <row r="113" spans="9:9" ht="15.75" customHeight="1" x14ac:dyDescent="0.2">
      <c r="I113" s="8"/>
    </row>
    <row r="114" spans="9:9" ht="15.75" customHeight="1" x14ac:dyDescent="0.2">
      <c r="I114" s="8"/>
    </row>
    <row r="115" spans="9:9" ht="15.75" customHeight="1" x14ac:dyDescent="0.2">
      <c r="I115" s="8"/>
    </row>
    <row r="116" spans="9:9" ht="15.75" customHeight="1" x14ac:dyDescent="0.2">
      <c r="I116" s="8"/>
    </row>
    <row r="117" spans="9:9" ht="15.75" customHeight="1" x14ac:dyDescent="0.2">
      <c r="I117" s="8"/>
    </row>
    <row r="118" spans="9:9" ht="15.75" customHeight="1" x14ac:dyDescent="0.2">
      <c r="I118" s="8"/>
    </row>
    <row r="119" spans="9:9" ht="15.75" customHeight="1" x14ac:dyDescent="0.2">
      <c r="I119" s="8"/>
    </row>
    <row r="120" spans="9:9" ht="15.75" customHeight="1" x14ac:dyDescent="0.2">
      <c r="I120" s="8"/>
    </row>
    <row r="121" spans="9:9" ht="15.75" customHeight="1" x14ac:dyDescent="0.2">
      <c r="I121" s="8"/>
    </row>
    <row r="122" spans="9:9" ht="15.75" customHeight="1" x14ac:dyDescent="0.2">
      <c r="I122" s="8"/>
    </row>
    <row r="123" spans="9:9" ht="15.75" customHeight="1" x14ac:dyDescent="0.2">
      <c r="I123" s="8"/>
    </row>
    <row r="124" spans="9:9" ht="15.75" customHeight="1" x14ac:dyDescent="0.2">
      <c r="I124" s="8"/>
    </row>
    <row r="125" spans="9:9" ht="15.75" customHeight="1" x14ac:dyDescent="0.2">
      <c r="I125" s="8"/>
    </row>
    <row r="126" spans="9:9" ht="15.75" customHeight="1" x14ac:dyDescent="0.2">
      <c r="I126" s="8"/>
    </row>
    <row r="127" spans="9:9" ht="15.75" customHeight="1" x14ac:dyDescent="0.2">
      <c r="I127" s="8"/>
    </row>
    <row r="128" spans="9:9" ht="15.75" customHeight="1" x14ac:dyDescent="0.2">
      <c r="I128" s="8"/>
    </row>
    <row r="129" spans="9:9" ht="15.75" customHeight="1" x14ac:dyDescent="0.2">
      <c r="I129" s="8"/>
    </row>
    <row r="130" spans="9:9" ht="15.75" customHeight="1" x14ac:dyDescent="0.2">
      <c r="I130" s="8"/>
    </row>
    <row r="131" spans="9:9" ht="15.75" customHeight="1" x14ac:dyDescent="0.2">
      <c r="I131" s="8"/>
    </row>
    <row r="132" spans="9:9" ht="15.75" customHeight="1" x14ac:dyDescent="0.2">
      <c r="I132" s="8"/>
    </row>
    <row r="133" spans="9:9" ht="15.75" customHeight="1" x14ac:dyDescent="0.2">
      <c r="I133" s="8"/>
    </row>
    <row r="134" spans="9:9" ht="15.75" customHeight="1" x14ac:dyDescent="0.2">
      <c r="I134" s="8"/>
    </row>
    <row r="135" spans="9:9" ht="15.75" customHeight="1" x14ac:dyDescent="0.2">
      <c r="I135" s="8"/>
    </row>
    <row r="136" spans="9:9" ht="15.75" customHeight="1" x14ac:dyDescent="0.2">
      <c r="I136" s="8"/>
    </row>
    <row r="137" spans="9:9" ht="15.75" customHeight="1" x14ac:dyDescent="0.2">
      <c r="I137" s="8"/>
    </row>
    <row r="138" spans="9:9" ht="15.75" customHeight="1" x14ac:dyDescent="0.2">
      <c r="I138" s="8"/>
    </row>
    <row r="139" spans="9:9" ht="15.75" customHeight="1" x14ac:dyDescent="0.2">
      <c r="I139" s="8"/>
    </row>
    <row r="140" spans="9:9" ht="15.75" customHeight="1" x14ac:dyDescent="0.2">
      <c r="I140" s="8"/>
    </row>
    <row r="141" spans="9:9" ht="15.75" customHeight="1" x14ac:dyDescent="0.2">
      <c r="I141" s="8"/>
    </row>
    <row r="142" spans="9:9" ht="15.75" customHeight="1" x14ac:dyDescent="0.2">
      <c r="I142" s="8"/>
    </row>
    <row r="143" spans="9:9" ht="15.75" customHeight="1" x14ac:dyDescent="0.2">
      <c r="I143" s="8"/>
    </row>
    <row r="144" spans="9:9" ht="15.75" customHeight="1" x14ac:dyDescent="0.2">
      <c r="I144" s="8"/>
    </row>
    <row r="145" spans="9:9" ht="15.75" customHeight="1" x14ac:dyDescent="0.2">
      <c r="I145" s="8"/>
    </row>
    <row r="146" spans="9:9" ht="15.75" customHeight="1" x14ac:dyDescent="0.2">
      <c r="I146" s="8"/>
    </row>
    <row r="147" spans="9:9" ht="15.75" customHeight="1" x14ac:dyDescent="0.2">
      <c r="I147" s="8"/>
    </row>
    <row r="148" spans="9:9" ht="15.75" customHeight="1" x14ac:dyDescent="0.2">
      <c r="I148" s="8"/>
    </row>
    <row r="149" spans="9:9" ht="15.75" customHeight="1" x14ac:dyDescent="0.2">
      <c r="I149" s="8"/>
    </row>
    <row r="150" spans="9:9" ht="15.75" customHeight="1" x14ac:dyDescent="0.2">
      <c r="I150" s="8"/>
    </row>
    <row r="151" spans="9:9" ht="15.75" customHeight="1" x14ac:dyDescent="0.2">
      <c r="I151" s="8"/>
    </row>
    <row r="152" spans="9:9" ht="15.75" customHeight="1" x14ac:dyDescent="0.2">
      <c r="I152" s="8"/>
    </row>
    <row r="153" spans="9:9" ht="15.75" customHeight="1" x14ac:dyDescent="0.2">
      <c r="I153" s="8"/>
    </row>
    <row r="154" spans="9:9" ht="15.75" customHeight="1" x14ac:dyDescent="0.2">
      <c r="I154" s="8"/>
    </row>
    <row r="155" spans="9:9" ht="15.75" customHeight="1" x14ac:dyDescent="0.2">
      <c r="I155" s="8"/>
    </row>
    <row r="156" spans="9:9" ht="15.75" customHeight="1" x14ac:dyDescent="0.2">
      <c r="I156" s="8"/>
    </row>
    <row r="157" spans="9:9" ht="15.75" customHeight="1" x14ac:dyDescent="0.2">
      <c r="I157" s="8"/>
    </row>
    <row r="158" spans="9:9" ht="15.75" customHeight="1" x14ac:dyDescent="0.2">
      <c r="I158" s="8"/>
    </row>
    <row r="159" spans="9:9" ht="15.75" customHeight="1" x14ac:dyDescent="0.2">
      <c r="I159" s="8"/>
    </row>
    <row r="160" spans="9:9" ht="15.75" customHeight="1" x14ac:dyDescent="0.2">
      <c r="I160" s="8"/>
    </row>
    <row r="161" spans="9:9" ht="15.75" customHeight="1" x14ac:dyDescent="0.2">
      <c r="I161" s="8"/>
    </row>
    <row r="162" spans="9:9" ht="15.75" customHeight="1" x14ac:dyDescent="0.2">
      <c r="I162" s="8"/>
    </row>
    <row r="163" spans="9:9" ht="15.75" customHeight="1" x14ac:dyDescent="0.2">
      <c r="I163" s="8"/>
    </row>
    <row r="164" spans="9:9" ht="15.75" customHeight="1" x14ac:dyDescent="0.2">
      <c r="I164" s="8"/>
    </row>
    <row r="165" spans="9:9" ht="15.75" customHeight="1" x14ac:dyDescent="0.2">
      <c r="I165" s="8"/>
    </row>
    <row r="166" spans="9:9" ht="15.75" customHeight="1" x14ac:dyDescent="0.2">
      <c r="I166" s="8"/>
    </row>
    <row r="167" spans="9:9" ht="15.75" customHeight="1" x14ac:dyDescent="0.2">
      <c r="I167" s="8"/>
    </row>
    <row r="168" spans="9:9" ht="15.75" customHeight="1" x14ac:dyDescent="0.2">
      <c r="I168" s="8"/>
    </row>
    <row r="169" spans="9:9" ht="15.75" customHeight="1" x14ac:dyDescent="0.2">
      <c r="I169" s="8"/>
    </row>
    <row r="170" spans="9:9" ht="15.75" customHeight="1" x14ac:dyDescent="0.2">
      <c r="I170" s="8"/>
    </row>
    <row r="171" spans="9:9" ht="15.75" customHeight="1" x14ac:dyDescent="0.2">
      <c r="I171" s="8"/>
    </row>
    <row r="172" spans="9:9" ht="15.75" customHeight="1" x14ac:dyDescent="0.2">
      <c r="I172" s="8"/>
    </row>
    <row r="173" spans="9:9" ht="15.75" customHeight="1" x14ac:dyDescent="0.2">
      <c r="I173" s="8"/>
    </row>
    <row r="174" spans="9:9" ht="15.75" customHeight="1" x14ac:dyDescent="0.2">
      <c r="I174" s="8"/>
    </row>
    <row r="175" spans="9:9" ht="15.75" customHeight="1" x14ac:dyDescent="0.2">
      <c r="I175" s="8"/>
    </row>
    <row r="176" spans="9:9" ht="15.75" customHeight="1" x14ac:dyDescent="0.2">
      <c r="I176" s="8"/>
    </row>
    <row r="177" spans="9:9" ht="15.75" customHeight="1" x14ac:dyDescent="0.2">
      <c r="I177" s="8"/>
    </row>
    <row r="178" spans="9:9" ht="15.75" customHeight="1" x14ac:dyDescent="0.2">
      <c r="I178" s="8"/>
    </row>
    <row r="179" spans="9:9" ht="15.75" customHeight="1" x14ac:dyDescent="0.2">
      <c r="I179" s="8"/>
    </row>
    <row r="180" spans="9:9" ht="15.75" customHeight="1" x14ac:dyDescent="0.2">
      <c r="I180" s="8"/>
    </row>
    <row r="181" spans="9:9" ht="15.75" customHeight="1" x14ac:dyDescent="0.2">
      <c r="I181" s="8"/>
    </row>
    <row r="182" spans="9:9" ht="15.75" customHeight="1" x14ac:dyDescent="0.2">
      <c r="I182" s="8"/>
    </row>
    <row r="183" spans="9:9" ht="15.75" customHeight="1" x14ac:dyDescent="0.2">
      <c r="I183" s="8"/>
    </row>
    <row r="184" spans="9:9" ht="15.75" customHeight="1" x14ac:dyDescent="0.2">
      <c r="I184" s="8"/>
    </row>
    <row r="185" spans="9:9" ht="15.75" customHeight="1" x14ac:dyDescent="0.2">
      <c r="I185" s="8"/>
    </row>
    <row r="186" spans="9:9" ht="15.75" customHeight="1" x14ac:dyDescent="0.2">
      <c r="I186" s="8"/>
    </row>
    <row r="187" spans="9:9" ht="15.75" customHeight="1" x14ac:dyDescent="0.2">
      <c r="I187" s="8"/>
    </row>
    <row r="188" spans="9:9" ht="15.75" customHeight="1" x14ac:dyDescent="0.2">
      <c r="I188" s="8"/>
    </row>
    <row r="189" spans="9:9" ht="15.75" customHeight="1" x14ac:dyDescent="0.2">
      <c r="I189" s="8"/>
    </row>
    <row r="190" spans="9:9" ht="15.75" customHeight="1" x14ac:dyDescent="0.2">
      <c r="I190" s="8"/>
    </row>
    <row r="191" spans="9:9" ht="15.75" customHeight="1" x14ac:dyDescent="0.2">
      <c r="I191" s="8"/>
    </row>
    <row r="192" spans="9:9" ht="15.75" customHeight="1" x14ac:dyDescent="0.2">
      <c r="I192" s="8"/>
    </row>
    <row r="193" spans="9:9" ht="15.75" customHeight="1" x14ac:dyDescent="0.2">
      <c r="I193" s="8"/>
    </row>
    <row r="194" spans="9:9" ht="15.75" customHeight="1" x14ac:dyDescent="0.2">
      <c r="I194" s="8"/>
    </row>
    <row r="195" spans="9:9" ht="15.75" customHeight="1" x14ac:dyDescent="0.2">
      <c r="I195" s="8"/>
    </row>
    <row r="196" spans="9:9" ht="15.75" customHeight="1" x14ac:dyDescent="0.2">
      <c r="I196" s="8"/>
    </row>
    <row r="197" spans="9:9" ht="15.75" customHeight="1" x14ac:dyDescent="0.2">
      <c r="I197" s="8"/>
    </row>
    <row r="198" spans="9:9" ht="15.75" customHeight="1" x14ac:dyDescent="0.2">
      <c r="I198" s="8"/>
    </row>
    <row r="199" spans="9:9" ht="15.75" customHeight="1" x14ac:dyDescent="0.2">
      <c r="I199" s="8"/>
    </row>
    <row r="200" spans="9:9" ht="15.75" customHeight="1" x14ac:dyDescent="0.2">
      <c r="I200" s="8"/>
    </row>
    <row r="201" spans="9:9" ht="15.75" customHeight="1" x14ac:dyDescent="0.2">
      <c r="I201" s="8"/>
    </row>
    <row r="202" spans="9:9" ht="15.75" customHeight="1" x14ac:dyDescent="0.2">
      <c r="I202" s="8"/>
    </row>
    <row r="203" spans="9:9" ht="15.75" customHeight="1" x14ac:dyDescent="0.2">
      <c r="I203" s="8"/>
    </row>
    <row r="204" spans="9:9" ht="15.75" customHeight="1" x14ac:dyDescent="0.2">
      <c r="I204" s="8"/>
    </row>
    <row r="205" spans="9:9" ht="15.75" customHeight="1" x14ac:dyDescent="0.2">
      <c r="I205" s="8"/>
    </row>
    <row r="206" spans="9:9" ht="15.75" customHeight="1" x14ac:dyDescent="0.2">
      <c r="I206" s="8"/>
    </row>
    <row r="207" spans="9:9" ht="15.75" customHeight="1" x14ac:dyDescent="0.2">
      <c r="I207" s="8"/>
    </row>
    <row r="208" spans="9:9" ht="15.75" customHeight="1" x14ac:dyDescent="0.2">
      <c r="I208" s="8"/>
    </row>
    <row r="209" spans="9:9" ht="15.75" customHeight="1" x14ac:dyDescent="0.2">
      <c r="I209" s="8"/>
    </row>
    <row r="210" spans="9:9" ht="15.75" customHeight="1" x14ac:dyDescent="0.2">
      <c r="I210" s="8"/>
    </row>
    <row r="211" spans="9:9" ht="15.75" customHeight="1" x14ac:dyDescent="0.2">
      <c r="I211" s="8"/>
    </row>
    <row r="212" spans="9:9" ht="15.75" customHeight="1" x14ac:dyDescent="0.2">
      <c r="I212" s="8"/>
    </row>
    <row r="213" spans="9:9" ht="15.75" customHeight="1" x14ac:dyDescent="0.2">
      <c r="I213" s="8"/>
    </row>
    <row r="214" spans="9:9" ht="15.75" customHeight="1" x14ac:dyDescent="0.2">
      <c r="I214" s="8"/>
    </row>
    <row r="215" spans="9:9" ht="15.75" customHeight="1" x14ac:dyDescent="0.2">
      <c r="I215" s="8"/>
    </row>
    <row r="216" spans="9:9" ht="15.75" customHeight="1" x14ac:dyDescent="0.2">
      <c r="I216" s="8"/>
    </row>
    <row r="217" spans="9:9" ht="15.75" customHeight="1" x14ac:dyDescent="0.2">
      <c r="I217" s="8"/>
    </row>
    <row r="218" spans="9:9" ht="15.75" customHeight="1" x14ac:dyDescent="0.2">
      <c r="I218" s="8"/>
    </row>
    <row r="219" spans="9:9" ht="15.75" customHeight="1" x14ac:dyDescent="0.2">
      <c r="I219" s="8"/>
    </row>
    <row r="220" spans="9:9" ht="15.75" customHeight="1" x14ac:dyDescent="0.2">
      <c r="I220" s="8"/>
    </row>
    <row r="221" spans="9:9" ht="15.75" customHeight="1" x14ac:dyDescent="0.2">
      <c r="I221" s="8"/>
    </row>
    <row r="222" spans="9:9" ht="15.75" customHeight="1" x14ac:dyDescent="0.2">
      <c r="I222" s="8"/>
    </row>
    <row r="223" spans="9:9" ht="15.75" customHeight="1" x14ac:dyDescent="0.2">
      <c r="I223" s="8"/>
    </row>
    <row r="224" spans="9:9" ht="15.75" customHeight="1" x14ac:dyDescent="0.2">
      <c r="I224" s="8"/>
    </row>
    <row r="225" spans="9:9" ht="15.75" customHeight="1" x14ac:dyDescent="0.2">
      <c r="I225" s="8"/>
    </row>
    <row r="226" spans="9:9" ht="15.75" customHeight="1" x14ac:dyDescent="0.2">
      <c r="I226" s="8"/>
    </row>
    <row r="227" spans="9:9" ht="15.75" customHeight="1" x14ac:dyDescent="0.2">
      <c r="I227" s="8"/>
    </row>
    <row r="228" spans="9:9" ht="15.75" customHeight="1" x14ac:dyDescent="0.2">
      <c r="I228" s="8"/>
    </row>
    <row r="229" spans="9:9" ht="15.75" customHeight="1" x14ac:dyDescent="0.2">
      <c r="I229" s="8"/>
    </row>
    <row r="230" spans="9:9" ht="15.75" customHeight="1" x14ac:dyDescent="0.2">
      <c r="I230" s="8"/>
    </row>
    <row r="231" spans="9:9" ht="15.75" customHeight="1" x14ac:dyDescent="0.2">
      <c r="I231" s="8"/>
    </row>
    <row r="232" spans="9:9" ht="15.75" customHeight="1" x14ac:dyDescent="0.2">
      <c r="I232" s="8"/>
    </row>
    <row r="233" spans="9:9" ht="15.75" customHeight="1" x14ac:dyDescent="0.2">
      <c r="I233" s="8"/>
    </row>
    <row r="234" spans="9:9" ht="15.75" customHeight="1" x14ac:dyDescent="0.2">
      <c r="I234" s="8"/>
    </row>
    <row r="235" spans="9:9" ht="15.75" customHeight="1" x14ac:dyDescent="0.2">
      <c r="I235" s="8"/>
    </row>
    <row r="236" spans="9:9" ht="15.75" customHeight="1" x14ac:dyDescent="0.2">
      <c r="I236" s="8"/>
    </row>
    <row r="237" spans="9:9" ht="15.75" customHeight="1" x14ac:dyDescent="0.2">
      <c r="I237" s="8"/>
    </row>
    <row r="238" spans="9:9" ht="15.75" customHeight="1" x14ac:dyDescent="0.2">
      <c r="I238" s="8"/>
    </row>
    <row r="239" spans="9:9" ht="15.75" customHeight="1" x14ac:dyDescent="0.2">
      <c r="I239" s="8"/>
    </row>
    <row r="240" spans="9:9" ht="15.75" customHeight="1" x14ac:dyDescent="0.2">
      <c r="I240" s="8"/>
    </row>
    <row r="241" spans="9:9" ht="15.75" customHeight="1" x14ac:dyDescent="0.2">
      <c r="I241" s="8"/>
    </row>
    <row r="242" spans="9:9" ht="15.75" customHeight="1" x14ac:dyDescent="0.2">
      <c r="I242" s="8"/>
    </row>
    <row r="243" spans="9:9" ht="15.75" customHeight="1" x14ac:dyDescent="0.2">
      <c r="I243" s="8"/>
    </row>
    <row r="244" spans="9:9" ht="15.75" customHeight="1" x14ac:dyDescent="0.2">
      <c r="I244" s="8"/>
    </row>
    <row r="245" spans="9:9" ht="15.75" customHeight="1" x14ac:dyDescent="0.2">
      <c r="I245" s="8"/>
    </row>
    <row r="246" spans="9:9" ht="15.75" customHeight="1" x14ac:dyDescent="0.2">
      <c r="I246" s="8"/>
    </row>
    <row r="247" spans="9:9" ht="15.75" customHeight="1" x14ac:dyDescent="0.2">
      <c r="I247" s="8"/>
    </row>
    <row r="248" spans="9:9" ht="15.75" customHeight="1" x14ac:dyDescent="0.2">
      <c r="I248" s="8"/>
    </row>
    <row r="249" spans="9:9" ht="15.75" customHeight="1" x14ac:dyDescent="0.2">
      <c r="I249" s="8"/>
    </row>
    <row r="250" spans="9:9" ht="15.75" customHeight="1" x14ac:dyDescent="0.2">
      <c r="I250" s="8"/>
    </row>
    <row r="251" spans="9:9" ht="15.75" customHeight="1" x14ac:dyDescent="0.2">
      <c r="I251" s="8"/>
    </row>
    <row r="252" spans="9:9" ht="15.75" customHeight="1" x14ac:dyDescent="0.2">
      <c r="I252" s="8"/>
    </row>
    <row r="253" spans="9:9" ht="15.75" customHeight="1" x14ac:dyDescent="0.2">
      <c r="I253" s="8"/>
    </row>
    <row r="254" spans="9:9" ht="15.75" customHeight="1" x14ac:dyDescent="0.2">
      <c r="I254" s="8"/>
    </row>
    <row r="255" spans="9:9" ht="15.75" customHeight="1" x14ac:dyDescent="0.2">
      <c r="I255" s="8"/>
    </row>
    <row r="256" spans="9:9" ht="15.75" customHeight="1" x14ac:dyDescent="0.2">
      <c r="I256" s="8"/>
    </row>
    <row r="257" spans="9:9" ht="15.75" customHeight="1" x14ac:dyDescent="0.2">
      <c r="I257" s="8"/>
    </row>
    <row r="258" spans="9:9" ht="15.75" customHeight="1" x14ac:dyDescent="0.2">
      <c r="I258" s="8"/>
    </row>
    <row r="259" spans="9:9" ht="15.75" customHeight="1" x14ac:dyDescent="0.2">
      <c r="I259" s="8"/>
    </row>
    <row r="260" spans="9:9" ht="15.75" customHeight="1" x14ac:dyDescent="0.2">
      <c r="I260" s="8"/>
    </row>
    <row r="261" spans="9:9" ht="15.75" customHeight="1" x14ac:dyDescent="0.2">
      <c r="I261" s="8"/>
    </row>
    <row r="262" spans="9:9" ht="15.75" customHeight="1" x14ac:dyDescent="0.2">
      <c r="I262" s="8"/>
    </row>
    <row r="263" spans="9:9" ht="15.75" customHeight="1" x14ac:dyDescent="0.2">
      <c r="I263" s="8"/>
    </row>
    <row r="264" spans="9:9" ht="15.75" customHeight="1" x14ac:dyDescent="0.2">
      <c r="I264" s="8"/>
    </row>
    <row r="265" spans="9:9" ht="15.75" customHeight="1" x14ac:dyDescent="0.2">
      <c r="I265" s="8"/>
    </row>
    <row r="266" spans="9:9" ht="15.75" customHeight="1" x14ac:dyDescent="0.2">
      <c r="I266" s="8"/>
    </row>
    <row r="267" spans="9:9" ht="15.75" customHeight="1" x14ac:dyDescent="0.2">
      <c r="I267" s="8"/>
    </row>
    <row r="268" spans="9:9" ht="15.75" customHeight="1" x14ac:dyDescent="0.2">
      <c r="I268" s="8"/>
    </row>
    <row r="269" spans="9:9" ht="15.75" customHeight="1" x14ac:dyDescent="0.2">
      <c r="I269" s="8"/>
    </row>
    <row r="270" spans="9:9" ht="15.75" customHeight="1" x14ac:dyDescent="0.2">
      <c r="I270" s="8"/>
    </row>
    <row r="271" spans="9:9" ht="15.75" customHeight="1" x14ac:dyDescent="0.2">
      <c r="I271" s="8"/>
    </row>
    <row r="272" spans="9:9" ht="15.75" customHeight="1" x14ac:dyDescent="0.2">
      <c r="I272" s="8"/>
    </row>
    <row r="273" spans="9:9" ht="15.75" customHeight="1" x14ac:dyDescent="0.2">
      <c r="I273" s="8"/>
    </row>
    <row r="274" spans="9:9" ht="15.75" customHeight="1" x14ac:dyDescent="0.2">
      <c r="I274" s="8"/>
    </row>
    <row r="275" spans="9:9" ht="15.75" customHeight="1" x14ac:dyDescent="0.2">
      <c r="I275" s="8"/>
    </row>
    <row r="276" spans="9:9" ht="15.75" customHeight="1" x14ac:dyDescent="0.2">
      <c r="I276" s="8"/>
    </row>
    <row r="277" spans="9:9" ht="15.75" customHeight="1" x14ac:dyDescent="0.2">
      <c r="I277" s="8"/>
    </row>
    <row r="278" spans="9:9" ht="15.75" customHeight="1" x14ac:dyDescent="0.2">
      <c r="I278" s="8"/>
    </row>
    <row r="279" spans="9:9" ht="15.75" customHeight="1" x14ac:dyDescent="0.2">
      <c r="I279" s="8"/>
    </row>
    <row r="280" spans="9:9" ht="15.75" customHeight="1" x14ac:dyDescent="0.2">
      <c r="I280" s="8"/>
    </row>
    <row r="281" spans="9:9" ht="15.75" customHeight="1" x14ac:dyDescent="0.2">
      <c r="I281" s="8"/>
    </row>
    <row r="282" spans="9:9" ht="15.75" customHeight="1" x14ac:dyDescent="0.2">
      <c r="I282" s="8"/>
    </row>
    <row r="283" spans="9:9" ht="15.75" customHeight="1" x14ac:dyDescent="0.2">
      <c r="I283" s="8"/>
    </row>
    <row r="284" spans="9:9" ht="15.75" customHeight="1" x14ac:dyDescent="0.2">
      <c r="I284" s="8"/>
    </row>
    <row r="285" spans="9:9" ht="15.75" customHeight="1" x14ac:dyDescent="0.2">
      <c r="I285" s="8"/>
    </row>
    <row r="286" spans="9:9" ht="15.75" customHeight="1" x14ac:dyDescent="0.2">
      <c r="I286" s="8"/>
    </row>
    <row r="287" spans="9:9" ht="15.75" customHeight="1" x14ac:dyDescent="0.2">
      <c r="I287" s="8"/>
    </row>
    <row r="288" spans="9:9" ht="15.75" customHeight="1" x14ac:dyDescent="0.2">
      <c r="I288" s="8"/>
    </row>
    <row r="289" spans="9:9" ht="15.75" customHeight="1" x14ac:dyDescent="0.2">
      <c r="I289" s="8"/>
    </row>
    <row r="290" spans="9:9" ht="15.75" customHeight="1" x14ac:dyDescent="0.2">
      <c r="I290" s="8"/>
    </row>
    <row r="291" spans="9:9" ht="15.75" customHeight="1" x14ac:dyDescent="0.2">
      <c r="I291" s="8"/>
    </row>
    <row r="292" spans="9:9" ht="15.75" customHeight="1" x14ac:dyDescent="0.2">
      <c r="I292" s="8"/>
    </row>
    <row r="293" spans="9:9" ht="15.75" customHeight="1" x14ac:dyDescent="0.2">
      <c r="I293" s="8"/>
    </row>
    <row r="294" spans="9:9" ht="15.75" customHeight="1" x14ac:dyDescent="0.2">
      <c r="I294" s="8"/>
    </row>
    <row r="295" spans="9:9" ht="15.75" customHeight="1" x14ac:dyDescent="0.2">
      <c r="I295" s="8"/>
    </row>
    <row r="296" spans="9:9" ht="15.75" customHeight="1" x14ac:dyDescent="0.2">
      <c r="I296" s="8"/>
    </row>
    <row r="297" spans="9:9" ht="15.75" customHeight="1" x14ac:dyDescent="0.2">
      <c r="I297" s="8"/>
    </row>
    <row r="298" spans="9:9" ht="15.75" customHeight="1" x14ac:dyDescent="0.2">
      <c r="I298" s="8"/>
    </row>
    <row r="299" spans="9:9" ht="15.75" customHeight="1" x14ac:dyDescent="0.2">
      <c r="I299" s="8"/>
    </row>
    <row r="300" spans="9:9" ht="15.75" customHeight="1" x14ac:dyDescent="0.2">
      <c r="I300" s="8"/>
    </row>
    <row r="301" spans="9:9" ht="15.75" customHeight="1" x14ac:dyDescent="0.2">
      <c r="I301" s="8"/>
    </row>
    <row r="302" spans="9:9" ht="15.75" customHeight="1" x14ac:dyDescent="0.2">
      <c r="I302" s="8"/>
    </row>
    <row r="303" spans="9:9" ht="15.75" customHeight="1" x14ac:dyDescent="0.2">
      <c r="I303" s="8"/>
    </row>
    <row r="304" spans="9:9" ht="15.75" customHeight="1" x14ac:dyDescent="0.2">
      <c r="I304" s="8"/>
    </row>
    <row r="305" spans="9:9" ht="15.75" customHeight="1" x14ac:dyDescent="0.2">
      <c r="I305" s="8"/>
    </row>
    <row r="306" spans="9:9" ht="15.75" customHeight="1" x14ac:dyDescent="0.2">
      <c r="I306" s="8"/>
    </row>
    <row r="307" spans="9:9" ht="15.75" customHeight="1" x14ac:dyDescent="0.2">
      <c r="I307" s="8"/>
    </row>
    <row r="308" spans="9:9" ht="15.75" customHeight="1" x14ac:dyDescent="0.2">
      <c r="I308" s="8"/>
    </row>
    <row r="309" spans="9:9" ht="15.75" customHeight="1" x14ac:dyDescent="0.2">
      <c r="I309" s="8"/>
    </row>
    <row r="310" spans="9:9" ht="15.75" customHeight="1" x14ac:dyDescent="0.2">
      <c r="I310" s="8"/>
    </row>
    <row r="311" spans="9:9" ht="15.75" customHeight="1" x14ac:dyDescent="0.2">
      <c r="I311" s="8"/>
    </row>
    <row r="312" spans="9:9" ht="15.75" customHeight="1" x14ac:dyDescent="0.2">
      <c r="I312" s="8"/>
    </row>
    <row r="313" spans="9:9" ht="15.75" customHeight="1" x14ac:dyDescent="0.2">
      <c r="I313" s="8"/>
    </row>
    <row r="314" spans="9:9" ht="15.75" customHeight="1" x14ac:dyDescent="0.2">
      <c r="I314" s="8"/>
    </row>
    <row r="315" spans="9:9" ht="15.75" customHeight="1" x14ac:dyDescent="0.2">
      <c r="I315" s="8"/>
    </row>
    <row r="316" spans="9:9" ht="15.75" customHeight="1" x14ac:dyDescent="0.2">
      <c r="I316" s="8"/>
    </row>
    <row r="317" spans="9:9" ht="15.75" customHeight="1" x14ac:dyDescent="0.2">
      <c r="I317" s="8"/>
    </row>
    <row r="318" spans="9:9" ht="15.75" customHeight="1" x14ac:dyDescent="0.2">
      <c r="I318" s="8"/>
    </row>
    <row r="319" spans="9:9" ht="15.75" customHeight="1" x14ac:dyDescent="0.2">
      <c r="I319" s="8"/>
    </row>
    <row r="320" spans="9:9" ht="15.75" customHeight="1" x14ac:dyDescent="0.2">
      <c r="I320" s="8"/>
    </row>
    <row r="321" spans="9:9" ht="15.75" customHeight="1" x14ac:dyDescent="0.2">
      <c r="I321" s="8"/>
    </row>
    <row r="322" spans="9:9" ht="15.75" customHeight="1" x14ac:dyDescent="0.2">
      <c r="I322" s="8"/>
    </row>
    <row r="323" spans="9:9" ht="15.75" customHeight="1" x14ac:dyDescent="0.2">
      <c r="I323" s="8"/>
    </row>
    <row r="324" spans="9:9" ht="15.75" customHeight="1" x14ac:dyDescent="0.2">
      <c r="I324" s="8"/>
    </row>
    <row r="325" spans="9:9" ht="15.75" customHeight="1" x14ac:dyDescent="0.2">
      <c r="I325" s="8"/>
    </row>
    <row r="326" spans="9:9" ht="15.75" customHeight="1" x14ac:dyDescent="0.2">
      <c r="I326" s="8"/>
    </row>
    <row r="327" spans="9:9" ht="15.75" customHeight="1" x14ac:dyDescent="0.2">
      <c r="I327" s="8"/>
    </row>
    <row r="328" spans="9:9" ht="15.75" customHeight="1" x14ac:dyDescent="0.2">
      <c r="I328" s="8"/>
    </row>
    <row r="329" spans="9:9" ht="15.75" customHeight="1" x14ac:dyDescent="0.2">
      <c r="I329" s="8"/>
    </row>
    <row r="330" spans="9:9" ht="15.75" customHeight="1" x14ac:dyDescent="0.2">
      <c r="I330" s="8"/>
    </row>
    <row r="331" spans="9:9" ht="15.75" customHeight="1" x14ac:dyDescent="0.2">
      <c r="I331" s="8"/>
    </row>
    <row r="332" spans="9:9" ht="15.75" customHeight="1" x14ac:dyDescent="0.2">
      <c r="I332" s="8"/>
    </row>
    <row r="333" spans="9:9" ht="15.75" customHeight="1" x14ac:dyDescent="0.2">
      <c r="I333" s="8"/>
    </row>
    <row r="334" spans="9:9" ht="15.75" customHeight="1" x14ac:dyDescent="0.2">
      <c r="I334" s="8"/>
    </row>
    <row r="335" spans="9:9" ht="15.75" customHeight="1" x14ac:dyDescent="0.2">
      <c r="I335" s="8"/>
    </row>
    <row r="336" spans="9:9" ht="15.75" customHeight="1" x14ac:dyDescent="0.2">
      <c r="I336" s="8"/>
    </row>
    <row r="337" spans="9:9" ht="15.75" customHeight="1" x14ac:dyDescent="0.2">
      <c r="I337" s="8"/>
    </row>
    <row r="338" spans="9:9" ht="15.75" customHeight="1" x14ac:dyDescent="0.2">
      <c r="I338" s="8"/>
    </row>
    <row r="339" spans="9:9" ht="15.75" customHeight="1" x14ac:dyDescent="0.2">
      <c r="I339" s="8"/>
    </row>
    <row r="340" spans="9:9" ht="15.75" customHeight="1" x14ac:dyDescent="0.2">
      <c r="I340" s="8"/>
    </row>
    <row r="341" spans="9:9" ht="15.75" customHeight="1" x14ac:dyDescent="0.2">
      <c r="I341" s="8"/>
    </row>
    <row r="342" spans="9:9" ht="15.75" customHeight="1" x14ac:dyDescent="0.2">
      <c r="I342" s="8"/>
    </row>
    <row r="343" spans="9:9" ht="15.75" customHeight="1" x14ac:dyDescent="0.2">
      <c r="I343" s="8"/>
    </row>
    <row r="344" spans="9:9" ht="15.75" customHeight="1" x14ac:dyDescent="0.2">
      <c r="I344" s="8"/>
    </row>
    <row r="345" spans="9:9" ht="15.75" customHeight="1" x14ac:dyDescent="0.2">
      <c r="I345" s="8"/>
    </row>
    <row r="346" spans="9:9" ht="15.75" customHeight="1" x14ac:dyDescent="0.2">
      <c r="I346" s="8"/>
    </row>
    <row r="347" spans="9:9" ht="15.75" customHeight="1" x14ac:dyDescent="0.2">
      <c r="I347" s="8"/>
    </row>
    <row r="348" spans="9:9" ht="15.75" customHeight="1" x14ac:dyDescent="0.2">
      <c r="I348" s="8"/>
    </row>
    <row r="349" spans="9:9" ht="15.75" customHeight="1" x14ac:dyDescent="0.2">
      <c r="I349" s="8"/>
    </row>
    <row r="350" spans="9:9" ht="15.75" customHeight="1" x14ac:dyDescent="0.2">
      <c r="I350" s="8"/>
    </row>
    <row r="351" spans="9:9" ht="15.75" customHeight="1" x14ac:dyDescent="0.2">
      <c r="I351" s="8"/>
    </row>
    <row r="352" spans="9:9" ht="15.75" customHeight="1" x14ac:dyDescent="0.2">
      <c r="I352" s="8"/>
    </row>
    <row r="353" spans="9:9" ht="15.75" customHeight="1" x14ac:dyDescent="0.2">
      <c r="I353" s="8"/>
    </row>
    <row r="354" spans="9:9" ht="15.75" customHeight="1" x14ac:dyDescent="0.2">
      <c r="I354" s="8"/>
    </row>
    <row r="355" spans="9:9" ht="15.75" customHeight="1" x14ac:dyDescent="0.2">
      <c r="I355" s="8"/>
    </row>
    <row r="356" spans="9:9" ht="15.75" customHeight="1" x14ac:dyDescent="0.2">
      <c r="I356" s="8"/>
    </row>
    <row r="357" spans="9:9" ht="15.75" customHeight="1" x14ac:dyDescent="0.2">
      <c r="I357" s="8"/>
    </row>
    <row r="358" spans="9:9" ht="15.75" customHeight="1" x14ac:dyDescent="0.2">
      <c r="I358" s="8"/>
    </row>
    <row r="359" spans="9:9" ht="15.75" customHeight="1" x14ac:dyDescent="0.2">
      <c r="I359" s="8"/>
    </row>
    <row r="360" spans="9:9" ht="15.75" customHeight="1" x14ac:dyDescent="0.2">
      <c r="I360" s="8"/>
    </row>
    <row r="361" spans="9:9" ht="15.75" customHeight="1" x14ac:dyDescent="0.2">
      <c r="I361" s="8"/>
    </row>
    <row r="362" spans="9:9" ht="15.75" customHeight="1" x14ac:dyDescent="0.2">
      <c r="I362" s="8"/>
    </row>
    <row r="363" spans="9:9" ht="15.75" customHeight="1" x14ac:dyDescent="0.2">
      <c r="I363" s="8"/>
    </row>
    <row r="364" spans="9:9" ht="15.75" customHeight="1" x14ac:dyDescent="0.2">
      <c r="I364" s="8"/>
    </row>
    <row r="365" spans="9:9" ht="15.75" customHeight="1" x14ac:dyDescent="0.2">
      <c r="I365" s="8"/>
    </row>
    <row r="366" spans="9:9" ht="15.75" customHeight="1" x14ac:dyDescent="0.2">
      <c r="I366" s="8"/>
    </row>
    <row r="367" spans="9:9" ht="15.75" customHeight="1" x14ac:dyDescent="0.2">
      <c r="I367" s="8"/>
    </row>
    <row r="368" spans="9:9" ht="15.75" customHeight="1" x14ac:dyDescent="0.2">
      <c r="I368" s="8"/>
    </row>
    <row r="369" spans="9:9" ht="15.75" customHeight="1" x14ac:dyDescent="0.2">
      <c r="I369" s="8"/>
    </row>
    <row r="370" spans="9:9" ht="15.75" customHeight="1" x14ac:dyDescent="0.2">
      <c r="I370" s="8"/>
    </row>
    <row r="371" spans="9:9" ht="15.75" customHeight="1" x14ac:dyDescent="0.2">
      <c r="I371" s="8"/>
    </row>
    <row r="372" spans="9:9" ht="15.75" customHeight="1" x14ac:dyDescent="0.2">
      <c r="I372" s="8"/>
    </row>
    <row r="373" spans="9:9" ht="15.75" customHeight="1" x14ac:dyDescent="0.2">
      <c r="I373" s="8"/>
    </row>
    <row r="374" spans="9:9" ht="15.75" customHeight="1" x14ac:dyDescent="0.2">
      <c r="I374" s="8"/>
    </row>
    <row r="375" spans="9:9" ht="15.75" customHeight="1" x14ac:dyDescent="0.2">
      <c r="I375" s="8"/>
    </row>
    <row r="376" spans="9:9" ht="15.75" customHeight="1" x14ac:dyDescent="0.2">
      <c r="I376" s="8"/>
    </row>
    <row r="377" spans="9:9" ht="15.75" customHeight="1" x14ac:dyDescent="0.2">
      <c r="I377" s="8"/>
    </row>
    <row r="378" spans="9:9" ht="15.75" customHeight="1" x14ac:dyDescent="0.2">
      <c r="I378" s="8"/>
    </row>
    <row r="379" spans="9:9" ht="15.75" customHeight="1" x14ac:dyDescent="0.2">
      <c r="I379" s="8"/>
    </row>
    <row r="380" spans="9:9" ht="15.75" customHeight="1" x14ac:dyDescent="0.2">
      <c r="I380" s="8"/>
    </row>
    <row r="381" spans="9:9" ht="15.75" customHeight="1" x14ac:dyDescent="0.2">
      <c r="I381" s="8"/>
    </row>
    <row r="382" spans="9:9" ht="15.75" customHeight="1" x14ac:dyDescent="0.2">
      <c r="I382" s="8"/>
    </row>
    <row r="383" spans="9:9" ht="15.75" customHeight="1" x14ac:dyDescent="0.2">
      <c r="I383" s="8"/>
    </row>
    <row r="384" spans="9:9" ht="15.75" customHeight="1" x14ac:dyDescent="0.2">
      <c r="I384" s="8"/>
    </row>
    <row r="385" spans="9:9" ht="15.75" customHeight="1" x14ac:dyDescent="0.2">
      <c r="I385" s="8"/>
    </row>
    <row r="386" spans="9:9" ht="15.75" customHeight="1" x14ac:dyDescent="0.2">
      <c r="I386" s="8"/>
    </row>
    <row r="387" spans="9:9" ht="15.75" customHeight="1" x14ac:dyDescent="0.2">
      <c r="I387" s="8"/>
    </row>
    <row r="388" spans="9:9" ht="15.75" customHeight="1" x14ac:dyDescent="0.2">
      <c r="I388" s="8"/>
    </row>
    <row r="389" spans="9:9" ht="15.75" customHeight="1" x14ac:dyDescent="0.2">
      <c r="I389" s="8"/>
    </row>
    <row r="390" spans="9:9" ht="15.75" customHeight="1" x14ac:dyDescent="0.2">
      <c r="I390" s="8"/>
    </row>
    <row r="391" spans="9:9" ht="15.75" customHeight="1" x14ac:dyDescent="0.2">
      <c r="I391" s="8"/>
    </row>
    <row r="392" spans="9:9" ht="15.75" customHeight="1" x14ac:dyDescent="0.2">
      <c r="I392" s="8"/>
    </row>
    <row r="393" spans="9:9" ht="15.75" customHeight="1" x14ac:dyDescent="0.2">
      <c r="I393" s="8"/>
    </row>
    <row r="394" spans="9:9" ht="15.75" customHeight="1" x14ac:dyDescent="0.2">
      <c r="I394" s="8"/>
    </row>
    <row r="395" spans="9:9" ht="15.75" customHeight="1" x14ac:dyDescent="0.2">
      <c r="I395" s="8"/>
    </row>
    <row r="396" spans="9:9" ht="15.75" customHeight="1" x14ac:dyDescent="0.2">
      <c r="I396" s="8"/>
    </row>
    <row r="397" spans="9:9" ht="15.75" customHeight="1" x14ac:dyDescent="0.2">
      <c r="I397" s="8"/>
    </row>
    <row r="398" spans="9:9" ht="15.75" customHeight="1" x14ac:dyDescent="0.2">
      <c r="I398" s="8"/>
    </row>
    <row r="399" spans="9:9" ht="15.75" customHeight="1" x14ac:dyDescent="0.2">
      <c r="I399" s="8"/>
    </row>
    <row r="400" spans="9:9" ht="15.75" customHeight="1" x14ac:dyDescent="0.2">
      <c r="I400" s="8"/>
    </row>
    <row r="401" spans="9:9" ht="15.75" customHeight="1" x14ac:dyDescent="0.2">
      <c r="I401" s="8"/>
    </row>
    <row r="402" spans="9:9" ht="15.75" customHeight="1" x14ac:dyDescent="0.2">
      <c r="I402" s="8"/>
    </row>
    <row r="403" spans="9:9" ht="15.75" customHeight="1" x14ac:dyDescent="0.2">
      <c r="I403" s="8"/>
    </row>
    <row r="404" spans="9:9" ht="15.75" customHeight="1" x14ac:dyDescent="0.2">
      <c r="I404" s="8"/>
    </row>
    <row r="405" spans="9:9" ht="15.75" customHeight="1" x14ac:dyDescent="0.2">
      <c r="I405" s="8"/>
    </row>
    <row r="406" spans="9:9" ht="15.75" customHeight="1" x14ac:dyDescent="0.2">
      <c r="I406" s="8"/>
    </row>
    <row r="407" spans="9:9" ht="15.75" customHeight="1" x14ac:dyDescent="0.2">
      <c r="I407" s="8"/>
    </row>
    <row r="408" spans="9:9" ht="15.75" customHeight="1" x14ac:dyDescent="0.2">
      <c r="I408" s="8"/>
    </row>
    <row r="409" spans="9:9" ht="15.75" customHeight="1" x14ac:dyDescent="0.2">
      <c r="I409" s="8"/>
    </row>
    <row r="410" spans="9:9" ht="15.75" customHeight="1" x14ac:dyDescent="0.2">
      <c r="I410" s="8"/>
    </row>
    <row r="411" spans="9:9" ht="15.75" customHeight="1" x14ac:dyDescent="0.2">
      <c r="I411" s="8"/>
    </row>
    <row r="412" spans="9:9" ht="15.75" customHeight="1" x14ac:dyDescent="0.2">
      <c r="I412" s="8"/>
    </row>
    <row r="413" spans="9:9" ht="15.75" customHeight="1" x14ac:dyDescent="0.2">
      <c r="I413" s="8"/>
    </row>
    <row r="414" spans="9:9" ht="15.75" customHeight="1" x14ac:dyDescent="0.2">
      <c r="I414" s="8"/>
    </row>
    <row r="415" spans="9:9" ht="15.75" customHeight="1" x14ac:dyDescent="0.2">
      <c r="I415" s="8"/>
    </row>
    <row r="416" spans="9:9" ht="15.75" customHeight="1" x14ac:dyDescent="0.2">
      <c r="I416" s="8"/>
    </row>
    <row r="417" spans="9:9" ht="15.75" customHeight="1" x14ac:dyDescent="0.2">
      <c r="I417" s="8"/>
    </row>
    <row r="418" spans="9:9" ht="15.75" customHeight="1" x14ac:dyDescent="0.2">
      <c r="I418" s="8"/>
    </row>
    <row r="419" spans="9:9" ht="15.75" customHeight="1" x14ac:dyDescent="0.2">
      <c r="I419" s="8"/>
    </row>
    <row r="420" spans="9:9" ht="15.75" customHeight="1" x14ac:dyDescent="0.2">
      <c r="I420" s="8"/>
    </row>
    <row r="421" spans="9:9" ht="15.75" customHeight="1" x14ac:dyDescent="0.2">
      <c r="I421" s="8"/>
    </row>
    <row r="422" spans="9:9" ht="15.75" customHeight="1" x14ac:dyDescent="0.2">
      <c r="I422" s="8"/>
    </row>
    <row r="423" spans="9:9" ht="15.75" customHeight="1" x14ac:dyDescent="0.2">
      <c r="I423" s="8"/>
    </row>
    <row r="424" spans="9:9" ht="15.75" customHeight="1" x14ac:dyDescent="0.2">
      <c r="I424" s="8"/>
    </row>
    <row r="425" spans="9:9" ht="15.75" customHeight="1" x14ac:dyDescent="0.2">
      <c r="I425" s="8"/>
    </row>
    <row r="426" spans="9:9" ht="15.75" customHeight="1" x14ac:dyDescent="0.2">
      <c r="I426" s="8"/>
    </row>
    <row r="427" spans="9:9" ht="15.75" customHeight="1" x14ac:dyDescent="0.2">
      <c r="I427" s="8"/>
    </row>
    <row r="428" spans="9:9" ht="15.75" customHeight="1" x14ac:dyDescent="0.2">
      <c r="I428" s="8"/>
    </row>
    <row r="429" spans="9:9" ht="15.75" customHeight="1" x14ac:dyDescent="0.2">
      <c r="I429" s="8"/>
    </row>
    <row r="430" spans="9:9" ht="15.75" customHeight="1" x14ac:dyDescent="0.2">
      <c r="I430" s="8"/>
    </row>
    <row r="431" spans="9:9" ht="15.75" customHeight="1" x14ac:dyDescent="0.2">
      <c r="I431" s="8"/>
    </row>
    <row r="432" spans="9:9" ht="15.75" customHeight="1" x14ac:dyDescent="0.2">
      <c r="I432" s="8"/>
    </row>
    <row r="433" spans="9:9" ht="15.75" customHeight="1" x14ac:dyDescent="0.2">
      <c r="I433" s="8"/>
    </row>
    <row r="434" spans="9:9" ht="15.75" customHeight="1" x14ac:dyDescent="0.2">
      <c r="I434" s="8"/>
    </row>
    <row r="435" spans="9:9" ht="15.75" customHeight="1" x14ac:dyDescent="0.2">
      <c r="I435" s="8"/>
    </row>
    <row r="436" spans="9:9" ht="15.75" customHeight="1" x14ac:dyDescent="0.2">
      <c r="I436" s="8"/>
    </row>
    <row r="437" spans="9:9" ht="15.75" customHeight="1" x14ac:dyDescent="0.2">
      <c r="I437" s="8"/>
    </row>
    <row r="438" spans="9:9" ht="15.75" customHeight="1" x14ac:dyDescent="0.2">
      <c r="I438" s="8"/>
    </row>
    <row r="439" spans="9:9" ht="15.75" customHeight="1" x14ac:dyDescent="0.2">
      <c r="I439" s="8"/>
    </row>
    <row r="440" spans="9:9" ht="15.75" customHeight="1" x14ac:dyDescent="0.2">
      <c r="I440" s="8"/>
    </row>
    <row r="441" spans="9:9" ht="15.75" customHeight="1" x14ac:dyDescent="0.2">
      <c r="I441" s="8"/>
    </row>
    <row r="442" spans="9:9" ht="15.75" customHeight="1" x14ac:dyDescent="0.2">
      <c r="I442" s="8"/>
    </row>
    <row r="443" spans="9:9" ht="15.75" customHeight="1" x14ac:dyDescent="0.2">
      <c r="I443" s="8"/>
    </row>
    <row r="444" spans="9:9" ht="15.75" customHeight="1" x14ac:dyDescent="0.2">
      <c r="I444" s="8"/>
    </row>
    <row r="445" spans="9:9" ht="15.75" customHeight="1" x14ac:dyDescent="0.2">
      <c r="I445" s="8"/>
    </row>
    <row r="446" spans="9:9" ht="15.75" customHeight="1" x14ac:dyDescent="0.2">
      <c r="I446" s="8"/>
    </row>
    <row r="447" spans="9:9" ht="15.75" customHeight="1" x14ac:dyDescent="0.2">
      <c r="I447" s="8"/>
    </row>
    <row r="448" spans="9:9" ht="15.75" customHeight="1" x14ac:dyDescent="0.2">
      <c r="I448" s="8"/>
    </row>
    <row r="449" spans="9:9" ht="15.75" customHeight="1" x14ac:dyDescent="0.2">
      <c r="I449" s="8"/>
    </row>
    <row r="450" spans="9:9" ht="15.75" customHeight="1" x14ac:dyDescent="0.2">
      <c r="I450" s="8"/>
    </row>
    <row r="451" spans="9:9" ht="15.75" customHeight="1" x14ac:dyDescent="0.2">
      <c r="I451" s="8"/>
    </row>
    <row r="452" spans="9:9" ht="15.75" customHeight="1" x14ac:dyDescent="0.2">
      <c r="I452" s="8"/>
    </row>
    <row r="453" spans="9:9" ht="15.75" customHeight="1" x14ac:dyDescent="0.2">
      <c r="I453" s="8"/>
    </row>
    <row r="454" spans="9:9" ht="15.75" customHeight="1" x14ac:dyDescent="0.2">
      <c r="I454" s="8"/>
    </row>
    <row r="455" spans="9:9" ht="15.75" customHeight="1" x14ac:dyDescent="0.2">
      <c r="I455" s="8"/>
    </row>
    <row r="456" spans="9:9" ht="15.75" customHeight="1" x14ac:dyDescent="0.2">
      <c r="I456" s="8"/>
    </row>
    <row r="457" spans="9:9" ht="15.75" customHeight="1" x14ac:dyDescent="0.2">
      <c r="I457" s="8"/>
    </row>
    <row r="458" spans="9:9" ht="15.75" customHeight="1" x14ac:dyDescent="0.2">
      <c r="I458" s="8"/>
    </row>
    <row r="459" spans="9:9" ht="15.75" customHeight="1" x14ac:dyDescent="0.2">
      <c r="I459" s="8"/>
    </row>
    <row r="460" spans="9:9" ht="15.75" customHeight="1" x14ac:dyDescent="0.2">
      <c r="I460" s="8"/>
    </row>
    <row r="461" spans="9:9" ht="15.75" customHeight="1" x14ac:dyDescent="0.2">
      <c r="I461" s="8"/>
    </row>
    <row r="462" spans="9:9" ht="15.75" customHeight="1" x14ac:dyDescent="0.2">
      <c r="I462" s="8"/>
    </row>
    <row r="463" spans="9:9" ht="15.75" customHeight="1" x14ac:dyDescent="0.2">
      <c r="I463" s="8"/>
    </row>
    <row r="464" spans="9:9" ht="15.75" customHeight="1" x14ac:dyDescent="0.2">
      <c r="I464" s="8"/>
    </row>
    <row r="465" spans="9:9" ht="15.75" customHeight="1" x14ac:dyDescent="0.2">
      <c r="I465" s="8"/>
    </row>
    <row r="466" spans="9:9" ht="15.75" customHeight="1" x14ac:dyDescent="0.2">
      <c r="I466" s="8"/>
    </row>
    <row r="467" spans="9:9" ht="15.75" customHeight="1" x14ac:dyDescent="0.2">
      <c r="I467" s="8"/>
    </row>
    <row r="468" spans="9:9" ht="15.75" customHeight="1" x14ac:dyDescent="0.2">
      <c r="I468" s="8"/>
    </row>
    <row r="469" spans="9:9" ht="15.75" customHeight="1" x14ac:dyDescent="0.2">
      <c r="I469" s="8"/>
    </row>
    <row r="470" spans="9:9" ht="15.75" customHeight="1" x14ac:dyDescent="0.2">
      <c r="I470" s="8"/>
    </row>
    <row r="471" spans="9:9" ht="15.75" customHeight="1" x14ac:dyDescent="0.2">
      <c r="I471" s="8"/>
    </row>
    <row r="472" spans="9:9" ht="15.75" customHeight="1" x14ac:dyDescent="0.2">
      <c r="I472" s="8"/>
    </row>
    <row r="473" spans="9:9" ht="15.75" customHeight="1" x14ac:dyDescent="0.2">
      <c r="I473" s="8"/>
    </row>
    <row r="474" spans="9:9" ht="15.75" customHeight="1" x14ac:dyDescent="0.2">
      <c r="I474" s="8"/>
    </row>
    <row r="475" spans="9:9" ht="15.75" customHeight="1" x14ac:dyDescent="0.2">
      <c r="I475" s="8"/>
    </row>
    <row r="476" spans="9:9" ht="15.75" customHeight="1" x14ac:dyDescent="0.2">
      <c r="I476" s="8"/>
    </row>
    <row r="477" spans="9:9" ht="15.75" customHeight="1" x14ac:dyDescent="0.2">
      <c r="I477" s="8"/>
    </row>
    <row r="478" spans="9:9" ht="15.75" customHeight="1" x14ac:dyDescent="0.2">
      <c r="I478" s="8"/>
    </row>
    <row r="479" spans="9:9" ht="15.75" customHeight="1" x14ac:dyDescent="0.2">
      <c r="I479" s="8"/>
    </row>
    <row r="480" spans="9:9" ht="15.75" customHeight="1" x14ac:dyDescent="0.2">
      <c r="I480" s="8"/>
    </row>
    <row r="481" spans="9:9" ht="15.75" customHeight="1" x14ac:dyDescent="0.2">
      <c r="I481" s="8"/>
    </row>
    <row r="482" spans="9:9" ht="15.75" customHeight="1" x14ac:dyDescent="0.2">
      <c r="I482" s="8"/>
    </row>
    <row r="483" spans="9:9" ht="15.75" customHeight="1" x14ac:dyDescent="0.2">
      <c r="I483" s="8"/>
    </row>
    <row r="484" spans="9:9" ht="15.75" customHeight="1" x14ac:dyDescent="0.2">
      <c r="I484" s="8"/>
    </row>
    <row r="485" spans="9:9" ht="15.75" customHeight="1" x14ac:dyDescent="0.2">
      <c r="I485" s="8"/>
    </row>
    <row r="486" spans="9:9" ht="15.75" customHeight="1" x14ac:dyDescent="0.2">
      <c r="I486" s="8"/>
    </row>
    <row r="487" spans="9:9" ht="15.75" customHeight="1" x14ac:dyDescent="0.2">
      <c r="I487" s="8"/>
    </row>
    <row r="488" spans="9:9" ht="15.75" customHeight="1" x14ac:dyDescent="0.2">
      <c r="I488" s="8"/>
    </row>
    <row r="489" spans="9:9" ht="15.75" customHeight="1" x14ac:dyDescent="0.2">
      <c r="I489" s="8"/>
    </row>
    <row r="490" spans="9:9" ht="15.75" customHeight="1" x14ac:dyDescent="0.2">
      <c r="I490" s="8"/>
    </row>
    <row r="491" spans="9:9" ht="15.75" customHeight="1" x14ac:dyDescent="0.2">
      <c r="I491" s="8"/>
    </row>
    <row r="492" spans="9:9" ht="15.75" customHeight="1" x14ac:dyDescent="0.2">
      <c r="I492" s="8"/>
    </row>
    <row r="493" spans="9:9" ht="15.75" customHeight="1" x14ac:dyDescent="0.2">
      <c r="I493" s="8"/>
    </row>
    <row r="494" spans="9:9" ht="15.75" customHeight="1" x14ac:dyDescent="0.2">
      <c r="I494" s="8"/>
    </row>
    <row r="495" spans="9:9" ht="15.75" customHeight="1" x14ac:dyDescent="0.2">
      <c r="I495" s="8"/>
    </row>
    <row r="496" spans="9:9" ht="15.75" customHeight="1" x14ac:dyDescent="0.2">
      <c r="I496" s="8"/>
    </row>
    <row r="497" spans="9:9" ht="15.75" customHeight="1" x14ac:dyDescent="0.2">
      <c r="I497" s="8"/>
    </row>
    <row r="498" spans="9:9" ht="15.75" customHeight="1" x14ac:dyDescent="0.2">
      <c r="I498" s="8"/>
    </row>
    <row r="499" spans="9:9" ht="15.75" customHeight="1" x14ac:dyDescent="0.2">
      <c r="I499" s="8"/>
    </row>
    <row r="500" spans="9:9" ht="15.75" customHeight="1" x14ac:dyDescent="0.2">
      <c r="I500" s="8"/>
    </row>
    <row r="501" spans="9:9" ht="15.75" customHeight="1" x14ac:dyDescent="0.2">
      <c r="I501" s="8"/>
    </row>
    <row r="502" spans="9:9" ht="15.75" customHeight="1" x14ac:dyDescent="0.2">
      <c r="I502" s="8"/>
    </row>
    <row r="503" spans="9:9" ht="15.75" customHeight="1" x14ac:dyDescent="0.2">
      <c r="I503" s="8"/>
    </row>
    <row r="504" spans="9:9" ht="15.75" customHeight="1" x14ac:dyDescent="0.2">
      <c r="I504" s="8"/>
    </row>
    <row r="505" spans="9:9" ht="15.75" customHeight="1" x14ac:dyDescent="0.2">
      <c r="I505" s="8"/>
    </row>
    <row r="506" spans="9:9" ht="15.75" customHeight="1" x14ac:dyDescent="0.2">
      <c r="I506" s="8"/>
    </row>
    <row r="507" spans="9:9" ht="15.75" customHeight="1" x14ac:dyDescent="0.2">
      <c r="I507" s="8"/>
    </row>
    <row r="508" spans="9:9" ht="15.75" customHeight="1" x14ac:dyDescent="0.2">
      <c r="I508" s="8"/>
    </row>
    <row r="509" spans="9:9" ht="15.75" customHeight="1" x14ac:dyDescent="0.2">
      <c r="I509" s="8"/>
    </row>
    <row r="510" spans="9:9" ht="15.75" customHeight="1" x14ac:dyDescent="0.2">
      <c r="I510" s="8"/>
    </row>
    <row r="511" spans="9:9" ht="15.75" customHeight="1" x14ac:dyDescent="0.2">
      <c r="I511" s="8"/>
    </row>
    <row r="512" spans="9:9" ht="15.75" customHeight="1" x14ac:dyDescent="0.2">
      <c r="I512" s="8"/>
    </row>
    <row r="513" spans="9:9" ht="15.75" customHeight="1" x14ac:dyDescent="0.2">
      <c r="I513" s="8"/>
    </row>
    <row r="514" spans="9:9" ht="15.75" customHeight="1" x14ac:dyDescent="0.2">
      <c r="I514" s="8"/>
    </row>
    <row r="515" spans="9:9" ht="15.75" customHeight="1" x14ac:dyDescent="0.2">
      <c r="I515" s="8"/>
    </row>
    <row r="516" spans="9:9" ht="15.75" customHeight="1" x14ac:dyDescent="0.2">
      <c r="I516" s="8"/>
    </row>
    <row r="517" spans="9:9" ht="15.75" customHeight="1" x14ac:dyDescent="0.2">
      <c r="I517" s="8"/>
    </row>
    <row r="518" spans="9:9" ht="15.75" customHeight="1" x14ac:dyDescent="0.2">
      <c r="I518" s="8"/>
    </row>
    <row r="519" spans="9:9" ht="15.75" customHeight="1" x14ac:dyDescent="0.2">
      <c r="I519" s="8"/>
    </row>
    <row r="520" spans="9:9" ht="15.75" customHeight="1" x14ac:dyDescent="0.2">
      <c r="I520" s="8"/>
    </row>
    <row r="521" spans="9:9" ht="15.75" customHeight="1" x14ac:dyDescent="0.2">
      <c r="I521" s="8"/>
    </row>
    <row r="522" spans="9:9" ht="15.75" customHeight="1" x14ac:dyDescent="0.2">
      <c r="I522" s="8"/>
    </row>
    <row r="523" spans="9:9" ht="15.75" customHeight="1" x14ac:dyDescent="0.2">
      <c r="I523" s="8"/>
    </row>
    <row r="524" spans="9:9" ht="15.75" customHeight="1" x14ac:dyDescent="0.2">
      <c r="I524" s="8"/>
    </row>
    <row r="525" spans="9:9" ht="15.75" customHeight="1" x14ac:dyDescent="0.2">
      <c r="I525" s="8"/>
    </row>
    <row r="526" spans="9:9" ht="15.75" customHeight="1" x14ac:dyDescent="0.2">
      <c r="I526" s="8"/>
    </row>
    <row r="527" spans="9:9" ht="15.75" customHeight="1" x14ac:dyDescent="0.2">
      <c r="I527" s="8"/>
    </row>
    <row r="528" spans="9:9" ht="15.75" customHeight="1" x14ac:dyDescent="0.2">
      <c r="I528" s="8"/>
    </row>
    <row r="529" spans="9:9" ht="15.75" customHeight="1" x14ac:dyDescent="0.2">
      <c r="I529" s="8"/>
    </row>
    <row r="530" spans="9:9" ht="15.75" customHeight="1" x14ac:dyDescent="0.2">
      <c r="I530" s="8"/>
    </row>
    <row r="531" spans="9:9" ht="15.75" customHeight="1" x14ac:dyDescent="0.2">
      <c r="I531" s="8"/>
    </row>
    <row r="532" spans="9:9" ht="15.75" customHeight="1" x14ac:dyDescent="0.2">
      <c r="I532" s="8"/>
    </row>
    <row r="533" spans="9:9" ht="15.75" customHeight="1" x14ac:dyDescent="0.2">
      <c r="I533" s="8"/>
    </row>
    <row r="534" spans="9:9" ht="15.75" customHeight="1" x14ac:dyDescent="0.2">
      <c r="I534" s="8"/>
    </row>
    <row r="535" spans="9:9" ht="15.75" customHeight="1" x14ac:dyDescent="0.2">
      <c r="I535" s="8"/>
    </row>
    <row r="536" spans="9:9" ht="15.75" customHeight="1" x14ac:dyDescent="0.2">
      <c r="I536" s="8"/>
    </row>
    <row r="537" spans="9:9" ht="15.75" customHeight="1" x14ac:dyDescent="0.2">
      <c r="I537" s="8"/>
    </row>
    <row r="538" spans="9:9" ht="15.75" customHeight="1" x14ac:dyDescent="0.2">
      <c r="I538" s="8"/>
    </row>
    <row r="539" spans="9:9" ht="15.75" customHeight="1" x14ac:dyDescent="0.2">
      <c r="I539" s="8"/>
    </row>
    <row r="540" spans="9:9" ht="15.75" customHeight="1" x14ac:dyDescent="0.2">
      <c r="I540" s="8"/>
    </row>
    <row r="541" spans="9:9" ht="15.75" customHeight="1" x14ac:dyDescent="0.2">
      <c r="I541" s="8"/>
    </row>
    <row r="542" spans="9:9" ht="15.75" customHeight="1" x14ac:dyDescent="0.2">
      <c r="I542" s="8"/>
    </row>
    <row r="543" spans="9:9" ht="15.75" customHeight="1" x14ac:dyDescent="0.2">
      <c r="I543" s="8"/>
    </row>
    <row r="544" spans="9:9" ht="15.75" customHeight="1" x14ac:dyDescent="0.2">
      <c r="I544" s="8"/>
    </row>
    <row r="545" spans="9:9" ht="15.75" customHeight="1" x14ac:dyDescent="0.2">
      <c r="I545" s="8"/>
    </row>
    <row r="546" spans="9:9" ht="15.75" customHeight="1" x14ac:dyDescent="0.2">
      <c r="I546" s="8"/>
    </row>
    <row r="547" spans="9:9" ht="15.75" customHeight="1" x14ac:dyDescent="0.2">
      <c r="I547" s="8"/>
    </row>
    <row r="548" spans="9:9" ht="15.75" customHeight="1" x14ac:dyDescent="0.2">
      <c r="I548" s="8"/>
    </row>
    <row r="549" spans="9:9" ht="15.75" customHeight="1" x14ac:dyDescent="0.2">
      <c r="I549" s="8"/>
    </row>
    <row r="550" spans="9:9" ht="15.75" customHeight="1" x14ac:dyDescent="0.2">
      <c r="I550" s="8"/>
    </row>
    <row r="551" spans="9:9" ht="15.75" customHeight="1" x14ac:dyDescent="0.2">
      <c r="I551" s="8"/>
    </row>
    <row r="552" spans="9:9" ht="15.75" customHeight="1" x14ac:dyDescent="0.2">
      <c r="I552" s="8"/>
    </row>
    <row r="553" spans="9:9" ht="15.75" customHeight="1" x14ac:dyDescent="0.2">
      <c r="I553" s="8"/>
    </row>
    <row r="554" spans="9:9" ht="15.75" customHeight="1" x14ac:dyDescent="0.2">
      <c r="I554" s="8"/>
    </row>
    <row r="555" spans="9:9" ht="15.75" customHeight="1" x14ac:dyDescent="0.2">
      <c r="I555" s="8"/>
    </row>
    <row r="556" spans="9:9" ht="15.75" customHeight="1" x14ac:dyDescent="0.2">
      <c r="I556" s="8"/>
    </row>
    <row r="557" spans="9:9" ht="15.75" customHeight="1" x14ac:dyDescent="0.2">
      <c r="I557" s="8"/>
    </row>
    <row r="558" spans="9:9" ht="15.75" customHeight="1" x14ac:dyDescent="0.2">
      <c r="I558" s="8"/>
    </row>
    <row r="559" spans="9:9" ht="15.75" customHeight="1" x14ac:dyDescent="0.2">
      <c r="I559" s="8"/>
    </row>
    <row r="560" spans="9:9" ht="15.75" customHeight="1" x14ac:dyDescent="0.2">
      <c r="I560" s="8"/>
    </row>
    <row r="561" spans="9:9" ht="15.75" customHeight="1" x14ac:dyDescent="0.2">
      <c r="I561" s="8"/>
    </row>
    <row r="562" spans="9:9" ht="15.75" customHeight="1" x14ac:dyDescent="0.2">
      <c r="I562" s="8"/>
    </row>
    <row r="563" spans="9:9" ht="15.75" customHeight="1" x14ac:dyDescent="0.2">
      <c r="I563" s="8"/>
    </row>
    <row r="564" spans="9:9" ht="15.75" customHeight="1" x14ac:dyDescent="0.2">
      <c r="I564" s="8"/>
    </row>
    <row r="565" spans="9:9" ht="15.75" customHeight="1" x14ac:dyDescent="0.2">
      <c r="I565" s="8"/>
    </row>
    <row r="566" spans="9:9" ht="15.75" customHeight="1" x14ac:dyDescent="0.2">
      <c r="I566" s="8"/>
    </row>
    <row r="567" spans="9:9" ht="15.75" customHeight="1" x14ac:dyDescent="0.2">
      <c r="I567" s="8"/>
    </row>
    <row r="568" spans="9:9" ht="15.75" customHeight="1" x14ac:dyDescent="0.2">
      <c r="I568" s="8"/>
    </row>
    <row r="569" spans="9:9" ht="15.75" customHeight="1" x14ac:dyDescent="0.2">
      <c r="I569" s="8"/>
    </row>
    <row r="570" spans="9:9" ht="15.75" customHeight="1" x14ac:dyDescent="0.2">
      <c r="I570" s="8"/>
    </row>
    <row r="571" spans="9:9" ht="15.75" customHeight="1" x14ac:dyDescent="0.2">
      <c r="I571" s="8"/>
    </row>
    <row r="572" spans="9:9" ht="15.75" customHeight="1" x14ac:dyDescent="0.2">
      <c r="I572" s="8"/>
    </row>
    <row r="573" spans="9:9" ht="15.75" customHeight="1" x14ac:dyDescent="0.2">
      <c r="I573" s="8"/>
    </row>
    <row r="574" spans="9:9" ht="15.75" customHeight="1" x14ac:dyDescent="0.2">
      <c r="I574" s="8"/>
    </row>
    <row r="575" spans="9:9" ht="15.75" customHeight="1" x14ac:dyDescent="0.2">
      <c r="I575" s="8"/>
    </row>
    <row r="576" spans="9:9" ht="15.75" customHeight="1" x14ac:dyDescent="0.2">
      <c r="I576" s="8"/>
    </row>
    <row r="577" spans="9:9" ht="15.75" customHeight="1" x14ac:dyDescent="0.2">
      <c r="I577" s="8"/>
    </row>
    <row r="578" spans="9:9" ht="15.75" customHeight="1" x14ac:dyDescent="0.2">
      <c r="I578" s="8"/>
    </row>
    <row r="579" spans="9:9" ht="15.75" customHeight="1" x14ac:dyDescent="0.2">
      <c r="I579" s="8"/>
    </row>
    <row r="580" spans="9:9" ht="15.75" customHeight="1" x14ac:dyDescent="0.2">
      <c r="I580" s="8"/>
    </row>
    <row r="581" spans="9:9" ht="15.75" customHeight="1" x14ac:dyDescent="0.2">
      <c r="I581" s="8"/>
    </row>
    <row r="582" spans="9:9" ht="15.75" customHeight="1" x14ac:dyDescent="0.2">
      <c r="I582" s="8"/>
    </row>
    <row r="583" spans="9:9" ht="15.75" customHeight="1" x14ac:dyDescent="0.2">
      <c r="I583" s="8"/>
    </row>
    <row r="584" spans="9:9" ht="15.75" customHeight="1" x14ac:dyDescent="0.2">
      <c r="I584" s="8"/>
    </row>
    <row r="585" spans="9:9" ht="15.75" customHeight="1" x14ac:dyDescent="0.2">
      <c r="I585" s="8"/>
    </row>
    <row r="586" spans="9:9" ht="15.75" customHeight="1" x14ac:dyDescent="0.2">
      <c r="I586" s="8"/>
    </row>
    <row r="587" spans="9:9" ht="15.75" customHeight="1" x14ac:dyDescent="0.2">
      <c r="I587" s="8"/>
    </row>
    <row r="588" spans="9:9" ht="15.75" customHeight="1" x14ac:dyDescent="0.2">
      <c r="I588" s="8"/>
    </row>
    <row r="589" spans="9:9" ht="15.75" customHeight="1" x14ac:dyDescent="0.2">
      <c r="I589" s="8"/>
    </row>
    <row r="590" spans="9:9" ht="15.75" customHeight="1" x14ac:dyDescent="0.2">
      <c r="I590" s="8"/>
    </row>
    <row r="591" spans="9:9" ht="15.75" customHeight="1" x14ac:dyDescent="0.2">
      <c r="I591" s="8"/>
    </row>
    <row r="592" spans="9:9" ht="15.75" customHeight="1" x14ac:dyDescent="0.2">
      <c r="I592" s="8"/>
    </row>
    <row r="593" spans="9:9" ht="15.75" customHeight="1" x14ac:dyDescent="0.2">
      <c r="I593" s="8"/>
    </row>
    <row r="594" spans="9:9" ht="15.75" customHeight="1" x14ac:dyDescent="0.2">
      <c r="I594" s="8"/>
    </row>
    <row r="595" spans="9:9" ht="15.75" customHeight="1" x14ac:dyDescent="0.2">
      <c r="I595" s="8"/>
    </row>
    <row r="596" spans="9:9" ht="15.75" customHeight="1" x14ac:dyDescent="0.2">
      <c r="I596" s="8"/>
    </row>
    <row r="597" spans="9:9" ht="15.75" customHeight="1" x14ac:dyDescent="0.2">
      <c r="I597" s="8"/>
    </row>
    <row r="598" spans="9:9" ht="15.75" customHeight="1" x14ac:dyDescent="0.2">
      <c r="I598" s="8"/>
    </row>
    <row r="599" spans="9:9" ht="15.75" customHeight="1" x14ac:dyDescent="0.2">
      <c r="I599" s="8"/>
    </row>
    <row r="600" spans="9:9" ht="15.75" customHeight="1" x14ac:dyDescent="0.2">
      <c r="I600" s="8"/>
    </row>
    <row r="601" spans="9:9" ht="15.75" customHeight="1" x14ac:dyDescent="0.2">
      <c r="I601" s="8"/>
    </row>
    <row r="602" spans="9:9" ht="15.75" customHeight="1" x14ac:dyDescent="0.2">
      <c r="I602" s="8"/>
    </row>
    <row r="603" spans="9:9" ht="15.75" customHeight="1" x14ac:dyDescent="0.2">
      <c r="I603" s="8"/>
    </row>
    <row r="604" spans="9:9" ht="15.75" customHeight="1" x14ac:dyDescent="0.2">
      <c r="I604" s="8"/>
    </row>
    <row r="605" spans="9:9" ht="15.75" customHeight="1" x14ac:dyDescent="0.2">
      <c r="I605" s="8"/>
    </row>
    <row r="606" spans="9:9" ht="15.75" customHeight="1" x14ac:dyDescent="0.2">
      <c r="I606" s="8"/>
    </row>
    <row r="607" spans="9:9" ht="15.75" customHeight="1" x14ac:dyDescent="0.2">
      <c r="I607" s="8"/>
    </row>
    <row r="608" spans="9:9" ht="15.75" customHeight="1" x14ac:dyDescent="0.2">
      <c r="I608" s="8"/>
    </row>
    <row r="609" spans="9:9" ht="15.75" customHeight="1" x14ac:dyDescent="0.2">
      <c r="I609" s="8"/>
    </row>
    <row r="610" spans="9:9" ht="15.75" customHeight="1" x14ac:dyDescent="0.2">
      <c r="I610" s="8"/>
    </row>
    <row r="611" spans="9:9" ht="15.75" customHeight="1" x14ac:dyDescent="0.2">
      <c r="I611" s="8"/>
    </row>
    <row r="612" spans="9:9" ht="15.75" customHeight="1" x14ac:dyDescent="0.2">
      <c r="I612" s="8"/>
    </row>
    <row r="613" spans="9:9" ht="15.75" customHeight="1" x14ac:dyDescent="0.2">
      <c r="I613" s="8"/>
    </row>
    <row r="614" spans="9:9" ht="15.75" customHeight="1" x14ac:dyDescent="0.2">
      <c r="I614" s="8"/>
    </row>
    <row r="615" spans="9:9" ht="15.75" customHeight="1" x14ac:dyDescent="0.2">
      <c r="I615" s="8"/>
    </row>
    <row r="616" spans="9:9" ht="15.75" customHeight="1" x14ac:dyDescent="0.2">
      <c r="I616" s="8"/>
    </row>
    <row r="617" spans="9:9" ht="15.75" customHeight="1" x14ac:dyDescent="0.2">
      <c r="I617" s="8"/>
    </row>
    <row r="618" spans="9:9" ht="15.75" customHeight="1" x14ac:dyDescent="0.2">
      <c r="I618" s="8"/>
    </row>
    <row r="619" spans="9:9" ht="15.75" customHeight="1" x14ac:dyDescent="0.2">
      <c r="I619" s="8"/>
    </row>
    <row r="620" spans="9:9" ht="15.75" customHeight="1" x14ac:dyDescent="0.2">
      <c r="I620" s="8"/>
    </row>
    <row r="621" spans="9:9" ht="15.75" customHeight="1" x14ac:dyDescent="0.2">
      <c r="I621" s="8"/>
    </row>
    <row r="622" spans="9:9" ht="15.75" customHeight="1" x14ac:dyDescent="0.2">
      <c r="I622" s="8"/>
    </row>
    <row r="623" spans="9:9" ht="15.75" customHeight="1" x14ac:dyDescent="0.2">
      <c r="I623" s="8"/>
    </row>
    <row r="624" spans="9:9" ht="15.75" customHeight="1" x14ac:dyDescent="0.2">
      <c r="I624" s="8"/>
    </row>
    <row r="625" spans="9:9" ht="15.75" customHeight="1" x14ac:dyDescent="0.2">
      <c r="I625" s="8"/>
    </row>
    <row r="626" spans="9:9" ht="15.75" customHeight="1" x14ac:dyDescent="0.2">
      <c r="I626" s="8"/>
    </row>
    <row r="627" spans="9:9" ht="15.75" customHeight="1" x14ac:dyDescent="0.2">
      <c r="I627" s="8"/>
    </row>
    <row r="628" spans="9:9" ht="15.75" customHeight="1" x14ac:dyDescent="0.2">
      <c r="I628" s="8"/>
    </row>
    <row r="629" spans="9:9" ht="15.75" customHeight="1" x14ac:dyDescent="0.2">
      <c r="I629" s="8"/>
    </row>
    <row r="630" spans="9:9" ht="15.75" customHeight="1" x14ac:dyDescent="0.2">
      <c r="I630" s="8"/>
    </row>
    <row r="631" spans="9:9" ht="15.75" customHeight="1" x14ac:dyDescent="0.2">
      <c r="I631" s="8"/>
    </row>
    <row r="632" spans="9:9" ht="15.75" customHeight="1" x14ac:dyDescent="0.2">
      <c r="I632" s="8"/>
    </row>
    <row r="633" spans="9:9" ht="15.75" customHeight="1" x14ac:dyDescent="0.2">
      <c r="I633" s="8"/>
    </row>
    <row r="634" spans="9:9" ht="15.75" customHeight="1" x14ac:dyDescent="0.2">
      <c r="I634" s="8"/>
    </row>
    <row r="635" spans="9:9" ht="15.75" customHeight="1" x14ac:dyDescent="0.2">
      <c r="I635" s="8"/>
    </row>
    <row r="636" spans="9:9" ht="15.75" customHeight="1" x14ac:dyDescent="0.2">
      <c r="I636" s="8"/>
    </row>
    <row r="637" spans="9:9" ht="15.75" customHeight="1" x14ac:dyDescent="0.2">
      <c r="I637" s="8"/>
    </row>
    <row r="638" spans="9:9" ht="15.75" customHeight="1" x14ac:dyDescent="0.2">
      <c r="I638" s="8"/>
    </row>
    <row r="639" spans="9:9" ht="15.75" customHeight="1" x14ac:dyDescent="0.2">
      <c r="I639" s="8"/>
    </row>
    <row r="640" spans="9:9" ht="15.75" customHeight="1" x14ac:dyDescent="0.2">
      <c r="I640" s="8"/>
    </row>
    <row r="641" spans="9:9" ht="15.75" customHeight="1" x14ac:dyDescent="0.2">
      <c r="I641" s="8"/>
    </row>
    <row r="642" spans="9:9" ht="15.75" customHeight="1" x14ac:dyDescent="0.2">
      <c r="I642" s="8"/>
    </row>
    <row r="643" spans="9:9" ht="15.75" customHeight="1" x14ac:dyDescent="0.2">
      <c r="I643" s="8"/>
    </row>
    <row r="644" spans="9:9" ht="15.75" customHeight="1" x14ac:dyDescent="0.2">
      <c r="I644" s="8"/>
    </row>
    <row r="645" spans="9:9" ht="15.75" customHeight="1" x14ac:dyDescent="0.2">
      <c r="I645" s="8"/>
    </row>
    <row r="646" spans="9:9" ht="15.75" customHeight="1" x14ac:dyDescent="0.2">
      <c r="I646" s="8"/>
    </row>
    <row r="647" spans="9:9" ht="15.75" customHeight="1" x14ac:dyDescent="0.2">
      <c r="I647" s="8"/>
    </row>
    <row r="648" spans="9:9" ht="15.75" customHeight="1" x14ac:dyDescent="0.2">
      <c r="I648" s="8"/>
    </row>
    <row r="649" spans="9:9" ht="15.75" customHeight="1" x14ac:dyDescent="0.2">
      <c r="I649" s="8"/>
    </row>
    <row r="650" spans="9:9" ht="15.75" customHeight="1" x14ac:dyDescent="0.2">
      <c r="I650" s="8"/>
    </row>
    <row r="651" spans="9:9" ht="15.75" customHeight="1" x14ac:dyDescent="0.2">
      <c r="I651" s="8"/>
    </row>
    <row r="652" spans="9:9" ht="15.75" customHeight="1" x14ac:dyDescent="0.2">
      <c r="I652" s="8"/>
    </row>
    <row r="653" spans="9:9" ht="15.75" customHeight="1" x14ac:dyDescent="0.2">
      <c r="I653" s="8"/>
    </row>
    <row r="654" spans="9:9" ht="15.75" customHeight="1" x14ac:dyDescent="0.2">
      <c r="I654" s="8"/>
    </row>
    <row r="655" spans="9:9" ht="15.75" customHeight="1" x14ac:dyDescent="0.2">
      <c r="I655" s="8"/>
    </row>
    <row r="656" spans="9:9" ht="15.75" customHeight="1" x14ac:dyDescent="0.2">
      <c r="I656" s="8"/>
    </row>
    <row r="657" spans="9:9" ht="15.75" customHeight="1" x14ac:dyDescent="0.2">
      <c r="I657" s="8"/>
    </row>
    <row r="658" spans="9:9" ht="15.75" customHeight="1" x14ac:dyDescent="0.2">
      <c r="I658" s="8"/>
    </row>
    <row r="659" spans="9:9" ht="15.75" customHeight="1" x14ac:dyDescent="0.2">
      <c r="I659" s="8"/>
    </row>
    <row r="660" spans="9:9" ht="15.75" customHeight="1" x14ac:dyDescent="0.2">
      <c r="I660" s="8"/>
    </row>
    <row r="661" spans="9:9" ht="15.75" customHeight="1" x14ac:dyDescent="0.2">
      <c r="I661" s="8"/>
    </row>
    <row r="662" spans="9:9" ht="15.75" customHeight="1" x14ac:dyDescent="0.2">
      <c r="I662" s="8"/>
    </row>
    <row r="663" spans="9:9" ht="15.75" customHeight="1" x14ac:dyDescent="0.2">
      <c r="I663" s="8"/>
    </row>
    <row r="664" spans="9:9" ht="15.75" customHeight="1" x14ac:dyDescent="0.2">
      <c r="I664" s="8"/>
    </row>
    <row r="665" spans="9:9" ht="15.75" customHeight="1" x14ac:dyDescent="0.2">
      <c r="I665" s="8"/>
    </row>
    <row r="666" spans="9:9" ht="15.75" customHeight="1" x14ac:dyDescent="0.2">
      <c r="I666" s="8"/>
    </row>
    <row r="667" spans="9:9" ht="15.75" customHeight="1" x14ac:dyDescent="0.2">
      <c r="I667" s="8"/>
    </row>
    <row r="668" spans="9:9" ht="15.75" customHeight="1" x14ac:dyDescent="0.2">
      <c r="I668" s="8"/>
    </row>
    <row r="669" spans="9:9" ht="15.75" customHeight="1" x14ac:dyDescent="0.2">
      <c r="I669" s="8"/>
    </row>
    <row r="670" spans="9:9" ht="15.75" customHeight="1" x14ac:dyDescent="0.2">
      <c r="I670" s="8"/>
    </row>
    <row r="671" spans="9:9" ht="15.75" customHeight="1" x14ac:dyDescent="0.2">
      <c r="I671" s="8"/>
    </row>
    <row r="672" spans="9:9" ht="15.75" customHeight="1" x14ac:dyDescent="0.2">
      <c r="I672" s="8"/>
    </row>
    <row r="673" spans="9:9" ht="15.75" customHeight="1" x14ac:dyDescent="0.2">
      <c r="I673" s="8"/>
    </row>
    <row r="674" spans="9:9" ht="15.75" customHeight="1" x14ac:dyDescent="0.2">
      <c r="I674" s="8"/>
    </row>
    <row r="675" spans="9:9" ht="15.75" customHeight="1" x14ac:dyDescent="0.2">
      <c r="I675" s="8"/>
    </row>
    <row r="676" spans="9:9" ht="15.75" customHeight="1" x14ac:dyDescent="0.2">
      <c r="I676" s="8"/>
    </row>
    <row r="677" spans="9:9" ht="15.75" customHeight="1" x14ac:dyDescent="0.2">
      <c r="I677" s="8"/>
    </row>
    <row r="678" spans="9:9" ht="15.75" customHeight="1" x14ac:dyDescent="0.2">
      <c r="I678" s="8"/>
    </row>
    <row r="679" spans="9:9" ht="15.75" customHeight="1" x14ac:dyDescent="0.2">
      <c r="I679" s="8"/>
    </row>
    <row r="680" spans="9:9" ht="15.75" customHeight="1" x14ac:dyDescent="0.2">
      <c r="I680" s="8"/>
    </row>
    <row r="681" spans="9:9" ht="15.75" customHeight="1" x14ac:dyDescent="0.2">
      <c r="I681" s="8"/>
    </row>
    <row r="682" spans="9:9" ht="15.75" customHeight="1" x14ac:dyDescent="0.2">
      <c r="I682" s="8"/>
    </row>
    <row r="683" spans="9:9" ht="15.75" customHeight="1" x14ac:dyDescent="0.2">
      <c r="I683" s="8"/>
    </row>
    <row r="684" spans="9:9" ht="15.75" customHeight="1" x14ac:dyDescent="0.2">
      <c r="I684" s="8"/>
    </row>
    <row r="685" spans="9:9" ht="15.75" customHeight="1" x14ac:dyDescent="0.2">
      <c r="I685" s="8"/>
    </row>
    <row r="686" spans="9:9" ht="15.75" customHeight="1" x14ac:dyDescent="0.2">
      <c r="I686" s="8"/>
    </row>
    <row r="687" spans="9:9" ht="15.75" customHeight="1" x14ac:dyDescent="0.2">
      <c r="I687" s="8"/>
    </row>
    <row r="688" spans="9:9" ht="15.75" customHeight="1" x14ac:dyDescent="0.2">
      <c r="I688" s="8"/>
    </row>
    <row r="689" spans="9:9" ht="15.75" customHeight="1" x14ac:dyDescent="0.2">
      <c r="I689" s="8"/>
    </row>
    <row r="690" spans="9:9" ht="15.75" customHeight="1" x14ac:dyDescent="0.2">
      <c r="I690" s="8"/>
    </row>
    <row r="691" spans="9:9" ht="15.75" customHeight="1" x14ac:dyDescent="0.2">
      <c r="I691" s="8"/>
    </row>
    <row r="692" spans="9:9" ht="15.75" customHeight="1" x14ac:dyDescent="0.2">
      <c r="I692" s="8"/>
    </row>
    <row r="693" spans="9:9" ht="15.75" customHeight="1" x14ac:dyDescent="0.2">
      <c r="I693" s="8"/>
    </row>
    <row r="694" spans="9:9" ht="15.75" customHeight="1" x14ac:dyDescent="0.2">
      <c r="I694" s="8"/>
    </row>
    <row r="695" spans="9:9" ht="15.75" customHeight="1" x14ac:dyDescent="0.2">
      <c r="I695" s="8"/>
    </row>
    <row r="696" spans="9:9" ht="15.75" customHeight="1" x14ac:dyDescent="0.2">
      <c r="I696" s="8"/>
    </row>
    <row r="697" spans="9:9" ht="15.75" customHeight="1" x14ac:dyDescent="0.2">
      <c r="I697" s="8"/>
    </row>
    <row r="698" spans="9:9" ht="15.75" customHeight="1" x14ac:dyDescent="0.2">
      <c r="I698" s="8"/>
    </row>
    <row r="699" spans="9:9" ht="15.75" customHeight="1" x14ac:dyDescent="0.2">
      <c r="I699" s="8"/>
    </row>
    <row r="700" spans="9:9" ht="15.75" customHeight="1" x14ac:dyDescent="0.2">
      <c r="I700" s="8"/>
    </row>
    <row r="701" spans="9:9" ht="15.75" customHeight="1" x14ac:dyDescent="0.2">
      <c r="I701" s="8"/>
    </row>
    <row r="702" spans="9:9" ht="15.75" customHeight="1" x14ac:dyDescent="0.2">
      <c r="I702" s="8"/>
    </row>
    <row r="703" spans="9:9" ht="15.75" customHeight="1" x14ac:dyDescent="0.2">
      <c r="I703" s="8"/>
    </row>
    <row r="704" spans="9:9" ht="15.75" customHeight="1" x14ac:dyDescent="0.2">
      <c r="I704" s="8"/>
    </row>
    <row r="705" spans="9:9" ht="15.75" customHeight="1" x14ac:dyDescent="0.2">
      <c r="I705" s="8"/>
    </row>
    <row r="706" spans="9:9" ht="15.75" customHeight="1" x14ac:dyDescent="0.2">
      <c r="I706" s="8"/>
    </row>
    <row r="707" spans="9:9" ht="15.75" customHeight="1" x14ac:dyDescent="0.2">
      <c r="I707" s="8"/>
    </row>
    <row r="708" spans="9:9" ht="15.75" customHeight="1" x14ac:dyDescent="0.2">
      <c r="I708" s="8"/>
    </row>
    <row r="709" spans="9:9" ht="15.75" customHeight="1" x14ac:dyDescent="0.2">
      <c r="I709" s="8"/>
    </row>
    <row r="710" spans="9:9" ht="15.75" customHeight="1" x14ac:dyDescent="0.2">
      <c r="I710" s="8"/>
    </row>
    <row r="711" spans="9:9" ht="15.75" customHeight="1" x14ac:dyDescent="0.2">
      <c r="I711" s="8"/>
    </row>
    <row r="712" spans="9:9" ht="15.75" customHeight="1" x14ac:dyDescent="0.2">
      <c r="I712" s="8"/>
    </row>
    <row r="713" spans="9:9" ht="15.75" customHeight="1" x14ac:dyDescent="0.2">
      <c r="I713" s="8"/>
    </row>
    <row r="714" spans="9:9" ht="15.75" customHeight="1" x14ac:dyDescent="0.2">
      <c r="I714" s="8"/>
    </row>
    <row r="715" spans="9:9" ht="15.75" customHeight="1" x14ac:dyDescent="0.2">
      <c r="I715" s="8"/>
    </row>
    <row r="716" spans="9:9" ht="15.75" customHeight="1" x14ac:dyDescent="0.2">
      <c r="I716" s="8"/>
    </row>
    <row r="717" spans="9:9" ht="15.75" customHeight="1" x14ac:dyDescent="0.2">
      <c r="I717" s="8"/>
    </row>
    <row r="718" spans="9:9" ht="15.75" customHeight="1" x14ac:dyDescent="0.2">
      <c r="I718" s="8"/>
    </row>
    <row r="719" spans="9:9" ht="15.75" customHeight="1" x14ac:dyDescent="0.2">
      <c r="I719" s="8"/>
    </row>
    <row r="720" spans="9:9" ht="15.75" customHeight="1" x14ac:dyDescent="0.2">
      <c r="I720" s="8"/>
    </row>
    <row r="721" spans="9:9" ht="15.75" customHeight="1" x14ac:dyDescent="0.2">
      <c r="I721" s="8"/>
    </row>
    <row r="722" spans="9:9" ht="15.75" customHeight="1" x14ac:dyDescent="0.2">
      <c r="I722" s="8"/>
    </row>
    <row r="723" spans="9:9" ht="15.75" customHeight="1" x14ac:dyDescent="0.2">
      <c r="I723" s="8"/>
    </row>
    <row r="724" spans="9:9" ht="15.75" customHeight="1" x14ac:dyDescent="0.2">
      <c r="I724" s="8"/>
    </row>
    <row r="725" spans="9:9" ht="15.75" customHeight="1" x14ac:dyDescent="0.2">
      <c r="I725" s="8"/>
    </row>
    <row r="726" spans="9:9" ht="15.75" customHeight="1" x14ac:dyDescent="0.2">
      <c r="I726" s="8"/>
    </row>
    <row r="727" spans="9:9" ht="15.75" customHeight="1" x14ac:dyDescent="0.2">
      <c r="I727" s="8"/>
    </row>
    <row r="728" spans="9:9" ht="15.75" customHeight="1" x14ac:dyDescent="0.2">
      <c r="I728" s="8"/>
    </row>
    <row r="729" spans="9:9" ht="15.75" customHeight="1" x14ac:dyDescent="0.2">
      <c r="I729" s="8"/>
    </row>
    <row r="730" spans="9:9" ht="15.75" customHeight="1" x14ac:dyDescent="0.2">
      <c r="I730" s="8"/>
    </row>
    <row r="731" spans="9:9" ht="15.75" customHeight="1" x14ac:dyDescent="0.2">
      <c r="I731" s="8"/>
    </row>
    <row r="732" spans="9:9" ht="15.75" customHeight="1" x14ac:dyDescent="0.2">
      <c r="I732" s="8"/>
    </row>
    <row r="733" spans="9:9" ht="15.75" customHeight="1" x14ac:dyDescent="0.2">
      <c r="I733" s="8"/>
    </row>
    <row r="734" spans="9:9" ht="15.75" customHeight="1" x14ac:dyDescent="0.2">
      <c r="I734" s="8"/>
    </row>
    <row r="735" spans="9:9" ht="15.75" customHeight="1" x14ac:dyDescent="0.2">
      <c r="I735" s="8"/>
    </row>
    <row r="736" spans="9:9" ht="15.75" customHeight="1" x14ac:dyDescent="0.2">
      <c r="I736" s="8"/>
    </row>
    <row r="737" spans="9:9" ht="15.75" customHeight="1" x14ac:dyDescent="0.2">
      <c r="I737" s="8"/>
    </row>
    <row r="738" spans="9:9" ht="15.75" customHeight="1" x14ac:dyDescent="0.2">
      <c r="I738" s="8"/>
    </row>
    <row r="739" spans="9:9" ht="15.75" customHeight="1" x14ac:dyDescent="0.2">
      <c r="I739" s="8"/>
    </row>
    <row r="740" spans="9:9" ht="15.75" customHeight="1" x14ac:dyDescent="0.2">
      <c r="I740" s="8"/>
    </row>
    <row r="741" spans="9:9" ht="15.75" customHeight="1" x14ac:dyDescent="0.2">
      <c r="I741" s="8"/>
    </row>
    <row r="742" spans="9:9" ht="15.75" customHeight="1" x14ac:dyDescent="0.2">
      <c r="I742" s="8"/>
    </row>
    <row r="743" spans="9:9" ht="15.75" customHeight="1" x14ac:dyDescent="0.2">
      <c r="I743" s="8"/>
    </row>
    <row r="744" spans="9:9" ht="15.75" customHeight="1" x14ac:dyDescent="0.2">
      <c r="I744" s="8"/>
    </row>
    <row r="745" spans="9:9" ht="15.75" customHeight="1" x14ac:dyDescent="0.2">
      <c r="I745" s="8"/>
    </row>
    <row r="746" spans="9:9" ht="15.75" customHeight="1" x14ac:dyDescent="0.2">
      <c r="I746" s="8"/>
    </row>
    <row r="747" spans="9:9" ht="15.75" customHeight="1" x14ac:dyDescent="0.2">
      <c r="I747" s="8"/>
    </row>
    <row r="748" spans="9:9" ht="15.75" customHeight="1" x14ac:dyDescent="0.2">
      <c r="I748" s="8"/>
    </row>
    <row r="749" spans="9:9" ht="15.75" customHeight="1" x14ac:dyDescent="0.2">
      <c r="I749" s="8"/>
    </row>
    <row r="750" spans="9:9" ht="15.75" customHeight="1" x14ac:dyDescent="0.2">
      <c r="I750" s="8"/>
    </row>
    <row r="751" spans="9:9" ht="15.75" customHeight="1" x14ac:dyDescent="0.2">
      <c r="I751" s="8"/>
    </row>
    <row r="752" spans="9:9" ht="15.75" customHeight="1" x14ac:dyDescent="0.2">
      <c r="I752" s="8"/>
    </row>
    <row r="753" spans="9:9" ht="15.75" customHeight="1" x14ac:dyDescent="0.2">
      <c r="I753" s="8"/>
    </row>
    <row r="754" spans="9:9" ht="15.75" customHeight="1" x14ac:dyDescent="0.2">
      <c r="I754" s="8"/>
    </row>
    <row r="755" spans="9:9" ht="15.75" customHeight="1" x14ac:dyDescent="0.2">
      <c r="I755" s="8"/>
    </row>
    <row r="756" spans="9:9" ht="15.75" customHeight="1" x14ac:dyDescent="0.2">
      <c r="I756" s="8"/>
    </row>
    <row r="757" spans="9:9" ht="15.75" customHeight="1" x14ac:dyDescent="0.2">
      <c r="I757" s="8"/>
    </row>
    <row r="758" spans="9:9" ht="15.75" customHeight="1" x14ac:dyDescent="0.2">
      <c r="I758" s="8"/>
    </row>
    <row r="759" spans="9:9" ht="15.75" customHeight="1" x14ac:dyDescent="0.2">
      <c r="I759" s="8"/>
    </row>
    <row r="760" spans="9:9" ht="15.75" customHeight="1" x14ac:dyDescent="0.2">
      <c r="I760" s="8"/>
    </row>
    <row r="761" spans="9:9" ht="15.75" customHeight="1" x14ac:dyDescent="0.2">
      <c r="I761" s="8"/>
    </row>
    <row r="762" spans="9:9" ht="15.75" customHeight="1" x14ac:dyDescent="0.2">
      <c r="I762" s="8"/>
    </row>
    <row r="763" spans="9:9" ht="15.75" customHeight="1" x14ac:dyDescent="0.2">
      <c r="I763" s="8"/>
    </row>
    <row r="764" spans="9:9" ht="15.75" customHeight="1" x14ac:dyDescent="0.2">
      <c r="I764" s="8"/>
    </row>
    <row r="765" spans="9:9" ht="15.75" customHeight="1" x14ac:dyDescent="0.2">
      <c r="I765" s="8"/>
    </row>
    <row r="766" spans="9:9" ht="15.75" customHeight="1" x14ac:dyDescent="0.2">
      <c r="I766" s="8"/>
    </row>
    <row r="767" spans="9:9" ht="15.75" customHeight="1" x14ac:dyDescent="0.2">
      <c r="I767" s="8"/>
    </row>
    <row r="768" spans="9:9" ht="15.75" customHeight="1" x14ac:dyDescent="0.2">
      <c r="I768" s="8"/>
    </row>
    <row r="769" spans="9:9" ht="15.75" customHeight="1" x14ac:dyDescent="0.2">
      <c r="I769" s="8"/>
    </row>
    <row r="770" spans="9:9" ht="15.75" customHeight="1" x14ac:dyDescent="0.2">
      <c r="I770" s="8"/>
    </row>
    <row r="771" spans="9:9" ht="15.75" customHeight="1" x14ac:dyDescent="0.2">
      <c r="I771" s="8"/>
    </row>
    <row r="772" spans="9:9" ht="15.75" customHeight="1" x14ac:dyDescent="0.2">
      <c r="I772" s="8"/>
    </row>
    <row r="773" spans="9:9" ht="15.75" customHeight="1" x14ac:dyDescent="0.2">
      <c r="I773" s="8"/>
    </row>
    <row r="774" spans="9:9" ht="15.75" customHeight="1" x14ac:dyDescent="0.2">
      <c r="I774" s="8"/>
    </row>
    <row r="775" spans="9:9" ht="15.75" customHeight="1" x14ac:dyDescent="0.2">
      <c r="I775" s="8"/>
    </row>
    <row r="776" spans="9:9" ht="15.75" customHeight="1" x14ac:dyDescent="0.2">
      <c r="I776" s="8"/>
    </row>
    <row r="777" spans="9:9" ht="15.75" customHeight="1" x14ac:dyDescent="0.2">
      <c r="I777" s="8"/>
    </row>
    <row r="778" spans="9:9" ht="15.75" customHeight="1" x14ac:dyDescent="0.2">
      <c r="I778" s="8"/>
    </row>
    <row r="779" spans="9:9" ht="15.75" customHeight="1" x14ac:dyDescent="0.2">
      <c r="I779" s="8"/>
    </row>
    <row r="780" spans="9:9" ht="15.75" customHeight="1" x14ac:dyDescent="0.2">
      <c r="I780" s="8"/>
    </row>
    <row r="781" spans="9:9" ht="15.75" customHeight="1" x14ac:dyDescent="0.2">
      <c r="I781" s="8"/>
    </row>
    <row r="782" spans="9:9" ht="15.75" customHeight="1" x14ac:dyDescent="0.2">
      <c r="I782" s="8"/>
    </row>
    <row r="783" spans="9:9" ht="15.75" customHeight="1" x14ac:dyDescent="0.2">
      <c r="I783" s="8"/>
    </row>
    <row r="784" spans="9:9" ht="15.75" customHeight="1" x14ac:dyDescent="0.2">
      <c r="I784" s="8"/>
    </row>
    <row r="785" spans="9:9" ht="15.75" customHeight="1" x14ac:dyDescent="0.2">
      <c r="I785" s="8"/>
    </row>
    <row r="786" spans="9:9" ht="15.75" customHeight="1" x14ac:dyDescent="0.2">
      <c r="I786" s="8"/>
    </row>
    <row r="787" spans="9:9" ht="15.75" customHeight="1" x14ac:dyDescent="0.2">
      <c r="I787" s="8"/>
    </row>
    <row r="788" spans="9:9" ht="15.75" customHeight="1" x14ac:dyDescent="0.2">
      <c r="I788" s="8"/>
    </row>
    <row r="789" spans="9:9" ht="15.75" customHeight="1" x14ac:dyDescent="0.2">
      <c r="I789" s="8"/>
    </row>
    <row r="790" spans="9:9" ht="15.75" customHeight="1" x14ac:dyDescent="0.2">
      <c r="I790" s="8"/>
    </row>
    <row r="791" spans="9:9" ht="15.75" customHeight="1" x14ac:dyDescent="0.2">
      <c r="I791" s="8"/>
    </row>
    <row r="792" spans="9:9" ht="15.75" customHeight="1" x14ac:dyDescent="0.2">
      <c r="I792" s="8"/>
    </row>
    <row r="793" spans="9:9" ht="15.75" customHeight="1" x14ac:dyDescent="0.2">
      <c r="I793" s="8"/>
    </row>
    <row r="794" spans="9:9" ht="15.75" customHeight="1" x14ac:dyDescent="0.2">
      <c r="I794" s="8"/>
    </row>
    <row r="795" spans="9:9" ht="15.75" customHeight="1" x14ac:dyDescent="0.2">
      <c r="I795" s="8"/>
    </row>
    <row r="796" spans="9:9" ht="15.75" customHeight="1" x14ac:dyDescent="0.2">
      <c r="I796" s="8"/>
    </row>
    <row r="797" spans="9:9" ht="15.75" customHeight="1" x14ac:dyDescent="0.2">
      <c r="I797" s="8"/>
    </row>
    <row r="798" spans="9:9" ht="15.75" customHeight="1" x14ac:dyDescent="0.2">
      <c r="I798" s="8"/>
    </row>
    <row r="799" spans="9:9" ht="15.75" customHeight="1" x14ac:dyDescent="0.2">
      <c r="I799" s="8"/>
    </row>
    <row r="800" spans="9:9" ht="15.75" customHeight="1" x14ac:dyDescent="0.2">
      <c r="I800" s="8"/>
    </row>
    <row r="801" spans="9:9" ht="15.75" customHeight="1" x14ac:dyDescent="0.2">
      <c r="I801" s="8"/>
    </row>
    <row r="802" spans="9:9" ht="15.75" customHeight="1" x14ac:dyDescent="0.2">
      <c r="I802" s="8"/>
    </row>
    <row r="803" spans="9:9" ht="15.75" customHeight="1" x14ac:dyDescent="0.2">
      <c r="I803" s="8"/>
    </row>
    <row r="804" spans="9:9" ht="15.75" customHeight="1" x14ac:dyDescent="0.2">
      <c r="I804" s="8"/>
    </row>
    <row r="805" spans="9:9" ht="15.75" customHeight="1" x14ac:dyDescent="0.2">
      <c r="I805" s="8"/>
    </row>
    <row r="806" spans="9:9" ht="15.75" customHeight="1" x14ac:dyDescent="0.2">
      <c r="I806" s="8"/>
    </row>
    <row r="807" spans="9:9" ht="15.75" customHeight="1" x14ac:dyDescent="0.2">
      <c r="I807" s="8"/>
    </row>
    <row r="808" spans="9:9" ht="15.75" customHeight="1" x14ac:dyDescent="0.2">
      <c r="I808" s="8"/>
    </row>
    <row r="809" spans="9:9" ht="15.75" customHeight="1" x14ac:dyDescent="0.2">
      <c r="I809" s="8"/>
    </row>
    <row r="810" spans="9:9" ht="15.75" customHeight="1" x14ac:dyDescent="0.2">
      <c r="I810" s="8"/>
    </row>
    <row r="811" spans="9:9" ht="15.75" customHeight="1" x14ac:dyDescent="0.2">
      <c r="I811" s="8"/>
    </row>
    <row r="812" spans="9:9" ht="15.75" customHeight="1" x14ac:dyDescent="0.2">
      <c r="I812" s="8"/>
    </row>
    <row r="813" spans="9:9" ht="15.75" customHeight="1" x14ac:dyDescent="0.2">
      <c r="I813" s="8"/>
    </row>
    <row r="814" spans="9:9" ht="15.75" customHeight="1" x14ac:dyDescent="0.2">
      <c r="I814" s="8"/>
    </row>
    <row r="815" spans="9:9" ht="15.75" customHeight="1" x14ac:dyDescent="0.2">
      <c r="I815" s="8"/>
    </row>
    <row r="816" spans="9:9" ht="15.75" customHeight="1" x14ac:dyDescent="0.2">
      <c r="I816" s="8"/>
    </row>
    <row r="817" spans="9:9" ht="15.75" customHeight="1" x14ac:dyDescent="0.2">
      <c r="I817" s="8"/>
    </row>
    <row r="818" spans="9:9" ht="15.75" customHeight="1" x14ac:dyDescent="0.2">
      <c r="I818" s="8"/>
    </row>
    <row r="819" spans="9:9" ht="15.75" customHeight="1" x14ac:dyDescent="0.2">
      <c r="I819" s="8"/>
    </row>
    <row r="820" spans="9:9" ht="15.75" customHeight="1" x14ac:dyDescent="0.2">
      <c r="I820" s="8"/>
    </row>
    <row r="821" spans="9:9" ht="15.75" customHeight="1" x14ac:dyDescent="0.2">
      <c r="I821" s="8"/>
    </row>
    <row r="822" spans="9:9" ht="15.75" customHeight="1" x14ac:dyDescent="0.2">
      <c r="I822" s="8"/>
    </row>
    <row r="823" spans="9:9" ht="15.75" customHeight="1" x14ac:dyDescent="0.2">
      <c r="I823" s="8"/>
    </row>
    <row r="824" spans="9:9" ht="15.75" customHeight="1" x14ac:dyDescent="0.2">
      <c r="I824" s="8"/>
    </row>
    <row r="825" spans="9:9" ht="15.75" customHeight="1" x14ac:dyDescent="0.2">
      <c r="I825" s="8"/>
    </row>
    <row r="826" spans="9:9" ht="15.75" customHeight="1" x14ac:dyDescent="0.2">
      <c r="I826" s="8"/>
    </row>
    <row r="827" spans="9:9" ht="15.75" customHeight="1" x14ac:dyDescent="0.2">
      <c r="I827" s="8"/>
    </row>
    <row r="828" spans="9:9" ht="15.75" customHeight="1" x14ac:dyDescent="0.2">
      <c r="I828" s="8"/>
    </row>
    <row r="829" spans="9:9" ht="15.75" customHeight="1" x14ac:dyDescent="0.2">
      <c r="I829" s="8"/>
    </row>
    <row r="830" spans="9:9" ht="15.75" customHeight="1" x14ac:dyDescent="0.2">
      <c r="I830" s="8"/>
    </row>
    <row r="831" spans="9:9" ht="15.75" customHeight="1" x14ac:dyDescent="0.2">
      <c r="I831" s="8"/>
    </row>
    <row r="832" spans="9:9" ht="15.75" customHeight="1" x14ac:dyDescent="0.2">
      <c r="I832" s="8"/>
    </row>
    <row r="833" spans="9:9" ht="15.75" customHeight="1" x14ac:dyDescent="0.2">
      <c r="I833" s="8"/>
    </row>
    <row r="834" spans="9:9" ht="15.75" customHeight="1" x14ac:dyDescent="0.2">
      <c r="I834" s="8"/>
    </row>
    <row r="835" spans="9:9" ht="15.75" customHeight="1" x14ac:dyDescent="0.2">
      <c r="I835" s="8"/>
    </row>
    <row r="836" spans="9:9" ht="15.75" customHeight="1" x14ac:dyDescent="0.2">
      <c r="I836" s="8"/>
    </row>
    <row r="837" spans="9:9" ht="15.75" customHeight="1" x14ac:dyDescent="0.2">
      <c r="I837" s="8"/>
    </row>
    <row r="838" spans="9:9" ht="15.75" customHeight="1" x14ac:dyDescent="0.2">
      <c r="I838" s="8"/>
    </row>
    <row r="839" spans="9:9" ht="15.75" customHeight="1" x14ac:dyDescent="0.2">
      <c r="I839" s="8"/>
    </row>
    <row r="840" spans="9:9" ht="15.75" customHeight="1" x14ac:dyDescent="0.2">
      <c r="I840" s="8"/>
    </row>
    <row r="841" spans="9:9" ht="15.75" customHeight="1" x14ac:dyDescent="0.2">
      <c r="I841" s="8"/>
    </row>
    <row r="842" spans="9:9" ht="15.75" customHeight="1" x14ac:dyDescent="0.2">
      <c r="I842" s="8"/>
    </row>
    <row r="843" spans="9:9" ht="15.75" customHeight="1" x14ac:dyDescent="0.2">
      <c r="I843" s="8"/>
    </row>
    <row r="844" spans="9:9" ht="15.75" customHeight="1" x14ac:dyDescent="0.2">
      <c r="I844" s="8"/>
    </row>
    <row r="845" spans="9:9" ht="15.75" customHeight="1" x14ac:dyDescent="0.2">
      <c r="I845" s="8"/>
    </row>
    <row r="846" spans="9:9" ht="15.75" customHeight="1" x14ac:dyDescent="0.2">
      <c r="I846" s="8"/>
    </row>
    <row r="847" spans="9:9" ht="15.75" customHeight="1" x14ac:dyDescent="0.2">
      <c r="I847" s="8"/>
    </row>
    <row r="848" spans="9:9" ht="15.75" customHeight="1" x14ac:dyDescent="0.2">
      <c r="I848" s="8"/>
    </row>
    <row r="849" spans="9:9" ht="15.75" customHeight="1" x14ac:dyDescent="0.2">
      <c r="I849" s="8"/>
    </row>
    <row r="850" spans="9:9" ht="15.75" customHeight="1" x14ac:dyDescent="0.2">
      <c r="I850" s="8"/>
    </row>
    <row r="851" spans="9:9" ht="15.75" customHeight="1" x14ac:dyDescent="0.2">
      <c r="I851" s="8"/>
    </row>
    <row r="852" spans="9:9" ht="15.75" customHeight="1" x14ac:dyDescent="0.2">
      <c r="I852" s="8"/>
    </row>
    <row r="853" spans="9:9" ht="15.75" customHeight="1" x14ac:dyDescent="0.2">
      <c r="I853" s="8"/>
    </row>
    <row r="854" spans="9:9" ht="15.75" customHeight="1" x14ac:dyDescent="0.2">
      <c r="I854" s="8"/>
    </row>
    <row r="855" spans="9:9" ht="15.75" customHeight="1" x14ac:dyDescent="0.2">
      <c r="I855" s="8"/>
    </row>
    <row r="856" spans="9:9" ht="15.75" customHeight="1" x14ac:dyDescent="0.2">
      <c r="I856" s="8"/>
    </row>
    <row r="857" spans="9:9" ht="15.75" customHeight="1" x14ac:dyDescent="0.2">
      <c r="I857" s="8"/>
    </row>
    <row r="858" spans="9:9" ht="15.75" customHeight="1" x14ac:dyDescent="0.2">
      <c r="I858" s="8"/>
    </row>
    <row r="859" spans="9:9" ht="15.75" customHeight="1" x14ac:dyDescent="0.2">
      <c r="I859" s="8"/>
    </row>
    <row r="860" spans="9:9" ht="15.75" customHeight="1" x14ac:dyDescent="0.2">
      <c r="I860" s="8"/>
    </row>
    <row r="861" spans="9:9" ht="15.75" customHeight="1" x14ac:dyDescent="0.2">
      <c r="I861" s="8"/>
    </row>
    <row r="862" spans="9:9" ht="15.75" customHeight="1" x14ac:dyDescent="0.2">
      <c r="I862" s="8"/>
    </row>
    <row r="863" spans="9:9" ht="15.75" customHeight="1" x14ac:dyDescent="0.2">
      <c r="I863" s="8"/>
    </row>
    <row r="864" spans="9:9" ht="15.75" customHeight="1" x14ac:dyDescent="0.2">
      <c r="I864" s="8"/>
    </row>
    <row r="865" spans="9:9" ht="15.75" customHeight="1" x14ac:dyDescent="0.2">
      <c r="I865" s="8"/>
    </row>
    <row r="866" spans="9:9" ht="15.75" customHeight="1" x14ac:dyDescent="0.2">
      <c r="I866" s="8"/>
    </row>
    <row r="867" spans="9:9" ht="15.75" customHeight="1" x14ac:dyDescent="0.2">
      <c r="I867" s="8"/>
    </row>
    <row r="868" spans="9:9" ht="15.75" customHeight="1" x14ac:dyDescent="0.2">
      <c r="I868" s="8"/>
    </row>
    <row r="869" spans="9:9" ht="15.75" customHeight="1" x14ac:dyDescent="0.2">
      <c r="I869" s="8"/>
    </row>
    <row r="870" spans="9:9" ht="15.75" customHeight="1" x14ac:dyDescent="0.2">
      <c r="I870" s="8"/>
    </row>
    <row r="871" spans="9:9" ht="15.75" customHeight="1" x14ac:dyDescent="0.2">
      <c r="I871" s="8"/>
    </row>
    <row r="872" spans="9:9" ht="15.75" customHeight="1" x14ac:dyDescent="0.2">
      <c r="I872" s="8"/>
    </row>
    <row r="873" spans="9:9" ht="15.75" customHeight="1" x14ac:dyDescent="0.2">
      <c r="I873" s="8"/>
    </row>
    <row r="874" spans="9:9" ht="15.75" customHeight="1" x14ac:dyDescent="0.2">
      <c r="I874" s="8"/>
    </row>
    <row r="875" spans="9:9" ht="15.75" customHeight="1" x14ac:dyDescent="0.2">
      <c r="I875" s="8"/>
    </row>
    <row r="876" spans="9:9" ht="15.75" customHeight="1" x14ac:dyDescent="0.2">
      <c r="I876" s="8"/>
    </row>
    <row r="877" spans="9:9" ht="15.75" customHeight="1" x14ac:dyDescent="0.2">
      <c r="I877" s="8"/>
    </row>
    <row r="878" spans="9:9" ht="15.75" customHeight="1" x14ac:dyDescent="0.2">
      <c r="I878" s="8"/>
    </row>
    <row r="879" spans="9:9" ht="15.75" customHeight="1" x14ac:dyDescent="0.2">
      <c r="I879" s="8"/>
    </row>
    <row r="880" spans="9:9" ht="15.75" customHeight="1" x14ac:dyDescent="0.2">
      <c r="I880" s="8"/>
    </row>
    <row r="881" spans="9:9" ht="15.75" customHeight="1" x14ac:dyDescent="0.2">
      <c r="I881" s="8"/>
    </row>
    <row r="882" spans="9:9" ht="15.75" customHeight="1" x14ac:dyDescent="0.2">
      <c r="I882" s="8"/>
    </row>
    <row r="883" spans="9:9" ht="15.75" customHeight="1" x14ac:dyDescent="0.2">
      <c r="I883" s="8"/>
    </row>
    <row r="884" spans="9:9" ht="15.75" customHeight="1" x14ac:dyDescent="0.2">
      <c r="I884" s="8"/>
    </row>
    <row r="885" spans="9:9" ht="15.75" customHeight="1" x14ac:dyDescent="0.2">
      <c r="I885" s="8"/>
    </row>
    <row r="886" spans="9:9" ht="15.75" customHeight="1" x14ac:dyDescent="0.2">
      <c r="I886" s="8"/>
    </row>
    <row r="887" spans="9:9" ht="15.75" customHeight="1" x14ac:dyDescent="0.2">
      <c r="I887" s="8"/>
    </row>
    <row r="888" spans="9:9" ht="15.75" customHeight="1" x14ac:dyDescent="0.2">
      <c r="I888" s="8"/>
    </row>
    <row r="889" spans="9:9" ht="15.75" customHeight="1" x14ac:dyDescent="0.2">
      <c r="I889" s="8"/>
    </row>
    <row r="890" spans="9:9" ht="15.75" customHeight="1" x14ac:dyDescent="0.2">
      <c r="I890" s="8"/>
    </row>
    <row r="891" spans="9:9" ht="15.75" customHeight="1" x14ac:dyDescent="0.2">
      <c r="I891" s="8"/>
    </row>
    <row r="892" spans="9:9" ht="15.75" customHeight="1" x14ac:dyDescent="0.2">
      <c r="I892" s="8"/>
    </row>
    <row r="893" spans="9:9" ht="15.75" customHeight="1" x14ac:dyDescent="0.2">
      <c r="I893" s="8"/>
    </row>
    <row r="894" spans="9:9" ht="15.75" customHeight="1" x14ac:dyDescent="0.2">
      <c r="I894" s="8"/>
    </row>
    <row r="895" spans="9:9" ht="15.75" customHeight="1" x14ac:dyDescent="0.2">
      <c r="I895" s="8"/>
    </row>
    <row r="896" spans="9:9" ht="15.75" customHeight="1" x14ac:dyDescent="0.2">
      <c r="I896" s="8"/>
    </row>
    <row r="897" spans="9:9" ht="15.75" customHeight="1" x14ac:dyDescent="0.2">
      <c r="I897" s="8"/>
    </row>
    <row r="898" spans="9:9" ht="15.75" customHeight="1" x14ac:dyDescent="0.2">
      <c r="I898" s="8"/>
    </row>
    <row r="899" spans="9:9" ht="15.75" customHeight="1" x14ac:dyDescent="0.2">
      <c r="I899" s="8"/>
    </row>
    <row r="900" spans="9:9" ht="15.75" customHeight="1" x14ac:dyDescent="0.2">
      <c r="I900" s="8"/>
    </row>
    <row r="901" spans="9:9" ht="15.75" customHeight="1" x14ac:dyDescent="0.2">
      <c r="I901" s="8"/>
    </row>
    <row r="902" spans="9:9" ht="15.75" customHeight="1" x14ac:dyDescent="0.2">
      <c r="I902" s="8"/>
    </row>
    <row r="903" spans="9:9" ht="15.75" customHeight="1" x14ac:dyDescent="0.2">
      <c r="I903" s="8"/>
    </row>
    <row r="904" spans="9:9" ht="15.75" customHeight="1" x14ac:dyDescent="0.2">
      <c r="I904" s="8"/>
    </row>
    <row r="905" spans="9:9" ht="15.75" customHeight="1" x14ac:dyDescent="0.2">
      <c r="I905" s="8"/>
    </row>
    <row r="906" spans="9:9" ht="15.75" customHeight="1" x14ac:dyDescent="0.2">
      <c r="I906" s="8"/>
    </row>
    <row r="907" spans="9:9" ht="15.75" customHeight="1" x14ac:dyDescent="0.2">
      <c r="I907" s="8"/>
    </row>
    <row r="908" spans="9:9" ht="15.75" customHeight="1" x14ac:dyDescent="0.2">
      <c r="I908" s="8"/>
    </row>
    <row r="909" spans="9:9" ht="15.75" customHeight="1" x14ac:dyDescent="0.2">
      <c r="I909" s="8"/>
    </row>
    <row r="910" spans="9:9" ht="15.75" customHeight="1" x14ac:dyDescent="0.2">
      <c r="I910" s="8"/>
    </row>
    <row r="911" spans="9:9" ht="15.75" customHeight="1" x14ac:dyDescent="0.2">
      <c r="I911" s="8"/>
    </row>
    <row r="912" spans="9:9" ht="15.75" customHeight="1" x14ac:dyDescent="0.2">
      <c r="I912" s="8"/>
    </row>
    <row r="913" spans="9:9" ht="15.75" customHeight="1" x14ac:dyDescent="0.2">
      <c r="I913" s="8"/>
    </row>
    <row r="914" spans="9:9" ht="15.75" customHeight="1" x14ac:dyDescent="0.2">
      <c r="I914" s="8"/>
    </row>
    <row r="915" spans="9:9" ht="15.75" customHeight="1" x14ac:dyDescent="0.2">
      <c r="I915" s="8"/>
    </row>
    <row r="916" spans="9:9" ht="15.75" customHeight="1" x14ac:dyDescent="0.2">
      <c r="I916" s="8"/>
    </row>
    <row r="917" spans="9:9" ht="15.75" customHeight="1" x14ac:dyDescent="0.2">
      <c r="I917" s="8"/>
    </row>
    <row r="918" spans="9:9" ht="15.75" customHeight="1" x14ac:dyDescent="0.2">
      <c r="I918" s="8"/>
    </row>
    <row r="919" spans="9:9" ht="15.75" customHeight="1" x14ac:dyDescent="0.2">
      <c r="I919" s="8"/>
    </row>
    <row r="920" spans="9:9" ht="15.75" customHeight="1" x14ac:dyDescent="0.2">
      <c r="I920" s="8"/>
    </row>
    <row r="921" spans="9:9" ht="15.75" customHeight="1" x14ac:dyDescent="0.2">
      <c r="I921" s="8"/>
    </row>
    <row r="922" spans="9:9" ht="15.75" customHeight="1" x14ac:dyDescent="0.2">
      <c r="I922" s="8"/>
    </row>
    <row r="923" spans="9:9" ht="15.75" customHeight="1" x14ac:dyDescent="0.2">
      <c r="I923" s="8"/>
    </row>
    <row r="924" spans="9:9" ht="15.75" customHeight="1" x14ac:dyDescent="0.2">
      <c r="I924" s="8"/>
    </row>
    <row r="925" spans="9:9" ht="15.75" customHeight="1" x14ac:dyDescent="0.2">
      <c r="I925" s="8"/>
    </row>
    <row r="926" spans="9:9" ht="15.75" customHeight="1" x14ac:dyDescent="0.2">
      <c r="I926" s="8"/>
    </row>
    <row r="927" spans="9:9" ht="15.75" customHeight="1" x14ac:dyDescent="0.2">
      <c r="I927" s="8"/>
    </row>
    <row r="928" spans="9:9" ht="15.75" customHeight="1" x14ac:dyDescent="0.2">
      <c r="I928" s="8"/>
    </row>
    <row r="929" spans="9:9" ht="15.75" customHeight="1" x14ac:dyDescent="0.2">
      <c r="I929" s="8"/>
    </row>
    <row r="930" spans="9:9" ht="15.75" customHeight="1" x14ac:dyDescent="0.2">
      <c r="I930" s="8"/>
    </row>
    <row r="931" spans="9:9" ht="15.75" customHeight="1" x14ac:dyDescent="0.2">
      <c r="I931" s="8"/>
    </row>
    <row r="932" spans="9:9" ht="15.75" customHeight="1" x14ac:dyDescent="0.2">
      <c r="I932" s="8"/>
    </row>
    <row r="933" spans="9:9" ht="15.75" customHeight="1" x14ac:dyDescent="0.2">
      <c r="I933" s="8"/>
    </row>
    <row r="934" spans="9:9" ht="15.75" customHeight="1" x14ac:dyDescent="0.2">
      <c r="I934" s="8"/>
    </row>
    <row r="935" spans="9:9" ht="15.75" customHeight="1" x14ac:dyDescent="0.2">
      <c r="I935" s="8"/>
    </row>
    <row r="936" spans="9:9" ht="15.75" customHeight="1" x14ac:dyDescent="0.2">
      <c r="I936" s="8"/>
    </row>
    <row r="937" spans="9:9" ht="15.75" customHeight="1" x14ac:dyDescent="0.2">
      <c r="I937" s="8"/>
    </row>
    <row r="938" spans="9:9" ht="15.75" customHeight="1" x14ac:dyDescent="0.2">
      <c r="I938" s="8"/>
    </row>
    <row r="939" spans="9:9" ht="15.75" customHeight="1" x14ac:dyDescent="0.2">
      <c r="I939" s="8"/>
    </row>
    <row r="940" spans="9:9" ht="15.75" customHeight="1" x14ac:dyDescent="0.2">
      <c r="I940" s="8"/>
    </row>
    <row r="941" spans="9:9" ht="15.75" customHeight="1" x14ac:dyDescent="0.2">
      <c r="I941" s="8"/>
    </row>
    <row r="942" spans="9:9" ht="15.75" customHeight="1" x14ac:dyDescent="0.2">
      <c r="I942" s="8"/>
    </row>
    <row r="943" spans="9:9" ht="15.75" customHeight="1" x14ac:dyDescent="0.2">
      <c r="I943" s="8"/>
    </row>
    <row r="944" spans="9:9" ht="15.75" customHeight="1" x14ac:dyDescent="0.2">
      <c r="I944" s="8"/>
    </row>
    <row r="945" spans="9:9" ht="15.75" customHeight="1" x14ac:dyDescent="0.2">
      <c r="I945" s="8"/>
    </row>
    <row r="946" spans="9:9" ht="15.75" customHeight="1" x14ac:dyDescent="0.2">
      <c r="I946" s="8"/>
    </row>
    <row r="947" spans="9:9" ht="15.75" customHeight="1" x14ac:dyDescent="0.2">
      <c r="I947" s="8"/>
    </row>
    <row r="948" spans="9:9" ht="15.75" customHeight="1" x14ac:dyDescent="0.2">
      <c r="I948" s="8"/>
    </row>
    <row r="949" spans="9:9" ht="15.75" customHeight="1" x14ac:dyDescent="0.2">
      <c r="I949" s="8"/>
    </row>
    <row r="950" spans="9:9" ht="15.75" customHeight="1" x14ac:dyDescent="0.2">
      <c r="I950" s="8"/>
    </row>
    <row r="951" spans="9:9" ht="15.75" customHeight="1" x14ac:dyDescent="0.2">
      <c r="I951" s="8"/>
    </row>
    <row r="952" spans="9:9" ht="15.75" customHeight="1" x14ac:dyDescent="0.2">
      <c r="I952" s="8"/>
    </row>
    <row r="953" spans="9:9" ht="15.75" customHeight="1" x14ac:dyDescent="0.2">
      <c r="I953" s="8"/>
    </row>
    <row r="954" spans="9:9" ht="15.75" customHeight="1" x14ac:dyDescent="0.2">
      <c r="I954" s="8"/>
    </row>
    <row r="955" spans="9:9" ht="15.75" customHeight="1" x14ac:dyDescent="0.2">
      <c r="I955" s="8"/>
    </row>
    <row r="956" spans="9:9" ht="15.75" customHeight="1" x14ac:dyDescent="0.2">
      <c r="I956" s="8"/>
    </row>
    <row r="957" spans="9:9" ht="15.75" customHeight="1" x14ac:dyDescent="0.2">
      <c r="I957" s="8"/>
    </row>
    <row r="958" spans="9:9" ht="15.75" customHeight="1" x14ac:dyDescent="0.2">
      <c r="I958" s="8"/>
    </row>
    <row r="959" spans="9:9" ht="15.75" customHeight="1" x14ac:dyDescent="0.2">
      <c r="I959" s="8"/>
    </row>
    <row r="960" spans="9:9" ht="15.75" customHeight="1" x14ac:dyDescent="0.2">
      <c r="I960" s="8"/>
    </row>
    <row r="961" spans="9:9" ht="15.75" customHeight="1" x14ac:dyDescent="0.2">
      <c r="I961" s="8"/>
    </row>
    <row r="962" spans="9:9" ht="15.75" customHeight="1" x14ac:dyDescent="0.2">
      <c r="I962" s="8"/>
    </row>
    <row r="963" spans="9:9" ht="15.75" customHeight="1" x14ac:dyDescent="0.2">
      <c r="I963" s="8"/>
    </row>
    <row r="964" spans="9:9" ht="15.75" customHeight="1" x14ac:dyDescent="0.2">
      <c r="I964" s="8"/>
    </row>
    <row r="965" spans="9:9" ht="15.75" customHeight="1" x14ac:dyDescent="0.2">
      <c r="I965" s="8"/>
    </row>
    <row r="966" spans="9:9" ht="15.75" customHeight="1" x14ac:dyDescent="0.2">
      <c r="I966" s="8"/>
    </row>
    <row r="967" spans="9:9" ht="15.75" customHeight="1" x14ac:dyDescent="0.2">
      <c r="I967" s="8"/>
    </row>
    <row r="968" spans="9:9" ht="15.75" customHeight="1" x14ac:dyDescent="0.2">
      <c r="I968" s="8"/>
    </row>
    <row r="969" spans="9:9" ht="15.75" customHeight="1" x14ac:dyDescent="0.2">
      <c r="I969" s="8"/>
    </row>
    <row r="970" spans="9:9" ht="15.75" customHeight="1" x14ac:dyDescent="0.2">
      <c r="I970" s="8"/>
    </row>
    <row r="971" spans="9:9" ht="15.75" customHeight="1" x14ac:dyDescent="0.2">
      <c r="I971" s="8"/>
    </row>
    <row r="972" spans="9:9" ht="15.75" customHeight="1" x14ac:dyDescent="0.2">
      <c r="I972" s="8"/>
    </row>
    <row r="973" spans="9:9" ht="15.75" customHeight="1" x14ac:dyDescent="0.2">
      <c r="I973" s="8"/>
    </row>
    <row r="974" spans="9:9" ht="15.75" customHeight="1" x14ac:dyDescent="0.2">
      <c r="I974" s="8"/>
    </row>
    <row r="975" spans="9:9" ht="15.75" customHeight="1" x14ac:dyDescent="0.2">
      <c r="I975" s="8"/>
    </row>
    <row r="976" spans="9:9" ht="15.75" customHeight="1" x14ac:dyDescent="0.2">
      <c r="I976" s="8"/>
    </row>
    <row r="977" spans="9:9" ht="15.75" customHeight="1" x14ac:dyDescent="0.2">
      <c r="I977" s="8"/>
    </row>
    <row r="978" spans="9:9" ht="15.75" customHeight="1" x14ac:dyDescent="0.2">
      <c r="I978" s="8"/>
    </row>
    <row r="979" spans="9:9" ht="15.75" customHeight="1" x14ac:dyDescent="0.2">
      <c r="I979" s="8"/>
    </row>
    <row r="980" spans="9:9" ht="15.75" customHeight="1" x14ac:dyDescent="0.2">
      <c r="I980" s="8"/>
    </row>
    <row r="981" spans="9:9" ht="15.75" customHeight="1" x14ac:dyDescent="0.2">
      <c r="I981" s="8"/>
    </row>
    <row r="982" spans="9:9" ht="15.75" customHeight="1" x14ac:dyDescent="0.2">
      <c r="I982" s="8"/>
    </row>
    <row r="983" spans="9:9" ht="15.75" customHeight="1" x14ac:dyDescent="0.2">
      <c r="I983" s="8"/>
    </row>
    <row r="984" spans="9:9" ht="15.75" customHeight="1" x14ac:dyDescent="0.2">
      <c r="I984" s="8"/>
    </row>
    <row r="985" spans="9:9" ht="15.75" customHeight="1" x14ac:dyDescent="0.2">
      <c r="I985" s="8"/>
    </row>
    <row r="986" spans="9:9" ht="15.75" customHeight="1" x14ac:dyDescent="0.2">
      <c r="I986" s="8"/>
    </row>
    <row r="987" spans="9:9" ht="15.75" customHeight="1" x14ac:dyDescent="0.2">
      <c r="I987" s="8"/>
    </row>
    <row r="988" spans="9:9" ht="15.75" customHeight="1" x14ac:dyDescent="0.2">
      <c r="I988" s="8"/>
    </row>
    <row r="989" spans="9:9" ht="15.75" customHeight="1" x14ac:dyDescent="0.2">
      <c r="I989" s="8"/>
    </row>
    <row r="990" spans="9:9" ht="15.75" customHeight="1" x14ac:dyDescent="0.2">
      <c r="I990" s="8"/>
    </row>
    <row r="991" spans="9:9" ht="15.75" customHeight="1" x14ac:dyDescent="0.2">
      <c r="I991" s="8"/>
    </row>
    <row r="992" spans="9:9" ht="15.75" customHeight="1" x14ac:dyDescent="0.2">
      <c r="I992" s="8"/>
    </row>
    <row r="993" spans="9:9" ht="15.75" customHeight="1" x14ac:dyDescent="0.2">
      <c r="I993" s="8"/>
    </row>
    <row r="994" spans="9:9" ht="15.75" customHeight="1" x14ac:dyDescent="0.2">
      <c r="I994" s="8"/>
    </row>
    <row r="995" spans="9:9" ht="15.75" customHeight="1" x14ac:dyDescent="0.2">
      <c r="I995" s="8"/>
    </row>
    <row r="996" spans="9:9" ht="15.75" customHeight="1" x14ac:dyDescent="0.2">
      <c r="I996" s="8"/>
    </row>
    <row r="997" spans="9:9" ht="15.75" customHeight="1" x14ac:dyDescent="0.2">
      <c r="I997" s="8"/>
    </row>
    <row r="998" spans="9:9" ht="15.75" customHeight="1" x14ac:dyDescent="0.2">
      <c r="I998" s="8"/>
    </row>
    <row r="999" spans="9:9" ht="15.75" customHeight="1" x14ac:dyDescent="0.2">
      <c r="I999" s="8"/>
    </row>
    <row r="1000" spans="9:9" ht="15.75" customHeight="1" x14ac:dyDescent="0.2">
      <c r="I1000" s="8"/>
    </row>
  </sheetData>
  <mergeCells count="10">
    <mergeCell ref="A49:D49"/>
    <mergeCell ref="A56:C56"/>
    <mergeCell ref="A63:C63"/>
    <mergeCell ref="G68:H69"/>
    <mergeCell ref="A8:D8"/>
    <mergeCell ref="A15:C15"/>
    <mergeCell ref="A21:D21"/>
    <mergeCell ref="A28:C28"/>
    <mergeCell ref="A35:D35"/>
    <mergeCell ref="A43:C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W1_TF_IDF</vt:lpstr>
      <vt:lpstr>W2_Sigmoid</vt:lpstr>
      <vt:lpstr>W2_Softmax</vt:lpstr>
      <vt:lpstr>W3_AE</vt:lpstr>
      <vt:lpstr>W3_Word2Vec</vt:lpstr>
      <vt:lpstr>W4_CNN+WE</vt:lpstr>
      <vt:lpstr>W6_RNN_TF</vt:lpstr>
      <vt:lpstr>W6_RNN_Non TF</vt:lpstr>
      <vt:lpstr>W8_GRU</vt:lpstr>
      <vt:lpstr>W9_No Attention</vt:lpstr>
      <vt:lpstr>W9_Attention</vt:lpstr>
      <vt:lpstr>W10_Trans_BERT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2021-11-28T13:17:29Z</dcterms:created>
  <dcterms:modified xsi:type="dcterms:W3CDTF">2022-01-13T09:59:26Z</dcterms:modified>
</cp:coreProperties>
</file>