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CM\Supply Chain\Coursera\Inventory Management - UCI - Coursera\"/>
    </mc:Choice>
  </mc:AlternateContent>
  <xr:revisionPtr revIDLastSave="0" documentId="13_ncr:1_{37C1F6FA-569E-4B6B-9B91-6C65831C4111}" xr6:coauthVersionLast="47" xr6:coauthVersionMax="47" xr10:uidLastSave="{00000000-0000-0000-0000-000000000000}"/>
  <bookViews>
    <workbookView xWindow="-110" yWindow="-110" windowWidth="19420" windowHeight="10420" activeTab="2" xr2:uid="{FB6B2E07-7F8A-4626-87B7-FD32CDFCE8E1}"/>
  </bookViews>
  <sheets>
    <sheet name="Reorder Point" sheetId="1" r:id="rId1"/>
    <sheet name="ROP + ss" sheetId="2" r:id="rId2"/>
    <sheet name="Safety Stock and Customer SL" sheetId="3" r:id="rId3"/>
    <sheet name="Newsvendor Model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7" i="4" l="1"/>
  <c r="D34" i="4"/>
  <c r="D36" i="4" s="1"/>
  <c r="D33" i="4"/>
  <c r="J20" i="3"/>
  <c r="K20" i="3"/>
  <c r="L20" i="3"/>
  <c r="M20" i="3"/>
  <c r="I20" i="3"/>
  <c r="J19" i="3"/>
  <c r="K19" i="3"/>
  <c r="L19" i="3"/>
  <c r="M19" i="3"/>
  <c r="I22" i="3"/>
  <c r="I19" i="3"/>
  <c r="I16" i="3"/>
  <c r="I15" i="3"/>
  <c r="I7" i="3"/>
  <c r="B38" i="2"/>
  <c r="B36" i="2"/>
  <c r="B34" i="2"/>
  <c r="B33" i="2"/>
  <c r="B30" i="2"/>
  <c r="B29" i="2"/>
  <c r="B21" i="2"/>
  <c r="K13" i="2"/>
  <c r="K12" i="2"/>
  <c r="D28" i="1"/>
  <c r="D32" i="1"/>
  <c r="D29" i="1"/>
  <c r="D26" i="1"/>
  <c r="I24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Phu Sy</author>
  </authors>
  <commentList>
    <comment ref="D29" authorId="0" shapeId="0" xr:uid="{368ECFE8-BD57-41E2-B3C5-4A49FFDC7C94}">
      <text>
        <r>
          <rPr>
            <b/>
            <sz val="9"/>
            <color indexed="81"/>
            <rFont val="Tahoma"/>
            <family val="2"/>
          </rPr>
          <t>Phu Sy:</t>
        </r>
        <r>
          <rPr>
            <sz val="9"/>
            <color indexed="81"/>
            <rFont val="Tahoma"/>
            <family val="2"/>
          </rPr>
          <t xml:space="preserve">
Always ensure that this value always smaller than Lead time (L)</t>
        </r>
      </text>
    </comment>
  </commentList>
</comments>
</file>

<file path=xl/sharedStrings.xml><?xml version="1.0" encoding="utf-8"?>
<sst xmlns="http://schemas.openxmlformats.org/spreadsheetml/2006/main" count="105" uniqueCount="65">
  <si>
    <t>D</t>
  </si>
  <si>
    <t>Annual Demand</t>
  </si>
  <si>
    <t>H</t>
  </si>
  <si>
    <t>Holding Cost (per item per year)</t>
  </si>
  <si>
    <t>S</t>
  </si>
  <si>
    <t>Order Cost (per order)</t>
  </si>
  <si>
    <t>L</t>
  </si>
  <si>
    <t>Lead time (weeks)</t>
  </si>
  <si>
    <t>Q</t>
  </si>
  <si>
    <t>ROP</t>
  </si>
  <si>
    <t>Q/D</t>
  </si>
  <si>
    <t>Time between order (year, week, day)</t>
  </si>
  <si>
    <t>d</t>
  </si>
  <si>
    <t>Demand over lead time</t>
  </si>
  <si>
    <t>Date</t>
  </si>
  <si>
    <t>Quantity</t>
  </si>
  <si>
    <t>u(d)</t>
  </si>
  <si>
    <t>sigma</t>
  </si>
  <si>
    <t>mean of daily demand</t>
  </si>
  <si>
    <t>standard deviation of daily demand</t>
  </si>
  <si>
    <t>U(L)</t>
  </si>
  <si>
    <t>mean demand over lead time</t>
  </si>
  <si>
    <t>sigma (L)</t>
  </si>
  <si>
    <t>standard deviation of demand over lead time</t>
  </si>
  <si>
    <t>u</t>
  </si>
  <si>
    <t>z</t>
  </si>
  <si>
    <t>SS</t>
  </si>
  <si>
    <t>Safety stock</t>
  </si>
  <si>
    <t>service level</t>
  </si>
  <si>
    <t>Actual ROP</t>
  </si>
  <si>
    <t>ROP (not include ss)</t>
  </si>
  <si>
    <t xml:space="preserve">Decision </t>
  </si>
  <si>
    <t>Order Quantity</t>
  </si>
  <si>
    <t>Parameters</t>
  </si>
  <si>
    <t>c</t>
  </si>
  <si>
    <t>r</t>
  </si>
  <si>
    <t>unit cost</t>
  </si>
  <si>
    <t>revenue</t>
  </si>
  <si>
    <t>b</t>
  </si>
  <si>
    <t>salvage value</t>
  </si>
  <si>
    <t>demand - random variable - follows normal distribution</t>
  </si>
  <si>
    <t>r &gt; c &gt; b</t>
  </si>
  <si>
    <t>c(o)</t>
  </si>
  <si>
    <t>c-b</t>
  </si>
  <si>
    <t>cost of over-stocking</t>
  </si>
  <si>
    <t>c(u)</t>
  </si>
  <si>
    <t>r-c</t>
  </si>
  <si>
    <t>cost of under-stocking</t>
  </si>
  <si>
    <t>Problem</t>
  </si>
  <si>
    <t>Christmas tree selling season begins December 1 and ends December 25</t>
  </si>
  <si>
    <t>The Christmas tree has a long lead time and vendor can only place one order for the entire season</t>
  </si>
  <si>
    <t xml:space="preserve">Therefore the order quantity needs to be decided up front, way before the season begins </t>
  </si>
  <si>
    <t>Each tree sells for $105, costs $15, and has a salvage value of $5</t>
  </si>
  <si>
    <t>Demand follows a normal distribution with means of 30000 and standard deviation of 10000</t>
  </si>
  <si>
    <t>Equation</t>
  </si>
  <si>
    <t>Q = u + z*s</t>
  </si>
  <si>
    <t>s denotes sigma</t>
  </si>
  <si>
    <t>a = c(u)/(c(u)+c(o))</t>
  </si>
  <si>
    <t>critical fractile</t>
  </si>
  <si>
    <t>Solution</t>
  </si>
  <si>
    <t>a</t>
  </si>
  <si>
    <t>mean</t>
  </si>
  <si>
    <t>standard deviation</t>
  </si>
  <si>
    <t>service level in newsvendor model</t>
  </si>
  <si>
    <t>average of demand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</si>
</sst>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5">
    <xf numFmtId="0" fontId="0" fillId="0" borderId="0" xfId="0"/>
    <xf numFmtId="16" fontId="0" fillId="0" borderId="0" xfId="0" applyNumberFormat="1"/>
    <xf numFmtId="9" fontId="0" fillId="0" borderId="0" xfId="0" applyNumberFormat="1"/>
    <xf numFmtId="9" fontId="0" fillId="0" borderId="0" xfId="1" applyFont="1"/>
    <xf numFmtId="2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387350</xdr:colOff>
      <xdr:row>0</xdr:row>
      <xdr:rowOff>165100</xdr:rowOff>
    </xdr:from>
    <xdr:to>
      <xdr:col>5</xdr:col>
      <xdr:colOff>521144</xdr:colOff>
      <xdr:row>12</xdr:row>
      <xdr:rowOff>22513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B8BEE68-054B-DF1B-2730-33F8566CD1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7350" y="165100"/>
          <a:ext cx="3181794" cy="2067213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</xdr:row>
      <xdr:rowOff>0</xdr:rowOff>
    </xdr:from>
    <xdr:to>
      <xdr:col>13</xdr:col>
      <xdr:colOff>130033</xdr:colOff>
      <xdr:row>10</xdr:row>
      <xdr:rowOff>25400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5C9FE98-CF3B-71F1-5287-4B413EE579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67200" y="184150"/>
          <a:ext cx="3787633" cy="168275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10</xdr:col>
      <xdr:colOff>124608</xdr:colOff>
      <xdr:row>17</xdr:row>
      <xdr:rowOff>104867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D5E5EE6-2E34-D2CC-D237-BC3ACD35DD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2578100"/>
          <a:ext cx="5611008" cy="65731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556255</xdr:colOff>
      <xdr:row>11</xdr:row>
      <xdr:rowOff>133350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6CB2BBE-DE7D-01ED-6188-AAF4DF5071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956805" cy="2159000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0</xdr:row>
      <xdr:rowOff>0</xdr:rowOff>
    </xdr:from>
    <xdr:to>
      <xdr:col>11</xdr:col>
      <xdr:colOff>463821</xdr:colOff>
      <xdr:row>5</xdr:row>
      <xdr:rowOff>69988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416734B-74E6-7F67-3C43-7C1B69C66F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86400" y="0"/>
          <a:ext cx="1943371" cy="99073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5</xdr:col>
      <xdr:colOff>463551</xdr:colOff>
      <xdr:row>12</xdr:row>
      <xdr:rowOff>47625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00FA975-62C2-EC04-F263-C292EF0941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0"/>
          <a:ext cx="3511550" cy="22574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</xdr:row>
      <xdr:rowOff>1</xdr:rowOff>
    </xdr:from>
    <xdr:to>
      <xdr:col>5</xdr:col>
      <xdr:colOff>572413</xdr:colOff>
      <xdr:row>25</xdr:row>
      <xdr:rowOff>177801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BAA35D1-5802-958E-2FA5-3EC83D11ED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3951"/>
          <a:ext cx="3620413" cy="2387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514E2-548F-4BCD-B22A-1EACBE1D4871}">
  <sheetPr>
    <tabColor theme="4"/>
  </sheetPr>
  <dimension ref="C20:E32"/>
  <sheetViews>
    <sheetView topLeftCell="A13" workbookViewId="0">
      <selection activeCell="C32" sqref="C32"/>
    </sheetView>
  </sheetViews>
  <sheetFormatPr defaultRowHeight="14.5" x14ac:dyDescent="0.35"/>
  <sheetData>
    <row r="20" spans="3:5" x14ac:dyDescent="0.35">
      <c r="C20" t="s">
        <v>0</v>
      </c>
      <c r="D20">
        <v>10000</v>
      </c>
      <c r="E20" t="s">
        <v>1</v>
      </c>
    </row>
    <row r="21" spans="3:5" x14ac:dyDescent="0.35">
      <c r="C21" t="s">
        <v>2</v>
      </c>
      <c r="D21">
        <v>5</v>
      </c>
      <c r="E21" t="s">
        <v>3</v>
      </c>
    </row>
    <row r="22" spans="3:5" x14ac:dyDescent="0.35">
      <c r="C22" t="s">
        <v>4</v>
      </c>
      <c r="D22">
        <v>10</v>
      </c>
      <c r="E22" t="s">
        <v>5</v>
      </c>
    </row>
    <row r="24" spans="3:5" x14ac:dyDescent="0.35">
      <c r="C24" t="s">
        <v>6</v>
      </c>
      <c r="D24">
        <v>2</v>
      </c>
      <c r="E24" t="s">
        <v>7</v>
      </c>
    </row>
    <row r="26" spans="3:5" x14ac:dyDescent="0.35">
      <c r="C26" t="s">
        <v>8</v>
      </c>
      <c r="D26">
        <f>SQRT((2*D20*D22)/D21)</f>
        <v>200</v>
      </c>
    </row>
    <row r="28" spans="3:5" x14ac:dyDescent="0.35">
      <c r="C28" t="s">
        <v>9</v>
      </c>
      <c r="D28">
        <f>D32*D24</f>
        <v>383.58266206367472</v>
      </c>
    </row>
    <row r="29" spans="3:5" x14ac:dyDescent="0.35">
      <c r="C29" t="s">
        <v>10</v>
      </c>
      <c r="D29">
        <f>D26/D20*52.14</f>
        <v>1.0427999999999999</v>
      </c>
      <c r="E29" t="s">
        <v>11</v>
      </c>
    </row>
    <row r="32" spans="3:5" x14ac:dyDescent="0.35">
      <c r="C32" t="s">
        <v>12</v>
      </c>
      <c r="D32">
        <f>D20/52.14</f>
        <v>191.79133103183736</v>
      </c>
      <c r="E32" t="s">
        <v>13</v>
      </c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888DD-3E69-426C-8E69-1A927DBA436A}">
  <sheetPr>
    <tabColor theme="5" tint="0.39997558519241921"/>
  </sheetPr>
  <dimension ref="A7:K38"/>
  <sheetViews>
    <sheetView workbookViewId="0">
      <selection activeCell="K13" sqref="K13"/>
    </sheetView>
  </sheetViews>
  <sheetFormatPr defaultRowHeight="14.5" x14ac:dyDescent="0.35"/>
  <cols>
    <col min="1" max="1" width="17.1796875" customWidth="1"/>
    <col min="2" max="2" width="10.90625" customWidth="1"/>
    <col min="11" max="11" width="12.453125" customWidth="1"/>
  </cols>
  <sheetData>
    <row r="7" spans="1:11" x14ac:dyDescent="0.35">
      <c r="J7" t="s">
        <v>14</v>
      </c>
      <c r="K7" t="s">
        <v>15</v>
      </c>
    </row>
    <row r="8" spans="1:11" x14ac:dyDescent="0.35">
      <c r="J8" s="1">
        <v>45453</v>
      </c>
      <c r="K8">
        <v>5</v>
      </c>
    </row>
    <row r="9" spans="1:11" x14ac:dyDescent="0.35">
      <c r="J9" s="1">
        <v>45454</v>
      </c>
      <c r="K9">
        <v>10</v>
      </c>
    </row>
    <row r="10" spans="1:11" x14ac:dyDescent="0.35">
      <c r="J10" s="1">
        <v>45455</v>
      </c>
      <c r="K10">
        <v>5</v>
      </c>
    </row>
    <row r="12" spans="1:11" x14ac:dyDescent="0.35">
      <c r="J12" t="s">
        <v>16</v>
      </c>
      <c r="K12">
        <f>AVERAGE(K8:K10)</f>
        <v>6.666666666666667</v>
      </c>
    </row>
    <row r="13" spans="1:11" x14ac:dyDescent="0.35">
      <c r="J13" t="s">
        <v>17</v>
      </c>
      <c r="K13">
        <f>STDEV(K8:K10)</f>
        <v>2.8867513459481282</v>
      </c>
    </row>
    <row r="15" spans="1:11" x14ac:dyDescent="0.35">
      <c r="A15" t="s">
        <v>0</v>
      </c>
      <c r="B15">
        <v>10000</v>
      </c>
      <c r="C15" t="s">
        <v>1</v>
      </c>
    </row>
    <row r="16" spans="1:11" x14ac:dyDescent="0.35">
      <c r="A16" t="s">
        <v>2</v>
      </c>
      <c r="B16">
        <v>5</v>
      </c>
      <c r="C16" t="s">
        <v>3</v>
      </c>
    </row>
    <row r="17" spans="1:3" x14ac:dyDescent="0.35">
      <c r="A17" t="s">
        <v>4</v>
      </c>
      <c r="B17">
        <v>10</v>
      </c>
      <c r="C17" t="s">
        <v>5</v>
      </c>
    </row>
    <row r="19" spans="1:3" x14ac:dyDescent="0.35">
      <c r="A19" t="s">
        <v>6</v>
      </c>
      <c r="B19">
        <v>2</v>
      </c>
      <c r="C19" t="s">
        <v>7</v>
      </c>
    </row>
    <row r="21" spans="1:3" x14ac:dyDescent="0.35">
      <c r="A21" t="s">
        <v>8</v>
      </c>
      <c r="B21">
        <f>SQRT((2*B15*B17)/B16)</f>
        <v>200</v>
      </c>
    </row>
    <row r="24" spans="1:3" x14ac:dyDescent="0.35">
      <c r="A24" t="s">
        <v>24</v>
      </c>
      <c r="B24">
        <v>10</v>
      </c>
      <c r="C24" t="s">
        <v>18</v>
      </c>
    </row>
    <row r="25" spans="1:3" x14ac:dyDescent="0.35">
      <c r="A25" t="s">
        <v>17</v>
      </c>
      <c r="B25">
        <v>1.5</v>
      </c>
      <c r="C25" t="s">
        <v>19</v>
      </c>
    </row>
    <row r="29" spans="1:3" x14ac:dyDescent="0.35">
      <c r="A29" t="s">
        <v>20</v>
      </c>
      <c r="B29">
        <f>B24*B19*7</f>
        <v>140</v>
      </c>
      <c r="C29" t="s">
        <v>21</v>
      </c>
    </row>
    <row r="30" spans="1:3" x14ac:dyDescent="0.35">
      <c r="A30" t="s">
        <v>22</v>
      </c>
      <c r="B30">
        <f>B25*SQRT(B19*7)</f>
        <v>5.6124860801609122</v>
      </c>
      <c r="C30" t="s">
        <v>23</v>
      </c>
    </row>
    <row r="32" spans="1:3" x14ac:dyDescent="0.35">
      <c r="A32" t="s">
        <v>28</v>
      </c>
      <c r="B32" s="2">
        <v>0.95</v>
      </c>
    </row>
    <row r="33" spans="1:3" x14ac:dyDescent="0.35">
      <c r="A33" t="s">
        <v>25</v>
      </c>
      <c r="B33" s="3">
        <f>NORMSINV(B32)</f>
        <v>1.6448536269514715</v>
      </c>
    </row>
    <row r="34" spans="1:3" x14ac:dyDescent="0.35">
      <c r="A34" t="s">
        <v>26</v>
      </c>
      <c r="B34">
        <f>B33*B30</f>
        <v>9.2317180851673246</v>
      </c>
      <c r="C34" t="s">
        <v>27</v>
      </c>
    </row>
    <row r="36" spans="1:3" x14ac:dyDescent="0.35">
      <c r="A36" t="s">
        <v>30</v>
      </c>
      <c r="B36">
        <f>(B15/52.14)*B19</f>
        <v>383.58266206367472</v>
      </c>
    </row>
    <row r="38" spans="1:3" x14ac:dyDescent="0.35">
      <c r="A38" t="s">
        <v>29</v>
      </c>
      <c r="B38">
        <f>B36+B34</f>
        <v>392.81438014884202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3A85F-026C-4F35-91D1-11964B37A8DC}">
  <sheetPr>
    <tabColor theme="7" tint="-0.249977111117893"/>
  </sheetPr>
  <dimension ref="H1:M24"/>
  <sheetViews>
    <sheetView tabSelected="1" workbookViewId="0">
      <selection activeCell="J12" sqref="J12"/>
    </sheetView>
  </sheetViews>
  <sheetFormatPr defaultRowHeight="14.5" x14ac:dyDescent="0.35"/>
  <cols>
    <col min="8" max="8" width="17.54296875" bestFit="1" customWidth="1"/>
    <col min="9" max="9" width="8.7265625" customWidth="1"/>
  </cols>
  <sheetData>
    <row r="1" spans="8:10" x14ac:dyDescent="0.35">
      <c r="H1" t="s">
        <v>0</v>
      </c>
      <c r="I1">
        <v>10000</v>
      </c>
      <c r="J1" t="s">
        <v>1</v>
      </c>
    </row>
    <row r="2" spans="8:10" x14ac:dyDescent="0.35">
      <c r="H2" t="s">
        <v>2</v>
      </c>
      <c r="I2">
        <v>5</v>
      </c>
      <c r="J2" t="s">
        <v>3</v>
      </c>
    </row>
    <row r="3" spans="8:10" x14ac:dyDescent="0.35">
      <c r="H3" t="s">
        <v>4</v>
      </c>
      <c r="I3">
        <v>10</v>
      </c>
      <c r="J3" t="s">
        <v>5</v>
      </c>
    </row>
    <row r="5" spans="8:10" x14ac:dyDescent="0.35">
      <c r="H5" t="s">
        <v>6</v>
      </c>
      <c r="I5">
        <v>2</v>
      </c>
      <c r="J5" t="s">
        <v>7</v>
      </c>
    </row>
    <row r="7" spans="8:10" x14ac:dyDescent="0.35">
      <c r="H7" t="s">
        <v>8</v>
      </c>
      <c r="I7">
        <f>SQRT((2*I1*I3)/I2)</f>
        <v>200</v>
      </c>
    </row>
    <row r="10" spans="8:10" x14ac:dyDescent="0.35">
      <c r="H10" t="s">
        <v>24</v>
      </c>
      <c r="I10">
        <v>10</v>
      </c>
      <c r="J10" t="s">
        <v>18</v>
      </c>
    </row>
    <row r="11" spans="8:10" x14ac:dyDescent="0.35">
      <c r="H11" t="s">
        <v>17</v>
      </c>
      <c r="I11">
        <v>1.5</v>
      </c>
      <c r="J11" t="s">
        <v>19</v>
      </c>
    </row>
    <row r="15" spans="8:10" x14ac:dyDescent="0.35">
      <c r="H15" t="s">
        <v>20</v>
      </c>
      <c r="I15">
        <f>I10*I5*7</f>
        <v>140</v>
      </c>
      <c r="J15" t="s">
        <v>21</v>
      </c>
    </row>
    <row r="16" spans="8:10" x14ac:dyDescent="0.35">
      <c r="H16" t="s">
        <v>22</v>
      </c>
      <c r="I16">
        <f>I11*SQRT(I5*7)</f>
        <v>5.6124860801609122</v>
      </c>
      <c r="J16" t="s">
        <v>23</v>
      </c>
    </row>
    <row r="18" spans="8:13" x14ac:dyDescent="0.35">
      <c r="H18" t="s">
        <v>28</v>
      </c>
      <c r="I18" s="2">
        <v>0.95</v>
      </c>
      <c r="J18" s="2">
        <v>0.96</v>
      </c>
      <c r="K18" s="2">
        <v>0.97</v>
      </c>
      <c r="L18" s="2">
        <v>0.98</v>
      </c>
      <c r="M18" s="2">
        <v>0.99</v>
      </c>
    </row>
    <row r="19" spans="8:13" x14ac:dyDescent="0.35">
      <c r="H19" t="s">
        <v>25</v>
      </c>
      <c r="I19" s="4">
        <f>NORMSINV(I18)</f>
        <v>1.6448536269514715</v>
      </c>
      <c r="J19" s="4">
        <f t="shared" ref="J19:M19" si="0">NORMSINV(J18)</f>
        <v>1.7506860712521695</v>
      </c>
      <c r="K19" s="4">
        <f t="shared" si="0"/>
        <v>1.8807936081512504</v>
      </c>
      <c r="L19" s="4">
        <f t="shared" si="0"/>
        <v>2.0537489106318221</v>
      </c>
      <c r="M19" s="4">
        <f t="shared" si="0"/>
        <v>2.3263478740408408</v>
      </c>
    </row>
    <row r="20" spans="8:13" x14ac:dyDescent="0.35">
      <c r="H20" t="s">
        <v>26</v>
      </c>
      <c r="I20">
        <f>I19*$I$16</f>
        <v>9.2317180851673246</v>
      </c>
      <c r="J20">
        <f t="shared" ref="J20:M20" si="1">J19*$I$16</f>
        <v>9.8257012056343953</v>
      </c>
      <c r="K20">
        <f t="shared" si="1"/>
        <v>10.555927945404511</v>
      </c>
      <c r="L20">
        <f t="shared" si="1"/>
        <v>11.526637173066739</v>
      </c>
      <c r="M20">
        <f t="shared" si="1"/>
        <v>13.056595060666149</v>
      </c>
    </row>
    <row r="22" spans="8:13" x14ac:dyDescent="0.35">
      <c r="H22" t="s">
        <v>30</v>
      </c>
      <c r="I22">
        <f>(I1/52.14)*I5</f>
        <v>383.58266206367472</v>
      </c>
    </row>
    <row r="24" spans="8:13" x14ac:dyDescent="0.35">
      <c r="H24" t="s">
        <v>29</v>
      </c>
      <c r="I24">
        <f>I22+I20</f>
        <v>392.81438014884202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63E06-CD55-406D-AA70-08F2C9F6E07F}">
  <sheetPr>
    <tabColor theme="9" tint="0.39997558519241921"/>
  </sheetPr>
  <dimension ref="B2:E37"/>
  <sheetViews>
    <sheetView workbookViewId="0">
      <selection activeCell="D37" sqref="D37"/>
    </sheetView>
  </sheetViews>
  <sheetFormatPr defaultRowHeight="14.5" x14ac:dyDescent="0.35"/>
  <cols>
    <col min="2" max="2" width="10.36328125" bestFit="1" customWidth="1"/>
    <col min="3" max="3" width="16.90625" customWidth="1"/>
    <col min="4" max="4" width="11.81640625" bestFit="1" customWidth="1"/>
  </cols>
  <sheetData>
    <row r="2" spans="2:5" x14ac:dyDescent="0.35">
      <c r="B2" t="s">
        <v>31</v>
      </c>
      <c r="C2" t="s">
        <v>32</v>
      </c>
    </row>
    <row r="3" spans="2:5" x14ac:dyDescent="0.35">
      <c r="B3" t="s">
        <v>33</v>
      </c>
    </row>
    <row r="4" spans="2:5" x14ac:dyDescent="0.35">
      <c r="C4" t="s">
        <v>34</v>
      </c>
      <c r="D4" t="s">
        <v>36</v>
      </c>
    </row>
    <row r="5" spans="2:5" x14ac:dyDescent="0.35">
      <c r="C5" t="s">
        <v>35</v>
      </c>
      <c r="D5" t="s">
        <v>37</v>
      </c>
    </row>
    <row r="6" spans="2:5" x14ac:dyDescent="0.35">
      <c r="C6" t="s">
        <v>38</v>
      </c>
      <c r="D6" t="s">
        <v>39</v>
      </c>
    </row>
    <row r="7" spans="2:5" x14ac:dyDescent="0.35">
      <c r="C7" t="s">
        <v>0</v>
      </c>
      <c r="D7" t="s">
        <v>40</v>
      </c>
    </row>
    <row r="9" spans="2:5" x14ac:dyDescent="0.35">
      <c r="C9" t="s">
        <v>41</v>
      </c>
    </row>
    <row r="11" spans="2:5" x14ac:dyDescent="0.35">
      <c r="C11" t="s">
        <v>42</v>
      </c>
      <c r="D11" t="s">
        <v>43</v>
      </c>
      <c r="E11" t="s">
        <v>44</v>
      </c>
    </row>
    <row r="12" spans="2:5" x14ac:dyDescent="0.35">
      <c r="C12" t="s">
        <v>45</v>
      </c>
      <c r="D12" t="s">
        <v>46</v>
      </c>
      <c r="E12" t="s">
        <v>47</v>
      </c>
    </row>
    <row r="15" spans="2:5" x14ac:dyDescent="0.35">
      <c r="B15" t="s">
        <v>48</v>
      </c>
    </row>
    <row r="16" spans="2:5" x14ac:dyDescent="0.35">
      <c r="C16" t="s">
        <v>49</v>
      </c>
    </row>
    <row r="17" spans="2:5" x14ac:dyDescent="0.35">
      <c r="C17" t="s">
        <v>50</v>
      </c>
    </row>
    <row r="18" spans="2:5" x14ac:dyDescent="0.35">
      <c r="C18" t="s">
        <v>51</v>
      </c>
    </row>
    <row r="19" spans="2:5" x14ac:dyDescent="0.35">
      <c r="C19" t="s">
        <v>52</v>
      </c>
    </row>
    <row r="20" spans="2:5" x14ac:dyDescent="0.35">
      <c r="C20" t="s">
        <v>53</v>
      </c>
    </row>
    <row r="22" spans="2:5" x14ac:dyDescent="0.35">
      <c r="B22" t="s">
        <v>54</v>
      </c>
    </row>
    <row r="23" spans="2:5" x14ac:dyDescent="0.35">
      <c r="C23" t="s">
        <v>55</v>
      </c>
      <c r="D23" t="s">
        <v>56</v>
      </c>
    </row>
    <row r="24" spans="2:5" x14ac:dyDescent="0.35">
      <c r="C24" t="s">
        <v>57</v>
      </c>
      <c r="D24" t="s">
        <v>58</v>
      </c>
    </row>
    <row r="26" spans="2:5" x14ac:dyDescent="0.35">
      <c r="B26" t="s">
        <v>59</v>
      </c>
    </row>
    <row r="27" spans="2:5" x14ac:dyDescent="0.35">
      <c r="C27" t="s">
        <v>34</v>
      </c>
      <c r="D27">
        <v>15</v>
      </c>
    </row>
    <row r="28" spans="2:5" x14ac:dyDescent="0.35">
      <c r="C28" t="s">
        <v>35</v>
      </c>
      <c r="D28">
        <v>105</v>
      </c>
    </row>
    <row r="29" spans="2:5" x14ac:dyDescent="0.35">
      <c r="C29" t="s">
        <v>38</v>
      </c>
      <c r="D29">
        <v>5</v>
      </c>
    </row>
    <row r="30" spans="2:5" x14ac:dyDescent="0.35">
      <c r="C30" t="s">
        <v>0</v>
      </c>
    </row>
    <row r="31" spans="2:5" x14ac:dyDescent="0.35">
      <c r="C31" t="s">
        <v>61</v>
      </c>
      <c r="D31">
        <v>30000</v>
      </c>
      <c r="E31" t="s">
        <v>64</v>
      </c>
    </row>
    <row r="32" spans="2:5" x14ac:dyDescent="0.35">
      <c r="C32" t="s">
        <v>62</v>
      </c>
      <c r="D32">
        <v>10000</v>
      </c>
    </row>
    <row r="33" spans="3:5" x14ac:dyDescent="0.35">
      <c r="C33" t="s">
        <v>42</v>
      </c>
      <c r="D33">
        <f>D27-D29</f>
        <v>10</v>
      </c>
    </row>
    <row r="34" spans="3:5" x14ac:dyDescent="0.35">
      <c r="C34" t="s">
        <v>45</v>
      </c>
      <c r="D34">
        <f>D28-D27</f>
        <v>90</v>
      </c>
    </row>
    <row r="36" spans="3:5" x14ac:dyDescent="0.35">
      <c r="C36" t="s">
        <v>60</v>
      </c>
      <c r="D36">
        <f>D34/(D33+D34)</f>
        <v>0.9</v>
      </c>
      <c r="E36" t="s">
        <v>63</v>
      </c>
    </row>
    <row r="37" spans="3:5" x14ac:dyDescent="0.35">
      <c r="C37" t="s">
        <v>8</v>
      </c>
      <c r="D37">
        <f>D31+NORMSINV(D36)*D32</f>
        <v>42815.515655446005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Reorder Point</vt:lpstr>
      <vt:lpstr>ROP + ss</vt:lpstr>
      <vt:lpstr>Safety Stock and Customer SL</vt:lpstr>
      <vt:lpstr>Newsvendor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kien le</dc:creator>
  <cp:lastModifiedBy>kien le</cp:lastModifiedBy>
  <dcterms:created xsi:type="dcterms:W3CDTF">2024-02-05T09:19:23Z</dcterms:created>
  <dcterms:modified xsi:type="dcterms:W3CDTF">2024-10-04T13:43:31Z</dcterms:modified>
</cp:coreProperties>
</file>