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defaultThemeVersion="166925"/>
  <mc:AlternateContent xmlns:mc="http://schemas.openxmlformats.org/markup-compatibility/2006">
    <mc:Choice Requires="x15">
      <x15ac:absPath xmlns:x15ac="http://schemas.microsoft.com/office/spreadsheetml/2010/11/ac" url="https://d.docs.live.net/9c2bf77b41f9f2c0/바탕 화면/Prain Global/두산/"/>
    </mc:Choice>
  </mc:AlternateContent>
  <xr:revisionPtr revIDLastSave="25" documentId="13_ncr:1_{6073474D-BBD0-4F01-AECF-C4187B40E2A5}" xr6:coauthVersionLast="47" xr6:coauthVersionMax="47" xr10:uidLastSave="{1402B2A9-2DC5-409E-A9D1-2A0CE7D9DBDE}"/>
  <bookViews>
    <workbookView xWindow="-120" yWindow="-120" windowWidth="29040" windowHeight="15720" tabRatio="865" activeTab="10" xr2:uid="{6111CF42-B1E5-4897-A57D-637E0DF91378}"/>
  </bookViews>
  <sheets>
    <sheet name="월간 팔로워" sheetId="1" r:id="rId1"/>
    <sheet name="일간 팔로워" sheetId="2" r:id="rId2"/>
    <sheet name="visitors" sheetId="4" r:id="rId3"/>
    <sheet name="PV 월별 비교" sheetId="5" r:id="rId4"/>
    <sheet name="PC 모바일 비교" sheetId="6" r:id="rId5"/>
    <sheet name="Imp, Eng" sheetId="3" r:id="rId6"/>
    <sheet name="순방문자 비교" sheetId="7" r:id="rId7"/>
    <sheet name="Contents" sheetId="9" r:id="rId8"/>
    <sheet name="Contents 계산시트" sheetId="10" r:id="rId9"/>
    <sheet name="콘텐츠 추가정보" sheetId="11" r:id="rId10"/>
    <sheet name="Contents 시트" sheetId="8" r:id="rId11"/>
    <sheet name="Visitor Demographic" sheetId="13" r:id="rId12"/>
    <sheet name="Sheet3" sheetId="12" r:id="rId13"/>
  </sheets>
  <externalReferences>
    <externalReference r:id="rId14"/>
  </externalReferences>
  <definedNames>
    <definedName name="광고데이터">'[1]Follower Ad data'!$A$6:$CF$27</definedName>
    <definedName name="콘텐츠데이터">'Contents 계산시트'!$A$2:$T$51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 i="8" l="1"/>
  <c r="H7" i="8"/>
  <c r="I7" i="8"/>
  <c r="J7" i="8"/>
  <c r="K7" i="8"/>
  <c r="L7" i="8"/>
  <c r="N7" i="8" s="1"/>
  <c r="O7" i="8" s="1"/>
  <c r="M7" i="8"/>
  <c r="G8" i="8"/>
  <c r="H8" i="8"/>
  <c r="I8" i="8"/>
  <c r="J8" i="8"/>
  <c r="K8" i="8"/>
  <c r="N8" i="8" s="1"/>
  <c r="O8" i="8" s="1"/>
  <c r="L8" i="8"/>
  <c r="M8" i="8"/>
  <c r="G9" i="8"/>
  <c r="H9" i="8"/>
  <c r="I9" i="8"/>
  <c r="J9" i="8"/>
  <c r="K9" i="8"/>
  <c r="N9" i="8" s="1"/>
  <c r="O9" i="8" s="1"/>
  <c r="L9" i="8"/>
  <c r="M9" i="8"/>
  <c r="G10" i="8"/>
  <c r="H10" i="8"/>
  <c r="I10" i="8"/>
  <c r="J10" i="8"/>
  <c r="K10" i="8"/>
  <c r="N10" i="8" s="1"/>
  <c r="O10" i="8" s="1"/>
  <c r="L10" i="8"/>
  <c r="M10" i="8"/>
  <c r="G11" i="8"/>
  <c r="H11" i="8"/>
  <c r="I11" i="8"/>
  <c r="J11" i="8"/>
  <c r="K11" i="8"/>
  <c r="N11" i="8" s="1"/>
  <c r="O11" i="8" s="1"/>
  <c r="L11" i="8"/>
  <c r="M11" i="8"/>
  <c r="G12" i="8"/>
  <c r="H12" i="8"/>
  <c r="I12" i="8"/>
  <c r="N12" i="8" s="1"/>
  <c r="O12" i="8" s="1"/>
  <c r="J12" i="8"/>
  <c r="K12" i="8"/>
  <c r="L12" i="8"/>
  <c r="M12" i="8"/>
  <c r="G13" i="8"/>
  <c r="H13" i="8"/>
  <c r="I13" i="8"/>
  <c r="N13" i="8" s="1"/>
  <c r="O13" i="8" s="1"/>
  <c r="J13" i="8"/>
  <c r="K13" i="8"/>
  <c r="L13" i="8"/>
  <c r="M13" i="8"/>
  <c r="G14" i="8"/>
  <c r="H14" i="8"/>
  <c r="R14" i="8" s="1"/>
  <c r="I14" i="8"/>
  <c r="J14" i="8"/>
  <c r="K14" i="8"/>
  <c r="N14" i="8" s="1"/>
  <c r="O14" i="8" s="1"/>
  <c r="L14" i="8"/>
  <c r="M14" i="8"/>
  <c r="G15" i="8"/>
  <c r="H15" i="8"/>
  <c r="I15" i="8"/>
  <c r="J15" i="8"/>
  <c r="K15" i="8"/>
  <c r="L15" i="8"/>
  <c r="N15" i="8" s="1"/>
  <c r="O15" i="8" s="1"/>
  <c r="M15" i="8"/>
  <c r="D7" i="8"/>
  <c r="E7" i="8"/>
  <c r="F7" i="8"/>
  <c r="D8" i="8"/>
  <c r="E8" i="8"/>
  <c r="F8" i="8"/>
  <c r="D9" i="8"/>
  <c r="E9" i="8"/>
  <c r="F9" i="8"/>
  <c r="D10" i="8"/>
  <c r="Q10" i="8" s="1"/>
  <c r="E10" i="8"/>
  <c r="F10" i="8"/>
  <c r="D11" i="8"/>
  <c r="E11" i="8"/>
  <c r="F11" i="8"/>
  <c r="D12" i="8"/>
  <c r="Q12" i="8" s="1"/>
  <c r="E12" i="8"/>
  <c r="F12" i="8"/>
  <c r="D13" i="8"/>
  <c r="Q13" i="8" s="1"/>
  <c r="E13" i="8"/>
  <c r="F13" i="8"/>
  <c r="D14" i="8"/>
  <c r="E14" i="8"/>
  <c r="F14" i="8"/>
  <c r="D15" i="8"/>
  <c r="E15" i="8"/>
  <c r="F15" i="8"/>
  <c r="S16" i="8"/>
  <c r="S17" i="8"/>
  <c r="S18" i="8"/>
  <c r="S19" i="8"/>
  <c r="S20" i="8"/>
  <c r="S21" i="8"/>
  <c r="S22" i="8"/>
  <c r="S23" i="8"/>
  <c r="S24" i="8"/>
  <c r="S25" i="8"/>
  <c r="S26" i="8"/>
  <c r="S27" i="8"/>
  <c r="S28" i="8"/>
  <c r="S29" i="8"/>
  <c r="R16" i="8"/>
  <c r="R17" i="8"/>
  <c r="R18" i="8"/>
  <c r="R19" i="8"/>
  <c r="R20" i="8"/>
  <c r="R21" i="8"/>
  <c r="R22" i="8"/>
  <c r="R23" i="8"/>
  <c r="R24" i="8"/>
  <c r="R25" i="8"/>
  <c r="R26" i="8"/>
  <c r="R27" i="8"/>
  <c r="R28" i="8"/>
  <c r="R29" i="8"/>
  <c r="R7" i="8"/>
  <c r="Q8" i="8"/>
  <c r="R8" i="8" s="1"/>
  <c r="Q9" i="8"/>
  <c r="R9" i="8" s="1"/>
  <c r="Q11" i="8"/>
  <c r="Q14" i="8"/>
  <c r="Q15" i="8"/>
  <c r="Q16" i="8"/>
  <c r="Q17" i="8"/>
  <c r="Q18" i="8"/>
  <c r="Q19" i="8"/>
  <c r="Q20" i="8"/>
  <c r="Q21" i="8"/>
  <c r="Q22" i="8"/>
  <c r="Q23" i="8"/>
  <c r="Q24" i="8"/>
  <c r="Q25" i="8"/>
  <c r="Q26" i="8"/>
  <c r="Q27" i="8"/>
  <c r="Q28" i="8"/>
  <c r="Q29" i="8"/>
  <c r="Q7" i="8"/>
  <c r="C288" i="13"/>
  <c r="C287" i="13"/>
  <c r="C286" i="13"/>
  <c r="C285" i="13"/>
  <c r="C284" i="13"/>
  <c r="C283" i="13"/>
  <c r="C282" i="13"/>
  <c r="C281" i="13"/>
  <c r="C280" i="13"/>
  <c r="C279" i="13"/>
  <c r="C278"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C243" i="13"/>
  <c r="C242" i="13"/>
  <c r="C241" i="13"/>
  <c r="C240" i="13"/>
  <c r="C239" i="13"/>
  <c r="C238" i="13"/>
  <c r="C237" i="13"/>
  <c r="C236" i="13"/>
  <c r="C235" i="13"/>
  <c r="C234" i="13"/>
  <c r="C233" i="13"/>
  <c r="C232" i="13"/>
  <c r="C231" i="13"/>
  <c r="C230" i="13"/>
  <c r="C229" i="13"/>
  <c r="C228" i="13"/>
  <c r="C227" i="13"/>
  <c r="C226" i="13"/>
  <c r="C225" i="13"/>
  <c r="C224" i="13"/>
  <c r="C223" i="13"/>
  <c r="C222" i="13"/>
  <c r="C221" i="13"/>
  <c r="C220" i="13"/>
  <c r="C219" i="13"/>
  <c r="C218" i="13"/>
  <c r="C217" i="13"/>
  <c r="C216" i="13"/>
  <c r="C215" i="13"/>
  <c r="C214" i="13"/>
  <c r="C213" i="13"/>
  <c r="C212" i="13"/>
  <c r="C211" i="13"/>
  <c r="C210" i="13"/>
  <c r="C209" i="13"/>
  <c r="C208" i="13"/>
  <c r="C207" i="13"/>
  <c r="C206" i="13"/>
  <c r="C205" i="13"/>
  <c r="C204" i="13"/>
  <c r="C203" i="13"/>
  <c r="C202" i="13"/>
  <c r="C201" i="13"/>
  <c r="C200" i="13"/>
  <c r="C199" i="13"/>
  <c r="C198" i="13"/>
  <c r="C197" i="13"/>
  <c r="C196" i="13"/>
  <c r="C195" i="13"/>
  <c r="C194" i="13"/>
  <c r="C193" i="13"/>
  <c r="C192" i="13"/>
  <c r="C191" i="13"/>
  <c r="C190" i="13"/>
  <c r="C189" i="13"/>
  <c r="C188" i="13"/>
  <c r="C187" i="13"/>
  <c r="C186" i="13"/>
  <c r="C185" i="13"/>
  <c r="C184" i="13"/>
  <c r="C183" i="13"/>
  <c r="C182" i="13"/>
  <c r="C181" i="13"/>
  <c r="C180" i="13"/>
  <c r="C179" i="13"/>
  <c r="C178" i="13"/>
  <c r="C177" i="13"/>
  <c r="C176" i="13"/>
  <c r="C175" i="13"/>
  <c r="C174" i="13"/>
  <c r="C173" i="13"/>
  <c r="C172" i="13"/>
  <c r="C171" i="13"/>
  <c r="C170" i="13"/>
  <c r="C169" i="13"/>
  <c r="C168" i="13"/>
  <c r="C167" i="13"/>
  <c r="C166" i="13"/>
  <c r="C165" i="13"/>
  <c r="C164" i="13"/>
  <c r="C163" i="13"/>
  <c r="C162" i="13"/>
  <c r="C161" i="13"/>
  <c r="C160" i="13"/>
  <c r="C159" i="13"/>
  <c r="C158" i="13"/>
  <c r="C157" i="13"/>
  <c r="C156" i="13"/>
  <c r="C155" i="13"/>
  <c r="C154" i="13"/>
  <c r="C153" i="13"/>
  <c r="C152" i="13"/>
  <c r="C151" i="13"/>
  <c r="C150" i="13"/>
  <c r="C149" i="13"/>
  <c r="C148" i="13"/>
  <c r="C147" i="13"/>
  <c r="C146" i="13"/>
  <c r="C145" i="13"/>
  <c r="C144" i="13"/>
  <c r="C143" i="13"/>
  <c r="C142" i="13"/>
  <c r="C141" i="13"/>
  <c r="C140" i="13"/>
  <c r="C139" i="13"/>
  <c r="C138" i="13"/>
  <c r="C137" i="13"/>
  <c r="C136" i="13"/>
  <c r="C135" i="13"/>
  <c r="C134" i="13"/>
  <c r="C133" i="13"/>
  <c r="C132" i="13"/>
  <c r="C131" i="13"/>
  <c r="C130" i="13"/>
  <c r="C129" i="13"/>
  <c r="C128" i="13"/>
  <c r="C127" i="13"/>
  <c r="C126" i="13"/>
  <c r="C125" i="13"/>
  <c r="C124" i="13"/>
  <c r="C123" i="13"/>
  <c r="C122" i="13"/>
  <c r="C121" i="13"/>
  <c r="C120" i="13"/>
  <c r="C119" i="13"/>
  <c r="C118" i="13"/>
  <c r="C117" i="13"/>
  <c r="C116" i="13"/>
  <c r="C115" i="13"/>
  <c r="C114" i="13"/>
  <c r="C113" i="13"/>
  <c r="C112" i="13"/>
  <c r="C111" i="13"/>
  <c r="C110" i="13"/>
  <c r="C109" i="13"/>
  <c r="C108" i="13"/>
  <c r="C107" i="13"/>
  <c r="C106" i="13"/>
  <c r="C105" i="13"/>
  <c r="C104" i="13"/>
  <c r="C103" i="13"/>
  <c r="C102" i="13"/>
  <c r="C101" i="13"/>
  <c r="C100" i="13"/>
  <c r="C99" i="13"/>
  <c r="C98" i="13"/>
  <c r="C97" i="13"/>
  <c r="C96" i="13"/>
  <c r="C95" i="13"/>
  <c r="C94" i="13"/>
  <c r="C93" i="13"/>
  <c r="C92" i="13"/>
  <c r="C91" i="13"/>
  <c r="C90" i="13"/>
  <c r="C89" i="13"/>
  <c r="C88" i="13"/>
  <c r="C87" i="13"/>
  <c r="C86" i="13"/>
  <c r="C85" i="13"/>
  <c r="C84" i="13"/>
  <c r="C83" i="13"/>
  <c r="C82" i="13"/>
  <c r="C81" i="13"/>
  <c r="C80" i="13"/>
  <c r="C79" i="13"/>
  <c r="C78" i="13"/>
  <c r="C77" i="13"/>
  <c r="C76" i="13"/>
  <c r="C75" i="13"/>
  <c r="C74" i="13"/>
  <c r="C73" i="13"/>
  <c r="C72" i="13"/>
  <c r="C71"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G39" i="13"/>
  <c r="C39" i="13"/>
  <c r="G38" i="13"/>
  <c r="C38" i="13"/>
  <c r="G37" i="13"/>
  <c r="C37" i="13"/>
  <c r="G36" i="13"/>
  <c r="C36" i="13"/>
  <c r="G35" i="13"/>
  <c r="C35" i="13"/>
  <c r="G34" i="13"/>
  <c r="C34" i="13"/>
  <c r="G33" i="13"/>
  <c r="C33" i="13"/>
  <c r="G32" i="13"/>
  <c r="C32" i="13"/>
  <c r="G31" i="13"/>
  <c r="C31" i="13"/>
  <c r="G30" i="13"/>
  <c r="C30" i="13"/>
  <c r="G29" i="13"/>
  <c r="C29" i="13"/>
  <c r="G28" i="13"/>
  <c r="C28" i="13"/>
  <c r="G27" i="13"/>
  <c r="C27" i="13"/>
  <c r="G26" i="13"/>
  <c r="C26" i="13"/>
  <c r="G25" i="13"/>
  <c r="C25" i="13"/>
  <c r="G24" i="13"/>
  <c r="C24" i="13"/>
  <c r="G23" i="13"/>
  <c r="C23" i="13"/>
  <c r="G22" i="13"/>
  <c r="C22" i="13"/>
  <c r="G21" i="13"/>
  <c r="C21" i="13"/>
  <c r="G20" i="13"/>
  <c r="C20" i="13"/>
  <c r="G19" i="13"/>
  <c r="C19" i="13"/>
  <c r="G18" i="13"/>
  <c r="C18" i="13"/>
  <c r="G17" i="13"/>
  <c r="C17" i="13"/>
  <c r="G16" i="13"/>
  <c r="C16" i="13"/>
  <c r="G15" i="13"/>
  <c r="C15" i="13"/>
  <c r="G14" i="13"/>
  <c r="C14" i="13"/>
  <c r="G13" i="13"/>
  <c r="C13" i="13"/>
  <c r="G12" i="13"/>
  <c r="C12" i="13"/>
  <c r="G11" i="13"/>
  <c r="C11" i="13"/>
  <c r="G10" i="13"/>
  <c r="C10" i="13"/>
  <c r="G9" i="13"/>
  <c r="C9" i="13"/>
  <c r="G8" i="13"/>
  <c r="C8" i="13"/>
  <c r="G7" i="13"/>
  <c r="C7" i="13"/>
  <c r="G6" i="13"/>
  <c r="C6" i="13"/>
  <c r="G5" i="13"/>
  <c r="C5" i="13"/>
  <c r="I16" i="8"/>
  <c r="J16" i="8"/>
  <c r="K16" i="8"/>
  <c r="L16" i="8"/>
  <c r="M16" i="8"/>
  <c r="N16" i="8" s="1"/>
  <c r="O16" i="8" s="1"/>
  <c r="I17" i="8"/>
  <c r="J17" i="8"/>
  <c r="K17" i="8"/>
  <c r="N17" i="8" s="1"/>
  <c r="O17" i="8" s="1"/>
  <c r="L17" i="8"/>
  <c r="M17" i="8"/>
  <c r="I18" i="8"/>
  <c r="J18" i="8"/>
  <c r="K18" i="8"/>
  <c r="N18" i="8" s="1"/>
  <c r="O18" i="8" s="1"/>
  <c r="L18" i="8"/>
  <c r="M18" i="8"/>
  <c r="I19" i="8"/>
  <c r="J19" i="8"/>
  <c r="K19" i="8"/>
  <c r="N19" i="8" s="1"/>
  <c r="O19" i="8" s="1"/>
  <c r="L19" i="8"/>
  <c r="M19" i="8"/>
  <c r="I20" i="8"/>
  <c r="J20" i="8"/>
  <c r="K20" i="8"/>
  <c r="N20" i="8" s="1"/>
  <c r="O20" i="8" s="1"/>
  <c r="L20" i="8"/>
  <c r="M20" i="8"/>
  <c r="I21" i="8"/>
  <c r="J21" i="8"/>
  <c r="K21" i="8"/>
  <c r="N21" i="8" s="1"/>
  <c r="O21" i="8" s="1"/>
  <c r="L21" i="8"/>
  <c r="M21" i="8"/>
  <c r="I22" i="8"/>
  <c r="J22" i="8"/>
  <c r="K22" i="8"/>
  <c r="N22" i="8" s="1"/>
  <c r="O22" i="8" s="1"/>
  <c r="L22" i="8"/>
  <c r="M22" i="8"/>
  <c r="I23" i="8"/>
  <c r="J23" i="8"/>
  <c r="K23" i="8"/>
  <c r="N23" i="8" s="1"/>
  <c r="O23" i="8" s="1"/>
  <c r="L23" i="8"/>
  <c r="M23" i="8"/>
  <c r="I24" i="8"/>
  <c r="J24" i="8"/>
  <c r="K24" i="8"/>
  <c r="L24" i="8"/>
  <c r="M24" i="8"/>
  <c r="N24" i="8" s="1"/>
  <c r="O24" i="8" s="1"/>
  <c r="I25" i="8"/>
  <c r="J25" i="8"/>
  <c r="K25" i="8"/>
  <c r="N25" i="8" s="1"/>
  <c r="O25" i="8" s="1"/>
  <c r="L25" i="8"/>
  <c r="M25" i="8"/>
  <c r="I26" i="8"/>
  <c r="J26" i="8"/>
  <c r="K26" i="8"/>
  <c r="N26" i="8" s="1"/>
  <c r="O26" i="8" s="1"/>
  <c r="L26" i="8"/>
  <c r="M26" i="8"/>
  <c r="I27" i="8"/>
  <c r="J27" i="8"/>
  <c r="K27" i="8"/>
  <c r="N27" i="8" s="1"/>
  <c r="O27" i="8" s="1"/>
  <c r="L27" i="8"/>
  <c r="M27" i="8"/>
  <c r="I28" i="8"/>
  <c r="J28" i="8"/>
  <c r="K28" i="8"/>
  <c r="N28" i="8" s="1"/>
  <c r="O28" i="8" s="1"/>
  <c r="L28" i="8"/>
  <c r="M28" i="8"/>
  <c r="I29" i="8"/>
  <c r="J29" i="8"/>
  <c r="K29" i="8"/>
  <c r="N29" i="8" s="1"/>
  <c r="O29" i="8" s="1"/>
  <c r="L29" i="8"/>
  <c r="M29" i="8"/>
  <c r="H16" i="8"/>
  <c r="H17" i="8"/>
  <c r="H18" i="8"/>
  <c r="H19" i="8"/>
  <c r="H20" i="8"/>
  <c r="H21" i="8"/>
  <c r="H22" i="8"/>
  <c r="H23" i="8"/>
  <c r="H24" i="8"/>
  <c r="H25" i="8"/>
  <c r="H26" i="8"/>
  <c r="H27" i="8"/>
  <c r="H28" i="8"/>
  <c r="H29" i="8"/>
  <c r="G16" i="8"/>
  <c r="G17" i="8"/>
  <c r="G18" i="8"/>
  <c r="G19" i="8"/>
  <c r="G20" i="8"/>
  <c r="G21" i="8"/>
  <c r="G22" i="8"/>
  <c r="G23" i="8"/>
  <c r="G24" i="8"/>
  <c r="G25" i="8"/>
  <c r="G26" i="8"/>
  <c r="G27" i="8"/>
  <c r="G28" i="8"/>
  <c r="G29" i="8"/>
  <c r="F16" i="8"/>
  <c r="F17" i="8"/>
  <c r="F18" i="8"/>
  <c r="F19" i="8"/>
  <c r="F20" i="8"/>
  <c r="F21" i="8"/>
  <c r="F22" i="8"/>
  <c r="F23" i="8"/>
  <c r="F24" i="8"/>
  <c r="F25" i="8"/>
  <c r="F26" i="8"/>
  <c r="F27" i="8"/>
  <c r="F28" i="8"/>
  <c r="F29" i="8"/>
  <c r="E16" i="8"/>
  <c r="E17" i="8"/>
  <c r="E18" i="8"/>
  <c r="E19" i="8"/>
  <c r="E20" i="8"/>
  <c r="E21" i="8"/>
  <c r="E22" i="8"/>
  <c r="E23" i="8"/>
  <c r="E24" i="8"/>
  <c r="E25" i="8"/>
  <c r="E26" i="8"/>
  <c r="E27" i="8"/>
  <c r="E28" i="8"/>
  <c r="E29" i="8"/>
  <c r="D16" i="8"/>
  <c r="D17" i="8"/>
  <c r="D18" i="8"/>
  <c r="D19" i="8"/>
  <c r="D20" i="8"/>
  <c r="D21" i="8"/>
  <c r="D22" i="8"/>
  <c r="D23" i="8"/>
  <c r="D24" i="8"/>
  <c r="D25" i="8"/>
  <c r="D26" i="8"/>
  <c r="D27" i="8"/>
  <c r="D28" i="8"/>
  <c r="D29" i="8"/>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2" i="11"/>
  <c r="W12" i="9"/>
  <c r="X12" i="9" s="1"/>
  <c r="W13" i="9"/>
  <c r="X13" i="9" s="1"/>
  <c r="W14" i="9"/>
  <c r="X14" i="9" s="1"/>
  <c r="W15" i="9"/>
  <c r="X15" i="9"/>
  <c r="W16" i="9"/>
  <c r="X16" i="9" s="1"/>
  <c r="W17" i="9"/>
  <c r="X17" i="9" s="1"/>
  <c r="W18" i="9"/>
  <c r="X18" i="9" s="1"/>
  <c r="W19" i="9"/>
  <c r="X19" i="9"/>
  <c r="W20" i="9"/>
  <c r="X20" i="9" s="1"/>
  <c r="W21" i="9"/>
  <c r="X21" i="9" s="1"/>
  <c r="W22" i="9"/>
  <c r="X22" i="9" s="1"/>
  <c r="W23" i="9"/>
  <c r="X23" i="9"/>
  <c r="W24" i="9"/>
  <c r="X24" i="9" s="1"/>
  <c r="W25" i="9"/>
  <c r="X25" i="9" s="1"/>
  <c r="W26" i="9"/>
  <c r="X26" i="9" s="1"/>
  <c r="W27" i="9"/>
  <c r="X27" i="9"/>
  <c r="W28" i="9"/>
  <c r="X28" i="9" s="1"/>
  <c r="W29" i="9"/>
  <c r="X29" i="9" s="1"/>
  <c r="W30" i="9"/>
  <c r="X30" i="9" s="1"/>
  <c r="W31" i="9"/>
  <c r="X31" i="9"/>
  <c r="W32" i="9"/>
  <c r="X32" i="9" s="1"/>
  <c r="W33" i="9"/>
  <c r="X33" i="9" s="1"/>
  <c r="W34" i="9"/>
  <c r="X34" i="9" s="1"/>
  <c r="W35" i="9"/>
  <c r="X35" i="9"/>
  <c r="W36" i="9"/>
  <c r="X36" i="9" s="1"/>
  <c r="W37" i="9"/>
  <c r="X37" i="9" s="1"/>
  <c r="W38" i="9"/>
  <c r="X38" i="9" s="1"/>
  <c r="W39" i="9"/>
  <c r="X39" i="9"/>
  <c r="W40" i="9"/>
  <c r="X40" i="9" s="1"/>
  <c r="W41" i="9"/>
  <c r="X41" i="9" s="1"/>
  <c r="W42" i="9"/>
  <c r="X42" i="9" s="1"/>
  <c r="W43" i="9"/>
  <c r="X43" i="9"/>
  <c r="W44" i="9"/>
  <c r="X44" i="9" s="1"/>
  <c r="W45" i="9"/>
  <c r="X45" i="9" s="1"/>
  <c r="W46" i="9"/>
  <c r="X46" i="9" s="1"/>
  <c r="W47" i="9"/>
  <c r="X47" i="9"/>
  <c r="W48" i="9"/>
  <c r="X48" i="9" s="1"/>
  <c r="W49" i="9"/>
  <c r="X49" i="9" s="1"/>
  <c r="W50" i="9"/>
  <c r="X50" i="9" s="1"/>
  <c r="W51" i="9"/>
  <c r="X51" i="9"/>
  <c r="W4" i="10"/>
  <c r="X4" i="10" s="1"/>
  <c r="W5" i="10"/>
  <c r="X5" i="10" s="1"/>
  <c r="W6" i="10"/>
  <c r="X6" i="10" s="1"/>
  <c r="W7" i="10"/>
  <c r="W8" i="10"/>
  <c r="X8" i="10" s="1"/>
  <c r="W9" i="10"/>
  <c r="X9" i="10" s="1"/>
  <c r="W10" i="10"/>
  <c r="X10" i="10" s="1"/>
  <c r="W11" i="10"/>
  <c r="W12" i="10"/>
  <c r="X12" i="10" s="1"/>
  <c r="W13" i="10"/>
  <c r="X13" i="10" s="1"/>
  <c r="W14" i="10"/>
  <c r="X14" i="10" s="1"/>
  <c r="W15" i="10"/>
  <c r="X15" i="10"/>
  <c r="W16" i="10"/>
  <c r="X16" i="10" s="1"/>
  <c r="W17" i="10"/>
  <c r="X17" i="10" s="1"/>
  <c r="W18" i="10"/>
  <c r="X18" i="10" s="1"/>
  <c r="W19" i="10"/>
  <c r="X19" i="10"/>
  <c r="W20" i="10"/>
  <c r="X20" i="10" s="1"/>
  <c r="W21" i="10"/>
  <c r="X21" i="10" s="1"/>
  <c r="W22" i="10"/>
  <c r="X22" i="10" s="1"/>
  <c r="W23" i="10"/>
  <c r="X23" i="10"/>
  <c r="W24" i="10"/>
  <c r="X24" i="10" s="1"/>
  <c r="W25" i="10"/>
  <c r="X25" i="10" s="1"/>
  <c r="W26" i="10"/>
  <c r="X26" i="10" s="1"/>
  <c r="W27" i="10"/>
  <c r="X27" i="10"/>
  <c r="W28" i="10"/>
  <c r="X28" i="10" s="1"/>
  <c r="W29" i="10"/>
  <c r="X29" i="10" s="1"/>
  <c r="W30" i="10"/>
  <c r="X30" i="10" s="1"/>
  <c r="W31" i="10"/>
  <c r="X31" i="10"/>
  <c r="W32" i="10"/>
  <c r="X32" i="10" s="1"/>
  <c r="W33" i="10"/>
  <c r="X33" i="10" s="1"/>
  <c r="W34" i="10"/>
  <c r="X34" i="10" s="1"/>
  <c r="W35" i="10"/>
  <c r="X35" i="10"/>
  <c r="W36" i="10"/>
  <c r="X36" i="10" s="1"/>
  <c r="W37" i="10"/>
  <c r="X37" i="10" s="1"/>
  <c r="W38" i="10"/>
  <c r="X38" i="10" s="1"/>
  <c r="W39" i="10"/>
  <c r="X39" i="10"/>
  <c r="W40" i="10"/>
  <c r="X40" i="10" s="1"/>
  <c r="W41" i="10"/>
  <c r="X41" i="10" s="1"/>
  <c r="W42" i="10"/>
  <c r="X42" i="10" s="1"/>
  <c r="W43" i="10"/>
  <c r="X43" i="10"/>
  <c r="W44" i="10"/>
  <c r="X44" i="10" s="1"/>
  <c r="W45" i="10"/>
  <c r="X45" i="10" s="1"/>
  <c r="W46" i="10"/>
  <c r="X46" i="10" s="1"/>
  <c r="W47" i="10"/>
  <c r="X47" i="10"/>
  <c r="W48" i="10"/>
  <c r="X48" i="10" s="1"/>
  <c r="W49" i="10"/>
  <c r="X49" i="10" s="1"/>
  <c r="W50" i="10"/>
  <c r="X50" i="10" s="1"/>
  <c r="W51" i="10"/>
  <c r="X51" i="10"/>
  <c r="W3" i="10"/>
  <c r="V8" i="10"/>
  <c r="V9" i="10"/>
  <c r="V16" i="10"/>
  <c r="V17" i="10"/>
  <c r="V24" i="10"/>
  <c r="V25" i="10"/>
  <c r="V32" i="10"/>
  <c r="V33" i="10"/>
  <c r="V40" i="10"/>
  <c r="V41" i="10"/>
  <c r="V48" i="10"/>
  <c r="V49" i="10"/>
  <c r="A3" i="10"/>
  <c r="B3" i="10"/>
  <c r="V3" i="10" s="1"/>
  <c r="C3" i="10"/>
  <c r="D3" i="10"/>
  <c r="E3" i="10"/>
  <c r="F3" i="10"/>
  <c r="G3" i="10"/>
  <c r="H3" i="10"/>
  <c r="I3" i="10"/>
  <c r="J3" i="10"/>
  <c r="K3" i="10"/>
  <c r="L3" i="10"/>
  <c r="M3" i="10"/>
  <c r="N3" i="10"/>
  <c r="O3" i="10"/>
  <c r="P3" i="10"/>
  <c r="Q3" i="10"/>
  <c r="R3" i="10"/>
  <c r="S3" i="10"/>
  <c r="T3" i="10"/>
  <c r="A4" i="10"/>
  <c r="B4" i="10"/>
  <c r="V4" i="10" s="1"/>
  <c r="C4" i="10"/>
  <c r="D4" i="10"/>
  <c r="E4" i="10"/>
  <c r="F4" i="10"/>
  <c r="G4" i="10"/>
  <c r="H4" i="10"/>
  <c r="I4" i="10"/>
  <c r="J4" i="10"/>
  <c r="K4" i="10"/>
  <c r="L4" i="10"/>
  <c r="M4" i="10"/>
  <c r="N4" i="10"/>
  <c r="O4" i="10"/>
  <c r="P4" i="10"/>
  <c r="Q4" i="10"/>
  <c r="R4" i="10"/>
  <c r="S4" i="10"/>
  <c r="T4" i="10"/>
  <c r="A5" i="10"/>
  <c r="B5" i="10"/>
  <c r="V5" i="10" s="1"/>
  <c r="C5" i="10"/>
  <c r="D5" i="10"/>
  <c r="E5" i="10"/>
  <c r="F5" i="10"/>
  <c r="G5" i="10"/>
  <c r="H5" i="10"/>
  <c r="I5" i="10"/>
  <c r="J5" i="10"/>
  <c r="K5" i="10"/>
  <c r="L5" i="10"/>
  <c r="M5" i="10"/>
  <c r="N5" i="10"/>
  <c r="O5" i="10"/>
  <c r="P5" i="10"/>
  <c r="Q5" i="10"/>
  <c r="R5" i="10"/>
  <c r="S5" i="10"/>
  <c r="T5" i="10"/>
  <c r="A6" i="10"/>
  <c r="B6" i="10"/>
  <c r="V6" i="10" s="1"/>
  <c r="C6" i="10"/>
  <c r="D6" i="10"/>
  <c r="E6" i="10"/>
  <c r="F6" i="10"/>
  <c r="G6" i="10"/>
  <c r="H6" i="10"/>
  <c r="I6" i="10"/>
  <c r="J6" i="10"/>
  <c r="K6" i="10"/>
  <c r="L6" i="10"/>
  <c r="M6" i="10"/>
  <c r="N6" i="10"/>
  <c r="O6" i="10"/>
  <c r="P6" i="10"/>
  <c r="Q6" i="10"/>
  <c r="R6" i="10"/>
  <c r="S6" i="10"/>
  <c r="T6" i="10"/>
  <c r="A7" i="10"/>
  <c r="B7" i="10"/>
  <c r="V7" i="10" s="1"/>
  <c r="C7" i="10"/>
  <c r="D7" i="10"/>
  <c r="E7" i="10"/>
  <c r="F7" i="10"/>
  <c r="G7" i="10"/>
  <c r="H7" i="10"/>
  <c r="I7" i="10"/>
  <c r="J7" i="10"/>
  <c r="K7" i="10"/>
  <c r="L7" i="10"/>
  <c r="M7" i="10"/>
  <c r="N7" i="10"/>
  <c r="O7" i="10"/>
  <c r="P7" i="10"/>
  <c r="Q7" i="10"/>
  <c r="R7" i="10"/>
  <c r="S7" i="10"/>
  <c r="T7" i="10"/>
  <c r="A8" i="10"/>
  <c r="B8" i="10"/>
  <c r="C8" i="10"/>
  <c r="D8" i="10"/>
  <c r="E8" i="10"/>
  <c r="F8" i="10"/>
  <c r="G8" i="10"/>
  <c r="H8" i="10"/>
  <c r="I8" i="10"/>
  <c r="J8" i="10"/>
  <c r="K8" i="10"/>
  <c r="L8" i="10"/>
  <c r="M8" i="10"/>
  <c r="N8" i="10"/>
  <c r="O8" i="10"/>
  <c r="P8" i="10"/>
  <c r="Q8" i="10"/>
  <c r="R8" i="10"/>
  <c r="S8" i="10"/>
  <c r="T8" i="10"/>
  <c r="A9" i="10"/>
  <c r="B9" i="10"/>
  <c r="C9" i="10"/>
  <c r="D9" i="10"/>
  <c r="E9" i="10"/>
  <c r="F9" i="10"/>
  <c r="G9" i="10"/>
  <c r="H9" i="10"/>
  <c r="I9" i="10"/>
  <c r="J9" i="10"/>
  <c r="K9" i="10"/>
  <c r="L9" i="10"/>
  <c r="M9" i="10"/>
  <c r="N9" i="10"/>
  <c r="O9" i="10"/>
  <c r="P9" i="10"/>
  <c r="Q9" i="10"/>
  <c r="R9" i="10"/>
  <c r="S9" i="10"/>
  <c r="T9" i="10"/>
  <c r="A10" i="10"/>
  <c r="B10" i="10"/>
  <c r="V10" i="10" s="1"/>
  <c r="C10" i="10"/>
  <c r="D10" i="10"/>
  <c r="E10" i="10"/>
  <c r="F10" i="10"/>
  <c r="G10" i="10"/>
  <c r="H10" i="10"/>
  <c r="I10" i="10"/>
  <c r="J10" i="10"/>
  <c r="K10" i="10"/>
  <c r="L10" i="10"/>
  <c r="M10" i="10"/>
  <c r="N10" i="10"/>
  <c r="O10" i="10"/>
  <c r="P10" i="10"/>
  <c r="Q10" i="10"/>
  <c r="R10" i="10"/>
  <c r="S10" i="10"/>
  <c r="T10" i="10"/>
  <c r="A11" i="10"/>
  <c r="B11" i="10"/>
  <c r="V11" i="10" s="1"/>
  <c r="C11" i="10"/>
  <c r="D11" i="10"/>
  <c r="E11" i="10"/>
  <c r="F11" i="10"/>
  <c r="G11" i="10"/>
  <c r="H11" i="10"/>
  <c r="I11" i="10"/>
  <c r="J11" i="10"/>
  <c r="K11" i="10"/>
  <c r="L11" i="10"/>
  <c r="M11" i="10"/>
  <c r="N11" i="10"/>
  <c r="O11" i="10"/>
  <c r="P11" i="10"/>
  <c r="Q11" i="10"/>
  <c r="R11" i="10"/>
  <c r="S11" i="10"/>
  <c r="T11" i="10"/>
  <c r="A12" i="10"/>
  <c r="B12" i="10"/>
  <c r="V12" i="10" s="1"/>
  <c r="C12" i="10"/>
  <c r="D12" i="10"/>
  <c r="E12" i="10"/>
  <c r="F12" i="10"/>
  <c r="G12" i="10"/>
  <c r="H12" i="10"/>
  <c r="I12" i="10"/>
  <c r="J12" i="10"/>
  <c r="K12" i="10"/>
  <c r="L12" i="10"/>
  <c r="M12" i="10"/>
  <c r="N12" i="10"/>
  <c r="O12" i="10"/>
  <c r="P12" i="10"/>
  <c r="Q12" i="10"/>
  <c r="R12" i="10"/>
  <c r="S12" i="10"/>
  <c r="T12" i="10"/>
  <c r="A13" i="10"/>
  <c r="B13" i="10"/>
  <c r="V13" i="10" s="1"/>
  <c r="C13" i="10"/>
  <c r="D13" i="10"/>
  <c r="E13" i="10"/>
  <c r="F13" i="10"/>
  <c r="G13" i="10"/>
  <c r="H13" i="10"/>
  <c r="I13" i="10"/>
  <c r="J13" i="10"/>
  <c r="K13" i="10"/>
  <c r="L13" i="10"/>
  <c r="M13" i="10"/>
  <c r="N13" i="10"/>
  <c r="O13" i="10"/>
  <c r="P13" i="10"/>
  <c r="Q13" i="10"/>
  <c r="R13" i="10"/>
  <c r="S13" i="10"/>
  <c r="T13" i="10"/>
  <c r="A14" i="10"/>
  <c r="B14" i="10"/>
  <c r="V14" i="10" s="1"/>
  <c r="C14" i="10"/>
  <c r="D14" i="10"/>
  <c r="E14" i="10"/>
  <c r="F14" i="10"/>
  <c r="G14" i="10"/>
  <c r="H14" i="10"/>
  <c r="I14" i="10"/>
  <c r="J14" i="10"/>
  <c r="K14" i="10"/>
  <c r="L14" i="10"/>
  <c r="M14" i="10"/>
  <c r="N14" i="10"/>
  <c r="O14" i="10"/>
  <c r="P14" i="10"/>
  <c r="Q14" i="10"/>
  <c r="R14" i="10"/>
  <c r="S14" i="10"/>
  <c r="T14" i="10"/>
  <c r="A15" i="10"/>
  <c r="B15" i="10"/>
  <c r="V15" i="10" s="1"/>
  <c r="C15" i="10"/>
  <c r="D15" i="10"/>
  <c r="E15" i="10"/>
  <c r="F15" i="10"/>
  <c r="G15" i="10"/>
  <c r="H15" i="10"/>
  <c r="I15" i="10"/>
  <c r="J15" i="10"/>
  <c r="K15" i="10"/>
  <c r="L15" i="10"/>
  <c r="M15" i="10"/>
  <c r="N15" i="10"/>
  <c r="O15" i="10"/>
  <c r="P15" i="10"/>
  <c r="Q15" i="10"/>
  <c r="R15" i="10"/>
  <c r="S15" i="10"/>
  <c r="T15" i="10"/>
  <c r="A16" i="10"/>
  <c r="B16" i="10"/>
  <c r="C16" i="10"/>
  <c r="D16" i="10"/>
  <c r="E16" i="10"/>
  <c r="F16" i="10"/>
  <c r="G16" i="10"/>
  <c r="H16" i="10"/>
  <c r="I16" i="10"/>
  <c r="J16" i="10"/>
  <c r="K16" i="10"/>
  <c r="L16" i="10"/>
  <c r="M16" i="10"/>
  <c r="N16" i="10"/>
  <c r="O16" i="10"/>
  <c r="P16" i="10"/>
  <c r="Q16" i="10"/>
  <c r="R16" i="10"/>
  <c r="S16" i="10"/>
  <c r="T16" i="10"/>
  <c r="A17" i="10"/>
  <c r="B17" i="10"/>
  <c r="C17" i="10"/>
  <c r="D17" i="10"/>
  <c r="E17" i="10"/>
  <c r="F17" i="10"/>
  <c r="G17" i="10"/>
  <c r="H17" i="10"/>
  <c r="I17" i="10"/>
  <c r="J17" i="10"/>
  <c r="K17" i="10"/>
  <c r="L17" i="10"/>
  <c r="M17" i="10"/>
  <c r="N17" i="10"/>
  <c r="O17" i="10"/>
  <c r="P17" i="10"/>
  <c r="Q17" i="10"/>
  <c r="R17" i="10"/>
  <c r="S17" i="10"/>
  <c r="T17" i="10"/>
  <c r="A18" i="10"/>
  <c r="B18" i="10"/>
  <c r="V18" i="10" s="1"/>
  <c r="C18" i="10"/>
  <c r="D18" i="10"/>
  <c r="E18" i="10"/>
  <c r="F18" i="10"/>
  <c r="G18" i="10"/>
  <c r="H18" i="10"/>
  <c r="I18" i="10"/>
  <c r="J18" i="10"/>
  <c r="K18" i="10"/>
  <c r="L18" i="10"/>
  <c r="M18" i="10"/>
  <c r="N18" i="10"/>
  <c r="O18" i="10"/>
  <c r="P18" i="10"/>
  <c r="Q18" i="10"/>
  <c r="R18" i="10"/>
  <c r="S18" i="10"/>
  <c r="T18" i="10"/>
  <c r="A19" i="10"/>
  <c r="B19" i="10"/>
  <c r="V19" i="10" s="1"/>
  <c r="C19" i="10"/>
  <c r="D19" i="10"/>
  <c r="E19" i="10"/>
  <c r="F19" i="10"/>
  <c r="G19" i="10"/>
  <c r="H19" i="10"/>
  <c r="I19" i="10"/>
  <c r="J19" i="10"/>
  <c r="K19" i="10"/>
  <c r="L19" i="10"/>
  <c r="M19" i="10"/>
  <c r="N19" i="10"/>
  <c r="O19" i="10"/>
  <c r="P19" i="10"/>
  <c r="Q19" i="10"/>
  <c r="R19" i="10"/>
  <c r="S19" i="10"/>
  <c r="T19" i="10"/>
  <c r="A20" i="10"/>
  <c r="B20" i="10"/>
  <c r="V20" i="10" s="1"/>
  <c r="C20" i="10"/>
  <c r="D20" i="10"/>
  <c r="E20" i="10"/>
  <c r="F20" i="10"/>
  <c r="G20" i="10"/>
  <c r="H20" i="10"/>
  <c r="I20" i="10"/>
  <c r="J20" i="10"/>
  <c r="K20" i="10"/>
  <c r="L20" i="10"/>
  <c r="M20" i="10"/>
  <c r="N20" i="10"/>
  <c r="O20" i="10"/>
  <c r="P20" i="10"/>
  <c r="Q20" i="10"/>
  <c r="R20" i="10"/>
  <c r="S20" i="10"/>
  <c r="T20" i="10"/>
  <c r="A21" i="10"/>
  <c r="B21" i="10"/>
  <c r="V21" i="10" s="1"/>
  <c r="C21" i="10"/>
  <c r="D21" i="10"/>
  <c r="E21" i="10"/>
  <c r="F21" i="10"/>
  <c r="G21" i="10"/>
  <c r="H21" i="10"/>
  <c r="I21" i="10"/>
  <c r="J21" i="10"/>
  <c r="K21" i="10"/>
  <c r="L21" i="10"/>
  <c r="M21" i="10"/>
  <c r="N21" i="10"/>
  <c r="O21" i="10"/>
  <c r="P21" i="10"/>
  <c r="Q21" i="10"/>
  <c r="R21" i="10"/>
  <c r="S21" i="10"/>
  <c r="T21" i="10"/>
  <c r="A22" i="10"/>
  <c r="B22" i="10"/>
  <c r="V22" i="10" s="1"/>
  <c r="C22" i="10"/>
  <c r="D22" i="10"/>
  <c r="E22" i="10"/>
  <c r="F22" i="10"/>
  <c r="G22" i="10"/>
  <c r="H22" i="10"/>
  <c r="I22" i="10"/>
  <c r="J22" i="10"/>
  <c r="K22" i="10"/>
  <c r="L22" i="10"/>
  <c r="M22" i="10"/>
  <c r="N22" i="10"/>
  <c r="O22" i="10"/>
  <c r="P22" i="10"/>
  <c r="Q22" i="10"/>
  <c r="R22" i="10"/>
  <c r="S22" i="10"/>
  <c r="T22" i="10"/>
  <c r="A23" i="10"/>
  <c r="B23" i="10"/>
  <c r="V23" i="10" s="1"/>
  <c r="C23" i="10"/>
  <c r="D23" i="10"/>
  <c r="E23" i="10"/>
  <c r="F23" i="10"/>
  <c r="G23" i="10"/>
  <c r="H23" i="10"/>
  <c r="I23" i="10"/>
  <c r="J23" i="10"/>
  <c r="K23" i="10"/>
  <c r="L23" i="10"/>
  <c r="M23" i="10"/>
  <c r="N23" i="10"/>
  <c r="O23" i="10"/>
  <c r="P23" i="10"/>
  <c r="Q23" i="10"/>
  <c r="R23" i="10"/>
  <c r="S23" i="10"/>
  <c r="T23" i="10"/>
  <c r="A24" i="10"/>
  <c r="B24" i="10"/>
  <c r="C24" i="10"/>
  <c r="D24" i="10"/>
  <c r="E24" i="10"/>
  <c r="F24" i="10"/>
  <c r="G24" i="10"/>
  <c r="H24" i="10"/>
  <c r="I24" i="10"/>
  <c r="J24" i="10"/>
  <c r="K24" i="10"/>
  <c r="L24" i="10"/>
  <c r="M24" i="10"/>
  <c r="N24" i="10"/>
  <c r="O24" i="10"/>
  <c r="P24" i="10"/>
  <c r="Q24" i="10"/>
  <c r="R24" i="10"/>
  <c r="S24" i="10"/>
  <c r="T24" i="10"/>
  <c r="A25" i="10"/>
  <c r="B25" i="10"/>
  <c r="C25" i="10"/>
  <c r="D25" i="10"/>
  <c r="E25" i="10"/>
  <c r="F25" i="10"/>
  <c r="G25" i="10"/>
  <c r="H25" i="10"/>
  <c r="I25" i="10"/>
  <c r="J25" i="10"/>
  <c r="K25" i="10"/>
  <c r="L25" i="10"/>
  <c r="M25" i="10"/>
  <c r="N25" i="10"/>
  <c r="O25" i="10"/>
  <c r="P25" i="10"/>
  <c r="Q25" i="10"/>
  <c r="R25" i="10"/>
  <c r="S25" i="10"/>
  <c r="T25" i="10"/>
  <c r="A26" i="10"/>
  <c r="B26" i="10"/>
  <c r="V26" i="10" s="1"/>
  <c r="C26" i="10"/>
  <c r="D26" i="10"/>
  <c r="E26" i="10"/>
  <c r="F26" i="10"/>
  <c r="G26" i="10"/>
  <c r="H26" i="10"/>
  <c r="I26" i="10"/>
  <c r="J26" i="10"/>
  <c r="K26" i="10"/>
  <c r="L26" i="10"/>
  <c r="M26" i="10"/>
  <c r="N26" i="10"/>
  <c r="O26" i="10"/>
  <c r="P26" i="10"/>
  <c r="Q26" i="10"/>
  <c r="R26" i="10"/>
  <c r="S26" i="10"/>
  <c r="T26" i="10"/>
  <c r="A27" i="10"/>
  <c r="B27" i="10"/>
  <c r="V27" i="10" s="1"/>
  <c r="C27" i="10"/>
  <c r="D27" i="10"/>
  <c r="E27" i="10"/>
  <c r="F27" i="10"/>
  <c r="G27" i="10"/>
  <c r="H27" i="10"/>
  <c r="I27" i="10"/>
  <c r="J27" i="10"/>
  <c r="K27" i="10"/>
  <c r="L27" i="10"/>
  <c r="M27" i="10"/>
  <c r="N27" i="10"/>
  <c r="O27" i="10"/>
  <c r="P27" i="10"/>
  <c r="Q27" i="10"/>
  <c r="R27" i="10"/>
  <c r="S27" i="10"/>
  <c r="T27" i="10"/>
  <c r="A28" i="10"/>
  <c r="B28" i="10"/>
  <c r="V28" i="10" s="1"/>
  <c r="C28" i="10"/>
  <c r="D28" i="10"/>
  <c r="E28" i="10"/>
  <c r="F28" i="10"/>
  <c r="G28" i="10"/>
  <c r="H28" i="10"/>
  <c r="I28" i="10"/>
  <c r="J28" i="10"/>
  <c r="K28" i="10"/>
  <c r="L28" i="10"/>
  <c r="M28" i="10"/>
  <c r="N28" i="10"/>
  <c r="O28" i="10"/>
  <c r="P28" i="10"/>
  <c r="Q28" i="10"/>
  <c r="R28" i="10"/>
  <c r="S28" i="10"/>
  <c r="T28" i="10"/>
  <c r="A29" i="10"/>
  <c r="B29" i="10"/>
  <c r="V29" i="10" s="1"/>
  <c r="C29" i="10"/>
  <c r="D29" i="10"/>
  <c r="E29" i="10"/>
  <c r="F29" i="10"/>
  <c r="G29" i="10"/>
  <c r="H29" i="10"/>
  <c r="I29" i="10"/>
  <c r="J29" i="10"/>
  <c r="K29" i="10"/>
  <c r="L29" i="10"/>
  <c r="M29" i="10"/>
  <c r="N29" i="10"/>
  <c r="O29" i="10"/>
  <c r="P29" i="10"/>
  <c r="Q29" i="10"/>
  <c r="R29" i="10"/>
  <c r="S29" i="10"/>
  <c r="T29" i="10"/>
  <c r="A30" i="10"/>
  <c r="B30" i="10"/>
  <c r="V30" i="10" s="1"/>
  <c r="C30" i="10"/>
  <c r="D30" i="10"/>
  <c r="E30" i="10"/>
  <c r="F30" i="10"/>
  <c r="G30" i="10"/>
  <c r="H30" i="10"/>
  <c r="I30" i="10"/>
  <c r="J30" i="10"/>
  <c r="K30" i="10"/>
  <c r="L30" i="10"/>
  <c r="M30" i="10"/>
  <c r="N30" i="10"/>
  <c r="O30" i="10"/>
  <c r="P30" i="10"/>
  <c r="Q30" i="10"/>
  <c r="R30" i="10"/>
  <c r="S30" i="10"/>
  <c r="T30" i="10"/>
  <c r="A31" i="10"/>
  <c r="B31" i="10"/>
  <c r="V31" i="10" s="1"/>
  <c r="C31" i="10"/>
  <c r="D31" i="10"/>
  <c r="E31" i="10"/>
  <c r="F31" i="10"/>
  <c r="G31" i="10"/>
  <c r="H31" i="10"/>
  <c r="I31" i="10"/>
  <c r="J31" i="10"/>
  <c r="K31" i="10"/>
  <c r="L31" i="10"/>
  <c r="M31" i="10"/>
  <c r="N31" i="10"/>
  <c r="O31" i="10"/>
  <c r="P31" i="10"/>
  <c r="Q31" i="10"/>
  <c r="R31" i="10"/>
  <c r="S31" i="10"/>
  <c r="T31" i="10"/>
  <c r="A32" i="10"/>
  <c r="B32" i="10"/>
  <c r="C32" i="10"/>
  <c r="D32" i="10"/>
  <c r="E32" i="10"/>
  <c r="F32" i="10"/>
  <c r="G32" i="10"/>
  <c r="H32" i="10"/>
  <c r="I32" i="10"/>
  <c r="J32" i="10"/>
  <c r="K32" i="10"/>
  <c r="L32" i="10"/>
  <c r="M32" i="10"/>
  <c r="N32" i="10"/>
  <c r="O32" i="10"/>
  <c r="P32" i="10"/>
  <c r="Q32" i="10"/>
  <c r="R32" i="10"/>
  <c r="S32" i="10"/>
  <c r="T32" i="10"/>
  <c r="A33" i="10"/>
  <c r="B33" i="10"/>
  <c r="C33" i="10"/>
  <c r="D33" i="10"/>
  <c r="E33" i="10"/>
  <c r="F33" i="10"/>
  <c r="G33" i="10"/>
  <c r="H33" i="10"/>
  <c r="I33" i="10"/>
  <c r="J33" i="10"/>
  <c r="K33" i="10"/>
  <c r="L33" i="10"/>
  <c r="M33" i="10"/>
  <c r="N33" i="10"/>
  <c r="O33" i="10"/>
  <c r="P33" i="10"/>
  <c r="Q33" i="10"/>
  <c r="R33" i="10"/>
  <c r="S33" i="10"/>
  <c r="T33" i="10"/>
  <c r="A34" i="10"/>
  <c r="B34" i="10"/>
  <c r="V34" i="10" s="1"/>
  <c r="C34" i="10"/>
  <c r="D34" i="10"/>
  <c r="E34" i="10"/>
  <c r="F34" i="10"/>
  <c r="G34" i="10"/>
  <c r="H34" i="10"/>
  <c r="I34" i="10"/>
  <c r="J34" i="10"/>
  <c r="K34" i="10"/>
  <c r="L34" i="10"/>
  <c r="M34" i="10"/>
  <c r="N34" i="10"/>
  <c r="O34" i="10"/>
  <c r="P34" i="10"/>
  <c r="Q34" i="10"/>
  <c r="R34" i="10"/>
  <c r="S34" i="10"/>
  <c r="T34" i="10"/>
  <c r="A35" i="10"/>
  <c r="B35" i="10"/>
  <c r="V35" i="10" s="1"/>
  <c r="C35" i="10"/>
  <c r="D35" i="10"/>
  <c r="E35" i="10"/>
  <c r="F35" i="10"/>
  <c r="G35" i="10"/>
  <c r="H35" i="10"/>
  <c r="I35" i="10"/>
  <c r="J35" i="10"/>
  <c r="K35" i="10"/>
  <c r="L35" i="10"/>
  <c r="M35" i="10"/>
  <c r="N35" i="10"/>
  <c r="O35" i="10"/>
  <c r="P35" i="10"/>
  <c r="Q35" i="10"/>
  <c r="R35" i="10"/>
  <c r="S35" i="10"/>
  <c r="T35" i="10"/>
  <c r="A36" i="10"/>
  <c r="B36" i="10"/>
  <c r="V36" i="10" s="1"/>
  <c r="C36" i="10"/>
  <c r="D36" i="10"/>
  <c r="E36" i="10"/>
  <c r="F36" i="10"/>
  <c r="G36" i="10"/>
  <c r="H36" i="10"/>
  <c r="I36" i="10"/>
  <c r="J36" i="10"/>
  <c r="K36" i="10"/>
  <c r="L36" i="10"/>
  <c r="M36" i="10"/>
  <c r="N36" i="10"/>
  <c r="O36" i="10"/>
  <c r="P36" i="10"/>
  <c r="Q36" i="10"/>
  <c r="R36" i="10"/>
  <c r="S36" i="10"/>
  <c r="T36" i="10"/>
  <c r="A37" i="10"/>
  <c r="B37" i="10"/>
  <c r="V37" i="10" s="1"/>
  <c r="C37" i="10"/>
  <c r="D37" i="10"/>
  <c r="E37" i="10"/>
  <c r="F37" i="10"/>
  <c r="G37" i="10"/>
  <c r="H37" i="10"/>
  <c r="I37" i="10"/>
  <c r="J37" i="10"/>
  <c r="K37" i="10"/>
  <c r="L37" i="10"/>
  <c r="M37" i="10"/>
  <c r="N37" i="10"/>
  <c r="O37" i="10"/>
  <c r="P37" i="10"/>
  <c r="Q37" i="10"/>
  <c r="R37" i="10"/>
  <c r="S37" i="10"/>
  <c r="T37" i="10"/>
  <c r="A38" i="10"/>
  <c r="B38" i="10"/>
  <c r="V38" i="10" s="1"/>
  <c r="C38" i="10"/>
  <c r="D38" i="10"/>
  <c r="E38" i="10"/>
  <c r="F38" i="10"/>
  <c r="G38" i="10"/>
  <c r="H38" i="10"/>
  <c r="I38" i="10"/>
  <c r="J38" i="10"/>
  <c r="K38" i="10"/>
  <c r="L38" i="10"/>
  <c r="M38" i="10"/>
  <c r="N38" i="10"/>
  <c r="O38" i="10"/>
  <c r="P38" i="10"/>
  <c r="Q38" i="10"/>
  <c r="R38" i="10"/>
  <c r="S38" i="10"/>
  <c r="T38" i="10"/>
  <c r="A39" i="10"/>
  <c r="B39" i="10"/>
  <c r="V39" i="10" s="1"/>
  <c r="C39" i="10"/>
  <c r="D39" i="10"/>
  <c r="E39" i="10"/>
  <c r="F39" i="10"/>
  <c r="G39" i="10"/>
  <c r="H39" i="10"/>
  <c r="I39" i="10"/>
  <c r="J39" i="10"/>
  <c r="K39" i="10"/>
  <c r="L39" i="10"/>
  <c r="M39" i="10"/>
  <c r="N39" i="10"/>
  <c r="O39" i="10"/>
  <c r="P39" i="10"/>
  <c r="Q39" i="10"/>
  <c r="R39" i="10"/>
  <c r="S39" i="10"/>
  <c r="T39" i="10"/>
  <c r="A40" i="10"/>
  <c r="B40" i="10"/>
  <c r="C40" i="10"/>
  <c r="D40" i="10"/>
  <c r="E40" i="10"/>
  <c r="F40" i="10"/>
  <c r="G40" i="10"/>
  <c r="H40" i="10"/>
  <c r="I40" i="10"/>
  <c r="J40" i="10"/>
  <c r="K40" i="10"/>
  <c r="L40" i="10"/>
  <c r="M40" i="10"/>
  <c r="N40" i="10"/>
  <c r="O40" i="10"/>
  <c r="P40" i="10"/>
  <c r="Q40" i="10"/>
  <c r="R40" i="10"/>
  <c r="S40" i="10"/>
  <c r="T40" i="10"/>
  <c r="A41" i="10"/>
  <c r="B41" i="10"/>
  <c r="C41" i="10"/>
  <c r="D41" i="10"/>
  <c r="E41" i="10"/>
  <c r="F41" i="10"/>
  <c r="G41" i="10"/>
  <c r="H41" i="10"/>
  <c r="I41" i="10"/>
  <c r="J41" i="10"/>
  <c r="K41" i="10"/>
  <c r="L41" i="10"/>
  <c r="M41" i="10"/>
  <c r="N41" i="10"/>
  <c r="O41" i="10"/>
  <c r="P41" i="10"/>
  <c r="Q41" i="10"/>
  <c r="R41" i="10"/>
  <c r="S41" i="10"/>
  <c r="T41" i="10"/>
  <c r="A42" i="10"/>
  <c r="B42" i="10"/>
  <c r="V42" i="10" s="1"/>
  <c r="C42" i="10"/>
  <c r="D42" i="10"/>
  <c r="E42" i="10"/>
  <c r="F42" i="10"/>
  <c r="G42" i="10"/>
  <c r="H42" i="10"/>
  <c r="I42" i="10"/>
  <c r="J42" i="10"/>
  <c r="K42" i="10"/>
  <c r="L42" i="10"/>
  <c r="M42" i="10"/>
  <c r="N42" i="10"/>
  <c r="O42" i="10"/>
  <c r="P42" i="10"/>
  <c r="Q42" i="10"/>
  <c r="R42" i="10"/>
  <c r="S42" i="10"/>
  <c r="T42" i="10"/>
  <c r="A43" i="10"/>
  <c r="B43" i="10"/>
  <c r="V43" i="10" s="1"/>
  <c r="C43" i="10"/>
  <c r="D43" i="10"/>
  <c r="E43" i="10"/>
  <c r="F43" i="10"/>
  <c r="G43" i="10"/>
  <c r="H43" i="10"/>
  <c r="I43" i="10"/>
  <c r="J43" i="10"/>
  <c r="K43" i="10"/>
  <c r="L43" i="10"/>
  <c r="M43" i="10"/>
  <c r="N43" i="10"/>
  <c r="O43" i="10"/>
  <c r="P43" i="10"/>
  <c r="Q43" i="10"/>
  <c r="R43" i="10"/>
  <c r="S43" i="10"/>
  <c r="T43" i="10"/>
  <c r="A44" i="10"/>
  <c r="B44" i="10"/>
  <c r="V44" i="10" s="1"/>
  <c r="C44" i="10"/>
  <c r="D44" i="10"/>
  <c r="E44" i="10"/>
  <c r="F44" i="10"/>
  <c r="G44" i="10"/>
  <c r="H44" i="10"/>
  <c r="I44" i="10"/>
  <c r="J44" i="10"/>
  <c r="K44" i="10"/>
  <c r="L44" i="10"/>
  <c r="M44" i="10"/>
  <c r="N44" i="10"/>
  <c r="O44" i="10"/>
  <c r="P44" i="10"/>
  <c r="Q44" i="10"/>
  <c r="R44" i="10"/>
  <c r="S44" i="10"/>
  <c r="T44" i="10"/>
  <c r="A45" i="10"/>
  <c r="B45" i="10"/>
  <c r="V45" i="10" s="1"/>
  <c r="C45" i="10"/>
  <c r="D45" i="10"/>
  <c r="E45" i="10"/>
  <c r="F45" i="10"/>
  <c r="G45" i="10"/>
  <c r="H45" i="10"/>
  <c r="I45" i="10"/>
  <c r="J45" i="10"/>
  <c r="K45" i="10"/>
  <c r="L45" i="10"/>
  <c r="M45" i="10"/>
  <c r="N45" i="10"/>
  <c r="O45" i="10"/>
  <c r="P45" i="10"/>
  <c r="Q45" i="10"/>
  <c r="R45" i="10"/>
  <c r="S45" i="10"/>
  <c r="T45" i="10"/>
  <c r="A46" i="10"/>
  <c r="B46" i="10"/>
  <c r="V46" i="10" s="1"/>
  <c r="C46" i="10"/>
  <c r="D46" i="10"/>
  <c r="E46" i="10"/>
  <c r="F46" i="10"/>
  <c r="G46" i="10"/>
  <c r="H46" i="10"/>
  <c r="I46" i="10"/>
  <c r="J46" i="10"/>
  <c r="K46" i="10"/>
  <c r="L46" i="10"/>
  <c r="M46" i="10"/>
  <c r="N46" i="10"/>
  <c r="O46" i="10"/>
  <c r="P46" i="10"/>
  <c r="Q46" i="10"/>
  <c r="R46" i="10"/>
  <c r="S46" i="10"/>
  <c r="T46" i="10"/>
  <c r="A47" i="10"/>
  <c r="B47" i="10"/>
  <c r="V47" i="10" s="1"/>
  <c r="C47" i="10"/>
  <c r="D47" i="10"/>
  <c r="E47" i="10"/>
  <c r="F47" i="10"/>
  <c r="G47" i="10"/>
  <c r="H47" i="10"/>
  <c r="I47" i="10"/>
  <c r="J47" i="10"/>
  <c r="K47" i="10"/>
  <c r="L47" i="10"/>
  <c r="M47" i="10"/>
  <c r="N47" i="10"/>
  <c r="O47" i="10"/>
  <c r="P47" i="10"/>
  <c r="Q47" i="10"/>
  <c r="R47" i="10"/>
  <c r="S47" i="10"/>
  <c r="T47" i="10"/>
  <c r="A48" i="10"/>
  <c r="B48" i="10"/>
  <c r="C48" i="10"/>
  <c r="D48" i="10"/>
  <c r="E48" i="10"/>
  <c r="F48" i="10"/>
  <c r="G48" i="10"/>
  <c r="H48" i="10"/>
  <c r="I48" i="10"/>
  <c r="J48" i="10"/>
  <c r="K48" i="10"/>
  <c r="L48" i="10"/>
  <c r="M48" i="10"/>
  <c r="N48" i="10"/>
  <c r="O48" i="10"/>
  <c r="P48" i="10"/>
  <c r="Q48" i="10"/>
  <c r="R48" i="10"/>
  <c r="S48" i="10"/>
  <c r="T48" i="10"/>
  <c r="A49" i="10"/>
  <c r="B49" i="10"/>
  <c r="C49" i="10"/>
  <c r="D49" i="10"/>
  <c r="E49" i="10"/>
  <c r="F49" i="10"/>
  <c r="G49" i="10"/>
  <c r="H49" i="10"/>
  <c r="I49" i="10"/>
  <c r="J49" i="10"/>
  <c r="K49" i="10"/>
  <c r="L49" i="10"/>
  <c r="M49" i="10"/>
  <c r="N49" i="10"/>
  <c r="O49" i="10"/>
  <c r="P49" i="10"/>
  <c r="Q49" i="10"/>
  <c r="R49" i="10"/>
  <c r="S49" i="10"/>
  <c r="T49" i="10"/>
  <c r="A50" i="10"/>
  <c r="B50" i="10"/>
  <c r="V50" i="10" s="1"/>
  <c r="C50" i="10"/>
  <c r="D50" i="10"/>
  <c r="E50" i="10"/>
  <c r="F50" i="10"/>
  <c r="G50" i="10"/>
  <c r="H50" i="10"/>
  <c r="I50" i="10"/>
  <c r="J50" i="10"/>
  <c r="K50" i="10"/>
  <c r="L50" i="10"/>
  <c r="M50" i="10"/>
  <c r="N50" i="10"/>
  <c r="O50" i="10"/>
  <c r="P50" i="10"/>
  <c r="Q50" i="10"/>
  <c r="R50" i="10"/>
  <c r="S50" i="10"/>
  <c r="T50" i="10"/>
  <c r="A51" i="10"/>
  <c r="B51" i="10"/>
  <c r="V51" i="10" s="1"/>
  <c r="C51" i="10"/>
  <c r="D51" i="10"/>
  <c r="E51" i="10"/>
  <c r="F51" i="10"/>
  <c r="G51" i="10"/>
  <c r="H51" i="10"/>
  <c r="I51" i="10"/>
  <c r="J51" i="10"/>
  <c r="K51" i="10"/>
  <c r="L51" i="10"/>
  <c r="M51" i="10"/>
  <c r="N51" i="10"/>
  <c r="O51" i="10"/>
  <c r="P51" i="10"/>
  <c r="Q51" i="10"/>
  <c r="R51" i="10"/>
  <c r="S51" i="10"/>
  <c r="T51" i="10"/>
  <c r="B2" i="10"/>
  <c r="C2" i="10"/>
  <c r="D2" i="10"/>
  <c r="E2" i="10"/>
  <c r="F2" i="10"/>
  <c r="G2" i="10"/>
  <c r="H2" i="10"/>
  <c r="I2" i="10"/>
  <c r="J2" i="10"/>
  <c r="K2" i="10"/>
  <c r="L2" i="10"/>
  <c r="M2" i="10"/>
  <c r="N2" i="10"/>
  <c r="O2" i="10"/>
  <c r="P2" i="10"/>
  <c r="Q2" i="10"/>
  <c r="R2" i="10"/>
  <c r="S2" i="10"/>
  <c r="T2" i="10"/>
  <c r="A2" i="10"/>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4" i="6"/>
  <c r="R15" i="8" l="1"/>
  <c r="R13" i="8"/>
  <c r="S10" i="8"/>
  <c r="R10" i="8"/>
  <c r="S11" i="8"/>
  <c r="S12" i="8"/>
  <c r="R12" i="8"/>
  <c r="S9" i="8"/>
  <c r="V11" i="8"/>
  <c r="S14" i="8"/>
  <c r="R11" i="8"/>
  <c r="S13" i="8"/>
  <c r="S8" i="8"/>
  <c r="S15" i="8"/>
  <c r="V10" i="8"/>
  <c r="S7" i="8"/>
  <c r="V14" i="13"/>
  <c r="W14" i="13" s="1"/>
  <c r="K14" i="13"/>
  <c r="L5" i="13"/>
  <c r="M5" i="13" s="1"/>
  <c r="L6" i="13"/>
  <c r="M6" i="13" s="1"/>
  <c r="L7" i="13"/>
  <c r="M7" i="13" s="1"/>
  <c r="L8" i="13"/>
  <c r="M8" i="13" s="1"/>
  <c r="L9" i="13"/>
  <c r="M9" i="13" s="1"/>
  <c r="L10" i="13"/>
  <c r="M10" i="13" s="1"/>
  <c r="L11" i="13"/>
  <c r="M11" i="13" s="1"/>
  <c r="L12" i="13"/>
  <c r="M12" i="13" s="1"/>
  <c r="L13" i="13"/>
  <c r="M13" i="13" s="1"/>
  <c r="L14" i="13"/>
  <c r="M14" i="13" s="1"/>
  <c r="U5" i="13"/>
  <c r="U6" i="13"/>
  <c r="U7" i="13"/>
  <c r="U8" i="13"/>
  <c r="U9" i="13"/>
  <c r="U10" i="13"/>
  <c r="U11" i="13"/>
  <c r="U12" i="13"/>
  <c r="U13" i="13"/>
  <c r="U14" i="13"/>
  <c r="V5" i="13"/>
  <c r="W5" i="13" s="1"/>
  <c r="V6" i="13"/>
  <c r="W6" i="13" s="1"/>
  <c r="V7" i="13"/>
  <c r="W7" i="13" s="1"/>
  <c r="V8" i="13"/>
  <c r="W8" i="13" s="1"/>
  <c r="V9" i="13"/>
  <c r="W9" i="13" s="1"/>
  <c r="V10" i="13"/>
  <c r="W10" i="13" s="1"/>
  <c r="V11" i="13"/>
  <c r="W11" i="13" s="1"/>
  <c r="V12" i="13"/>
  <c r="W12" i="13" s="1"/>
  <c r="V13" i="13"/>
  <c r="W13" i="13" s="1"/>
  <c r="K5" i="13"/>
  <c r="K6" i="13"/>
  <c r="K7" i="13"/>
  <c r="K8" i="13"/>
  <c r="K9" i="13"/>
  <c r="K10" i="13"/>
  <c r="K11" i="13"/>
  <c r="K12" i="13"/>
  <c r="K13" i="13"/>
  <c r="X7" i="10"/>
  <c r="X11" i="10"/>
  <c r="X3" i="10"/>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4" i="2"/>
  <c r="L2" i="2" l="1"/>
  <c r="L1" i="2"/>
  <c r="L5" i="5" l="1"/>
  <c r="L6" i="5" s="1"/>
  <c r="L7" i="5" s="1"/>
  <c r="L8" i="5" s="1"/>
  <c r="L9" i="5" s="1"/>
  <c r="L10" i="5" s="1"/>
  <c r="L11" i="5" s="1"/>
  <c r="L12" i="5" s="1"/>
  <c r="L13" i="5" s="1"/>
  <c r="L14" i="5" s="1"/>
  <c r="L15" i="5" s="1"/>
  <c r="L16" i="5" s="1"/>
  <c r="L17" i="5" s="1"/>
  <c r="L18" i="5" s="1"/>
  <c r="L19" i="5" s="1"/>
  <c r="L20" i="5" s="1"/>
  <c r="L21" i="5" s="1"/>
  <c r="L22" i="5" s="1"/>
  <c r="L23" i="5" s="1"/>
  <c r="L24" i="5" s="1"/>
  <c r="L25" i="5" s="1"/>
  <c r="L26" i="5" s="1"/>
  <c r="L27" i="5" s="1"/>
  <c r="L28" i="5" s="1"/>
  <c r="L29" i="5" s="1"/>
  <c r="L30" i="5" s="1"/>
  <c r="L31" i="5" s="1"/>
  <c r="L32" i="5" s="1"/>
  <c r="L33" i="5" s="1"/>
  <c r="L34" i="5" s="1"/>
  <c r="L35" i="5" s="1"/>
  <c r="L36" i="5" s="1"/>
  <c r="L37" i="5" s="1"/>
  <c r="L38" i="5" s="1"/>
  <c r="L39" i="5" s="1"/>
  <c r="L40" i="5" s="1"/>
  <c r="L41" i="5" s="1"/>
  <c r="K5" i="5"/>
  <c r="K6" i="5" l="1"/>
  <c r="M5" i="5"/>
  <c r="K7" i="5" l="1"/>
  <c r="M6" i="5"/>
  <c r="K8" i="5" l="1"/>
  <c r="M7" i="5"/>
  <c r="K9" i="5" l="1"/>
  <c r="M8" i="5"/>
  <c r="K10" i="5" l="1"/>
  <c r="M9" i="5"/>
  <c r="K11" i="5" l="1"/>
  <c r="M10" i="5"/>
  <c r="K12" i="5" l="1"/>
  <c r="M11" i="5"/>
  <c r="K13" i="5" l="1"/>
  <c r="M12" i="5"/>
  <c r="K14" i="5" l="1"/>
  <c r="M13" i="5"/>
  <c r="K15" i="5" l="1"/>
  <c r="M14" i="5"/>
  <c r="K16" i="5" l="1"/>
  <c r="M15" i="5"/>
  <c r="K17" i="5" l="1"/>
  <c r="M16" i="5"/>
  <c r="K18" i="5" l="1"/>
  <c r="M17" i="5"/>
  <c r="K19" i="5" l="1"/>
  <c r="M18" i="5"/>
  <c r="K20" i="5" l="1"/>
  <c r="M19" i="5"/>
  <c r="K21" i="5" l="1"/>
  <c r="M20" i="5"/>
  <c r="K22" i="5" l="1"/>
  <c r="M21" i="5"/>
  <c r="K23" i="5" l="1"/>
  <c r="M22" i="5"/>
  <c r="K24" i="5" l="1"/>
  <c r="M23" i="5"/>
  <c r="K25" i="5" l="1"/>
  <c r="M24" i="5"/>
  <c r="K26" i="5" l="1"/>
  <c r="M25" i="5"/>
  <c r="K27" i="5" l="1"/>
  <c r="M26" i="5"/>
  <c r="K28" i="5" l="1"/>
  <c r="M27" i="5"/>
  <c r="K29" i="5" l="1"/>
  <c r="M28" i="5"/>
  <c r="K30" i="5" l="1"/>
  <c r="M29" i="5"/>
  <c r="K31" i="5" l="1"/>
  <c r="M30" i="5"/>
  <c r="K32" i="5" l="1"/>
  <c r="M31" i="5"/>
  <c r="K33" i="5" l="1"/>
  <c r="M32" i="5"/>
  <c r="K34" i="5" l="1"/>
  <c r="M33" i="5"/>
  <c r="K35" i="5" l="1"/>
  <c r="M34" i="5"/>
  <c r="K36" i="5" l="1"/>
  <c r="M35" i="5"/>
  <c r="K37" i="5" l="1"/>
  <c r="M36" i="5"/>
  <c r="K38" i="5" l="1"/>
  <c r="M37" i="5"/>
  <c r="K39" i="5" l="1"/>
  <c r="M38" i="5"/>
  <c r="K40" i="5" l="1"/>
  <c r="M39" i="5"/>
  <c r="K41" i="5" l="1"/>
  <c r="M41" i="5" s="1"/>
  <c r="M40" i="5"/>
</calcChain>
</file>

<file path=xl/sharedStrings.xml><?xml version="1.0" encoding="utf-8"?>
<sst xmlns="http://schemas.openxmlformats.org/spreadsheetml/2006/main" count="474" uniqueCount="275">
  <si>
    <t>오가닉</t>
  </si>
  <si>
    <t>&lt; 6월 신규 팔로워 일자별 유입 지수&gt;</t>
    <phoneticPr fontId="1" type="noConversion"/>
  </si>
  <si>
    <r>
      <t xml:space="preserve">2024년 7월 1일 기준 팔로워 4,046명 전 월 대비 </t>
    </r>
    <r>
      <rPr>
        <b/>
        <sz val="10"/>
        <color rgb="FFED083E"/>
        <rFont val="Pretendard"/>
        <family val="2"/>
      </rPr>
      <t>+6.3% 증가</t>
    </r>
  </si>
  <si>
    <r>
      <t xml:space="preserve">신규 유입 오가닉 팔로워 수는 149명으로 </t>
    </r>
    <r>
      <rPr>
        <b/>
        <sz val="10"/>
        <color rgb="FFED083E"/>
        <rFont val="Pretendard"/>
        <family val="2"/>
      </rPr>
      <t xml:space="preserve">전 월 대비 약 62% 증가 </t>
    </r>
  </si>
  <si>
    <r>
      <t xml:space="preserve">주말 팔로워 인입 수 32명으로 전 월 대비 주말 팔로워 인입 수 대비 </t>
    </r>
    <r>
      <rPr>
        <b/>
        <sz val="10"/>
        <color rgb="FFED083E"/>
        <rFont val="Pretendard"/>
        <family val="2"/>
      </rPr>
      <t>100% 증가</t>
    </r>
  </si>
  <si>
    <r>
      <t xml:space="preserve">노출 수 대비 오가닉 팔로워 인입률 </t>
    </r>
    <r>
      <rPr>
        <b/>
        <sz val="10"/>
        <color rgb="FFED083E"/>
        <rFont val="Pretendard"/>
        <family val="2"/>
      </rPr>
      <t>1.5% 달성</t>
    </r>
  </si>
  <si>
    <t>23년 6월</t>
    <phoneticPr fontId="1" type="noConversion"/>
  </si>
  <si>
    <t>23년 7월</t>
    <phoneticPr fontId="1" type="noConversion"/>
  </si>
  <si>
    <t>23년 8월</t>
  </si>
  <si>
    <t>23년 9월</t>
  </si>
  <si>
    <t>23년 10월</t>
  </si>
  <si>
    <t>23년 11월</t>
  </si>
  <si>
    <t>23년 12월</t>
  </si>
  <si>
    <t>24년 1월</t>
    <phoneticPr fontId="1" type="noConversion"/>
  </si>
  <si>
    <t>24년 2월</t>
    <phoneticPr fontId="1" type="noConversion"/>
  </si>
  <si>
    <t>24년 3월</t>
  </si>
  <si>
    <t>24년 4월</t>
  </si>
  <si>
    <t>24년 5월</t>
  </si>
  <si>
    <t>24년 6월</t>
  </si>
  <si>
    <t>월</t>
  </si>
  <si>
    <t>월</t>
    <phoneticPr fontId="1" type="noConversion"/>
  </si>
  <si>
    <t>오가닉</t>
    <phoneticPr fontId="1" type="noConversion"/>
  </si>
  <si>
    <t>전체</t>
    <phoneticPr fontId="1" type="noConversion"/>
  </si>
  <si>
    <t>06/01/2024</t>
  </si>
  <si>
    <t>06/02/2024</t>
  </si>
  <si>
    <t>06/03/2024</t>
  </si>
  <si>
    <t>06/04/2024</t>
  </si>
  <si>
    <t>06/05/2024</t>
  </si>
  <si>
    <t>06/06/2024</t>
  </si>
  <si>
    <t>06/07/2024</t>
  </si>
  <si>
    <t>06/08/2024</t>
  </si>
  <si>
    <t>06/09/2024</t>
  </si>
  <si>
    <t>06/10/2024</t>
  </si>
  <si>
    <t>06/11/2024</t>
  </si>
  <si>
    <t>06/12/2024</t>
  </si>
  <si>
    <t>06/13/2024</t>
  </si>
  <si>
    <t>06/14/2024</t>
  </si>
  <si>
    <t>06/15/2024</t>
  </si>
  <si>
    <t>06/16/2024</t>
  </si>
  <si>
    <t>06/17/2024</t>
  </si>
  <si>
    <t>06/18/2024</t>
  </si>
  <si>
    <t>06/19/2024</t>
  </si>
  <si>
    <t>06/20/2024</t>
  </si>
  <si>
    <t>06/21/2024</t>
  </si>
  <si>
    <t>06/22/2024</t>
  </si>
  <si>
    <t>06/23/2024</t>
  </si>
  <si>
    <t>06/24/2024</t>
  </si>
  <si>
    <t>06/25/2024</t>
  </si>
  <si>
    <t>06/26/2024</t>
  </si>
  <si>
    <t>06/27/2024</t>
  </si>
  <si>
    <t>06/28/2024</t>
  </si>
  <si>
    <t>06/29/2024</t>
  </si>
  <si>
    <t>06/30/2024</t>
  </si>
  <si>
    <t>5월</t>
    <phoneticPr fontId="1" type="noConversion"/>
  </si>
  <si>
    <t>6월</t>
    <phoneticPr fontId="1" type="noConversion"/>
  </si>
  <si>
    <t>당월 복붙용</t>
    <phoneticPr fontId="1" type="noConversion"/>
  </si>
  <si>
    <t>주차</t>
    <phoneticPr fontId="1" type="noConversion"/>
  </si>
  <si>
    <t>요일</t>
    <phoneticPr fontId="1" type="noConversion"/>
  </si>
  <si>
    <t>날짜</t>
  </si>
  <si>
    <t>요일</t>
  </si>
  <si>
    <t>수치</t>
  </si>
  <si>
    <t>날짜</t>
    <phoneticPr fontId="1" type="noConversion"/>
  </si>
  <si>
    <t>수치</t>
    <phoneticPr fontId="1" type="noConversion"/>
  </si>
  <si>
    <t>목</t>
    <phoneticPr fontId="1" type="noConversion"/>
  </si>
  <si>
    <t/>
  </si>
  <si>
    <t>금</t>
    <phoneticPr fontId="1" type="noConversion"/>
  </si>
  <si>
    <t>토</t>
    <phoneticPr fontId="1" type="noConversion"/>
  </si>
  <si>
    <t>일</t>
    <phoneticPr fontId="1" type="noConversion"/>
  </si>
  <si>
    <t>첫째주</t>
    <phoneticPr fontId="1" type="noConversion"/>
  </si>
  <si>
    <t>화</t>
  </si>
  <si>
    <t>수</t>
  </si>
  <si>
    <t>둘째주</t>
    <phoneticPr fontId="1" type="noConversion"/>
  </si>
  <si>
    <t>화</t>
    <phoneticPr fontId="1" type="noConversion"/>
  </si>
  <si>
    <t>목</t>
  </si>
  <si>
    <t>금</t>
  </si>
  <si>
    <t>토</t>
  </si>
  <si>
    <t>일</t>
  </si>
  <si>
    <t>셋째주</t>
    <phoneticPr fontId="1" type="noConversion"/>
  </si>
  <si>
    <t>넷째주</t>
    <phoneticPr fontId="1" type="noConversion"/>
  </si>
  <si>
    <t>다섯째주</t>
    <phoneticPr fontId="1" type="noConversion"/>
  </si>
  <si>
    <t>시작일</t>
    <phoneticPr fontId="1" type="noConversion"/>
  </si>
  <si>
    <t>마지막일</t>
    <phoneticPr fontId="1" type="noConversion"/>
  </si>
  <si>
    <t>광고</t>
    <phoneticPr fontId="1" type="noConversion"/>
  </si>
  <si>
    <t>토탈</t>
    <phoneticPr fontId="1" type="noConversion"/>
  </si>
  <si>
    <t>한눈에 보기 페이지의 조회(데스크톱)</t>
  </si>
  <si>
    <t>한눈에 보기 페이지의 조회(모바일)</t>
  </si>
  <si>
    <t>한눈에 보기 페이지의 조회(데스크톱+모바일)</t>
  </si>
  <si>
    <t>한눈에 보기 페이지의 순방문자(데스크톱)</t>
  </si>
  <si>
    <t>한눈에 보기 페이지의 순방문자(모바일)</t>
  </si>
  <si>
    <t>한눈에 보기 페이지의 순방문자(데스크톱+모바일)</t>
  </si>
  <si>
    <t>라이프 페이지 조회(데스크톱)</t>
  </si>
  <si>
    <t>라이프 페이지의 조회(모바일)</t>
  </si>
  <si>
    <t>라이프 페이지의 조회(데스크톱+모바일)</t>
  </si>
  <si>
    <t>라이프 페이지 순방문자(데스크톱)</t>
  </si>
  <si>
    <t>라이프 페이지 순방문자(모바일)</t>
  </si>
  <si>
    <t>라이프 페이지 순방문자(데스크톱+모바일)</t>
  </si>
  <si>
    <t>채용공고 페이지의 조회(데스크톱)</t>
  </si>
  <si>
    <t>채용공고 페이지의 조회(모바일)</t>
  </si>
  <si>
    <t>채용공고 페이지의 조회(데스크톱+모바일)</t>
  </si>
  <si>
    <t>채용공고 페이지의 순방문자(데스크톱)</t>
  </si>
  <si>
    <t>채용공고 페이지의 순방문자(모바일)</t>
  </si>
  <si>
    <t>채용공고 페이지의 순방문자(데스크톱+모바일)</t>
  </si>
  <si>
    <t>전체 페이지 조회(데스크톱)</t>
  </si>
  <si>
    <t>전체 페이지의 조회(모바일)</t>
  </si>
  <si>
    <t>전체 페이지 조회(데스크톱+모바일)</t>
  </si>
  <si>
    <t>전체 페이지 순방문자(데스크톱)</t>
  </si>
  <si>
    <t>전체 페이지 순방문자(모바일)</t>
  </si>
  <si>
    <t>전체 페이지 순방문자(데스크톱+모바일)</t>
  </si>
  <si>
    <t>전체 페이지 조회(데스크톱+모바일)</t>
    <phoneticPr fontId="1" type="noConversion"/>
  </si>
  <si>
    <r>
      <rPr>
        <b/>
        <sz val="10"/>
        <rFont val="맑은 고딕"/>
        <family val="2"/>
        <charset val="129"/>
      </rPr>
      <t>전체</t>
    </r>
    <r>
      <rPr>
        <b/>
        <sz val="10"/>
        <rFont val="Arial"/>
        <family val="2"/>
      </rPr>
      <t xml:space="preserve"> </t>
    </r>
    <r>
      <rPr>
        <b/>
        <sz val="10"/>
        <rFont val="맑은 고딕"/>
        <family val="2"/>
        <charset val="129"/>
      </rPr>
      <t>페이지</t>
    </r>
    <r>
      <rPr>
        <b/>
        <sz val="10"/>
        <rFont val="Arial"/>
        <family val="2"/>
      </rPr>
      <t xml:space="preserve"> </t>
    </r>
    <r>
      <rPr>
        <b/>
        <sz val="10"/>
        <rFont val="맑은 고딕"/>
        <family val="2"/>
        <charset val="129"/>
      </rPr>
      <t>조회</t>
    </r>
    <r>
      <rPr>
        <b/>
        <sz val="10"/>
        <rFont val="Arial"/>
        <family val="2"/>
      </rPr>
      <t>(</t>
    </r>
    <r>
      <rPr>
        <b/>
        <sz val="10"/>
        <rFont val="맑은 고딕"/>
        <family val="2"/>
        <charset val="129"/>
      </rPr>
      <t>데스크톱</t>
    </r>
    <r>
      <rPr>
        <b/>
        <sz val="10"/>
        <rFont val="Arial"/>
        <family val="2"/>
      </rPr>
      <t>)</t>
    </r>
    <phoneticPr fontId="1" type="noConversion"/>
  </si>
  <si>
    <r>
      <rPr>
        <b/>
        <sz val="10"/>
        <rFont val="맑은 고딕"/>
        <family val="2"/>
        <charset val="129"/>
      </rPr>
      <t>전체</t>
    </r>
    <r>
      <rPr>
        <b/>
        <sz val="10"/>
        <rFont val="Arial"/>
        <family val="2"/>
      </rPr>
      <t xml:space="preserve"> </t>
    </r>
    <r>
      <rPr>
        <b/>
        <sz val="10"/>
        <rFont val="맑은 고딕"/>
        <family val="2"/>
        <charset val="129"/>
      </rPr>
      <t>페이지의</t>
    </r>
    <r>
      <rPr>
        <b/>
        <sz val="10"/>
        <rFont val="Arial"/>
        <family val="2"/>
      </rPr>
      <t xml:space="preserve"> </t>
    </r>
    <r>
      <rPr>
        <b/>
        <sz val="10"/>
        <rFont val="맑은 고딕"/>
        <family val="2"/>
        <charset val="129"/>
      </rPr>
      <t>조회</t>
    </r>
    <r>
      <rPr>
        <b/>
        <sz val="10"/>
        <rFont val="Arial"/>
        <family val="2"/>
      </rPr>
      <t>(</t>
    </r>
    <r>
      <rPr>
        <b/>
        <sz val="10"/>
        <rFont val="맑은 고딕"/>
        <family val="2"/>
        <charset val="129"/>
      </rPr>
      <t>모바일</t>
    </r>
    <r>
      <rPr>
        <b/>
        <sz val="10"/>
        <rFont val="Arial"/>
        <family val="2"/>
      </rPr>
      <t>)</t>
    </r>
    <phoneticPr fontId="1" type="noConversion"/>
  </si>
  <si>
    <r>
      <t>•</t>
    </r>
    <r>
      <rPr>
        <sz val="9"/>
        <color rgb="FF595959"/>
        <rFont val="Pretendard"/>
        <family val="2"/>
      </rPr>
      <t>PC View</t>
    </r>
    <r>
      <rPr>
        <sz val="9"/>
        <color rgb="FFFF0000"/>
        <rFont val="Pretendard"/>
        <family val="2"/>
      </rPr>
      <t xml:space="preserve"> </t>
    </r>
    <r>
      <rPr>
        <b/>
        <sz val="9"/>
        <color rgb="FFED083E"/>
        <rFont val="Pretendard"/>
        <family val="2"/>
      </rPr>
      <t xml:space="preserve">34.8% 증가 </t>
    </r>
    <r>
      <rPr>
        <sz val="9"/>
        <color rgb="FF595959"/>
        <rFont val="Pretendard"/>
        <family val="2"/>
      </rPr>
      <t>(</t>
    </r>
    <r>
      <rPr>
        <b/>
        <sz val="9"/>
        <color rgb="FFED083E"/>
        <rFont val="Pretendard"/>
        <family val="2"/>
      </rPr>
      <t xml:space="preserve"> </t>
    </r>
    <r>
      <rPr>
        <sz val="9"/>
        <color rgb="FF595959"/>
        <rFont val="Pretendard"/>
        <family val="2"/>
      </rPr>
      <t>5월 633 vs 853 6월)</t>
    </r>
  </si>
  <si>
    <r>
      <t>•</t>
    </r>
    <r>
      <rPr>
        <sz val="9"/>
        <color rgb="FF595959"/>
        <rFont val="Pretendard"/>
        <family val="2"/>
      </rPr>
      <t xml:space="preserve">Mobile View </t>
    </r>
    <r>
      <rPr>
        <b/>
        <sz val="9"/>
        <color rgb="FF0070C0"/>
        <rFont val="Pretendard"/>
        <family val="2"/>
      </rPr>
      <t>22.2% 감소</t>
    </r>
    <r>
      <rPr>
        <b/>
        <sz val="9"/>
        <color rgb="FF595959"/>
        <rFont val="Pretendard"/>
        <family val="2"/>
      </rPr>
      <t xml:space="preserve"> </t>
    </r>
    <r>
      <rPr>
        <sz val="9"/>
        <color rgb="FF595959"/>
        <rFont val="Pretendard"/>
        <family val="2"/>
      </rPr>
      <t>( 5월 427 vs 332 6월)</t>
    </r>
  </si>
  <si>
    <t>&lt;6월 Review Total Page Views &gt;</t>
    <phoneticPr fontId="1" type="noConversion"/>
  </si>
  <si>
    <t>업데이트의 제목</t>
  </si>
  <si>
    <t>링크 등록</t>
  </si>
  <si>
    <t>업데이트 형식</t>
  </si>
  <si>
    <t>캠페인 이름</t>
  </si>
  <si>
    <t>게시자</t>
  </si>
  <si>
    <t>만든 날짜</t>
  </si>
  <si>
    <t>캠페인 시작일</t>
  </si>
  <si>
    <t>캠페인 종료일</t>
  </si>
  <si>
    <t>타깃층</t>
  </si>
  <si>
    <t>노출</t>
  </si>
  <si>
    <t>조회(외부 사이트 동영상 조회 제외)</t>
  </si>
  <si>
    <t>외부 사이트 조회</t>
  </si>
  <si>
    <t>클릭</t>
  </si>
  <si>
    <t>클릭률(CTR)</t>
  </si>
  <si>
    <t>추천</t>
  </si>
  <si>
    <t>댓글</t>
  </si>
  <si>
    <t>퍼감</t>
  </si>
  <si>
    <t>팔로워</t>
  </si>
  <si>
    <t>참여율</t>
  </si>
  <si>
    <t>콘텐츠 종류</t>
  </si>
  <si>
    <t>Let me introduce Doosan Electro-Materials Vietnam😎
Doosan Electro-Materials Vietnam is a corporation that specializes in producing PFC.
The position of PFC by Doosan Electro-Materials Vietnam is being introduced worldwide beyond Korea, the United States, and Japan, and the Vietnam corporation has been recognized as an excellent company, contributing to the economic development of the local region.
We are looking forward to your support and interest in Doosan Electro-Materials Vietnam, which will secure the competitiveness of the PFC business!
두산전자 베트남 법인을 소개합니다😎
두산전자 베트남 법인은 PFC를 전문으로 생산하는 법인입니다.
베트남 법인의 PFC는 한국, 미국, 일본을 넘어 전 세계로 그 위상을 알리고 있으며, 우수 기업에 선정되는 등 베트남 지역 경제 발전에 기여하고 있습니다.
PFC 사업의 경쟁력을 확보해 나갈 두산전자 베트남 법인에 여러분의 많은 관심과 기대 부탁드립니다!
#Doosan #DoosanElectroMaterials #Vietnam #PFC #Biz #EV #Tour #Entity</t>
  </si>
  <si>
    <t>https://www.linkedin.com/feed/update/urn:li:activity:7211956731449364480</t>
  </si>
  <si>
    <t>소셜</t>
  </si>
  <si>
    <t>이영윤</t>
  </si>
  <si>
    <t>전체 팔로워</t>
  </si>
  <si>
    <t>Let me introduce Doosan Electro-Materials' PFC🚗
Doosan Electro-Materials' PFC is the world's first EV flat cable material manufactured with the Roll to Roll process.
EV lightweight through wire harness and PFC can be manufactured up to 3 meter long by the means Roll to Roll process.
Doosan Electro-Materials will continue its efforts to produce better and better PFC that will lead the EV market!
We look forward to your support and interest😊
두산전자의 PFC를 소개합니다🚗
두산전자의 PFC는 세계 최초 Roll to Roll 공정으로 제작된 전기차 플랫 케이블 소재입니다.
와이어 하네스를 통한 EV 경량화 및 Roll to Roll 공정을 통해 최대 3M 길이의 PFC 제작이 가능합니다.
앞으로도 두산전자는 전기차 시장을 선도할 좋은 품질의 PFC를 생산하기 위해 최선의 노력을 다할 것입니다!
여러분의 많은 기대와 관심 부탁드립니다😊
#Doosan #DoosanElectroMaterials #PFC #RolltoRoll #EV</t>
  </si>
  <si>
    <t>https://www.linkedin.com/feed/update/urn:li:activity:7211280066121531395</t>
  </si>
  <si>
    <t>동영상</t>
  </si>
  <si>
    <t>It's time to find out about Doosan Electro-Materials and our quiz is back🎓
Doosan Electro-Materials is preparing to produce the world’s first 3 meter long PFC through 00 process. What is this method?
두산전자에 대해 알아볼 퀴즈 시간이 돌아왔습니다🎓
두산전자는 세계 최초로 00 공법을 통해 3m 길이의 PFC 생산을 준비 중에 있습니다. 이 공법은 무엇일까요?
#Doosan #DoosanElectroMaterials #RolltoRoll #PFC #EV #Mobility</t>
  </si>
  <si>
    <t>https://www.linkedin.com/feed/update/urn:li:activity:7210144688773771264</t>
  </si>
  <si>
    <t>Doosan Electro-Materials is present the booth, organized by the Korean Institute of Communications and Information Sciences' Summer General Academic Conference👏
The Korean Institute of Communications and Information Sciences' Summer General Academic Conference, which is considered to be the best ICT-related academic conference organized in Korea, will be held at Ramada Plaza Jeju Hotel for four days from June 19 (Wed) to June 22 (Sat).
This year marks the 50th anniversary of the foundation of the Korean Institute of Communications and Information Sciences, and it is said that about 1,500 domestic telecommunications/IT-related workers will attend.
Doosan Electro-Materials will also actively participate in this presentation, which will open up a venue for communication on the latest ICT research content and innovative technologies, to contribute to the development of science and industry in the ICT field!
두산전자가 한국통신학회 하계종합학술발표회 부스에 참가하였습니다👏
ICT 분야 학술/산업에서 선도적인 역할을 수행하는 국내 최고의 학회인 한국통신학회 하계종합학술발표회는 24년 6월 19일(수)부터 6월 22일(토)까지 4일간 라마다 프라자 제주 호텔에서 진행됩니다.
특히 올해는 한국통신학회 창립 50주년을 맞아 다채롭고 풍성한 프로그램으로 구성되었으며, 국내 통신/IT 관련 종사자 약 1,500명이 참석한다고 하는데요.
최신 ICT 연구 내용 및 혁신 기술에 대한 소통의 장이 열리는 이번 발표회에 두산전자도 적극 참여하여 ICT 분야 학술 및 산업 발전에 기여할 수 있도록 하겠습니다!
#Doosan #DoosanElectroMaterials #KICS #ICT #IT #Telecommunication #Conference</t>
  </si>
  <si>
    <t>https://www.linkedin.com/feed/update/urn:li:activity:7209828114237906946</t>
  </si>
  <si>
    <t>Welcome to the Depthcovery series, which gives a deep insight into Doosan Electro-Materials' technologies and products🤓
This time, we will explain the world's first Roll to Roll which Doosan Electro-Materials is proud of.
The Roll to Roll method refers to a method of processing a thin copper film by winding it on a roll when manufacturing a circuit. It is a next-generation technique that is being spread and introduced in major parts of the production lines including FPCB.
It increases the length and space, reduces the weight, and Doosan Electro-Materials is preparing to produce 3M long PFC through the Roll to Roll method👍
Doosan Electro-Materials will do its best to secure competitiveness in the market by producing materials of excellent quality through the Roll to Roll method!
https://lnkd.in/dj9ZD8c9
두산전자의 기술과 제품을 심층적으로 살펴보는 Depthcovery 시리즈에 오신 것을 환영합니다🤓
이번 시간에는 두산전자가 자랑하는 세계 최초로 사용한 공법인 Roll to Roll에 대해 설명해 드릴게요.
Roll to Roll 공법은 회로 제조 시 얇은 동필름을 롤에 그대로 감아 가공하는 방식을 의미하는데요. FPCB를 비롯한 주요 부품 생산 라인에 확산 및 도입되고 있는 차세대 기법입니다.
길이 및 공간 등은 늘리고, 무게는 감소시키며, 두산전자는 Roll to Roll 공법을 활용해 3M 길이의 PFC를 생산하기 위한 준비 중에 있습니다👍
두산전자는 Roll to Roll 공법을 통한 우수한 퀄리티의 소재를 생산해내어 시장에서의 경쟁력을 확보할 수 있도록 최선을 다하겠습니다!
#Doosan #DoosanElectroMaterials #RolltoRoll #PFC #EV #Mobility</t>
  </si>
  <si>
    <t>https://www.linkedin.com/feed/update/urn:li:activity:7209420042105483264</t>
  </si>
  <si>
    <t>Let us introduce the heroes of Doosan Electro-Materials🦸
🔸R&amp;BD TS Team Senior Engineer Song Da-han
🔸R&amp;BD P&amp;AM Development Team Senior Engineer Bae Ji-hee
Two executives of Doosan Electro-Materials saved lives in emergency situations, performing CPR on their way to work.
Both of them completed CPR/AED training at Doosan Electro-Materials, and performed properly CPR according to the guidance provided by the training, saving this way precious lives.
It is strongly recommended to complete CPR/AED training as similar situation can happen to anyone, anywhere, and anytime.
Doosan Electro-Materials will continue to improve its first-aid training so that all the employees could act reliably in unexpected crisis situations!
https://lnkd.in/ghZPDWSp
두산전자의 영웅을 소개합니다🦸
🔸R&amp;BD TS팀 송다한 수석
🔸R&amp;BD P&amp;AM 개발팀 배지희 수석
두산전자 임직원 2명이 출근 중 심폐소생술을 통해 긴급 상황인 인명을 구조하였습니다.
두 직원 모두 두산전자에서 심폐소생술/AED 교육을 이수하였으며, 교육을 토대로 심폐소생술을 잘 이행하여 소중한 생명을 구하였습니다.
언제, 어디서, 또 누구에게나 발생할 수 있는 상황이기 때문에 심폐소생술/AED 교육은 확실하게 배우는 것이 좋습니다.
임직원들이 예기치 못하게 발생하는 위기 상황을 유연하고 확실하게 대처할 수 있도록 두산전자는 앞으로도 응급조치 교육을 더욱 적극적으로 시행하겠습니다!
#Doosan #DoosanElectroMaterials #CPR #AED #Hero</t>
  </si>
  <si>
    <t>https://www.linkedin.com/feed/update/urn:li:activity:7206883085085282305</t>
  </si>
  <si>
    <t>JPCA Show 2024 will be held at Tokyo Big Sight in Tokyo, Japan on June 12-14 during 3 days👏
This exhibition, which will hold a total of 10 fairs related to electronic devices, is a Japanese PCB industry exhibition providing the latest information on cutting-edge technologies and new products.
Find Doosan Electro-Materials at the KPCA booth at the exhibition which 300 companies will participate!
https://lnkd.in/gVAVNMqr
6/12-14 3일간 일본 Tokyo Big Sight에서 JPCA Show 2024가 열립니다👏
총 10개의 전자기기 관련 박람회가 동시에 개최되는 이번 전시는 일본 PCB 산업 전시회로 최첨단 기술 및 신제품들의 최신 정보를 제공합니다.
총 300여 개의 기업이 참가할 예정인 이번 전시의 KPCA 부스에서 두산전자를 찾아보세요!
#Doosan #DoosanElectroMaterials #JPCA #KPCA #PCB #Tokyo #Tokyobigsight</t>
  </si>
  <si>
    <t>https://www.linkedin.com/feed/update/urn:li:activity:7206552795846443008</t>
  </si>
  <si>
    <t>On June 4, Doosan Electro-Materials conducted an on-site management of its factory in Vietnam, meeting with the Vietnamese Party Secretary of Hai Duong.
Following the establishment of a site in Vietnam in 2020, the factory for mass production of PFC was completed on October 22, and on June 23, signed an MOU with Vietnam's Hai Duong for cooperation in the electronic material field🤝
During this visit, Doosan Electro-Materials inspected local corporation site on June 3-4, and discussed mid-to long-term strategic plans to improve profitability as well as PFC development directions.
Look forward to Doosan Electro-Materials' Vietnam corporation, which will become a base for key EV materials, and will secure the business competitiveness on the PFC market🙏
두산전자는 지난 6월 4일, 베트남 하이즈엉 당서기와의 미팅과 함께 베트남 공장의 현장 경영을 실시하였습니다.
2020년 베트남 법인 설립에 이어 22년 10월 PFC 양산을 위한 공장을 준공하였으며, 23년 6월 베트남 하이즈엉과 전자소재 분야 협력을 위한 MOU를 체결한 바 있습니다🤝
두산전자는 이번 방문을 통해 6월 3&amp;4일 양일간 베트남 법인 현장을 점검하였으며, 향후 중장기 전략 방안과 수익성 향상 그리고 PFC 발전 방향을 논의하였습니다.
PFC 시장의 사업 경쟁력 확보와 함께 전기차 핵심 소재의 거점이 될 두산전자 베트남 법인에 여러분의 많은 기대와 관심 부탁드립니다🙏
#Doosan #DoosanElectroMaterials #Vietnam #PFC #EV</t>
  </si>
  <si>
    <t>https://www.linkedin.com/feed/update/urn:li:activity:7206159218800795649</t>
  </si>
  <si>
    <t>Every year, June 5 is World Environment Day, which was established to emphasize the importance of actions taken to protect natural environment🌿
It focuses on land restoration, desertification, and drought resilience, expanding awareness and empathy for the value and importance of natural environment.
For our Earth where we live, We should always think about how important natural environment is, and we should act to protect it.
Doosan Electro-Materials will always do its best to contribute to the creation of a healthy planet, keeping an active attitude to protect the environment!
매년 6월 5일은 환경 보호를 위한 행동의 중요성을 강조하기 위해 제정된 세계 환경의 날입니다🌿
환경의 가치와 중요성에 대한 인식과 공감을 넓혀가며, 토지 복원, 사막화, 가뭄 회복력에 중점을 두고 있는데요.
우리가 살고 있는 터전인 지구를 위해 우리는 언제나 환경의 중요성을 생각하고 보호를 위한 실천을 해야 합니다.
두산전자는 환경 보호를 위한 적극적인 자세로 건강한 지구를 만드는 데 기여할 수 있도록 매 순간 최선을 다하겠습니다!
#Doosan #DoosanElectroMaterials #WorldEnvironmentDay #Environment</t>
  </si>
  <si>
    <t>https://www.linkedin.com/feed/update/urn:li:activity:7203953762439237632</t>
  </si>
  <si>
    <t>No.</t>
  </si>
  <si>
    <t>게재일</t>
  </si>
  <si>
    <t>게재 요일</t>
  </si>
  <si>
    <t>제목</t>
  </si>
  <si>
    <t>Impressions</t>
  </si>
  <si>
    <t>Clicks</t>
  </si>
  <si>
    <t>CTR (%)</t>
  </si>
  <si>
    <t>Like</t>
  </si>
  <si>
    <t>Comments</t>
  </si>
  <si>
    <t>Share</t>
  </si>
  <si>
    <t>Engagements</t>
  </si>
  <si>
    <t>E/R  (%)</t>
  </si>
  <si>
    <t>캐러셀</t>
  </si>
  <si>
    <t>Roll to Roll</t>
  </si>
  <si>
    <t>Doo a Story – Case of CPR</t>
  </si>
  <si>
    <t>Re-post</t>
  </si>
  <si>
    <t>베트남 현장경영 및 하이즈엉 당서기 미팅</t>
  </si>
  <si>
    <t>베트남 법인 소개</t>
  </si>
  <si>
    <t>한국통신학회 하계종합학술발표회 부스 참가</t>
  </si>
  <si>
    <t>JPCA 전시회 참여 (포스터)</t>
  </si>
  <si>
    <t>모션</t>
  </si>
  <si>
    <t>PFC 모션</t>
  </si>
  <si>
    <t>단일 이미지</t>
  </si>
  <si>
    <t>세계 환경의 날</t>
  </si>
  <si>
    <t>Poll</t>
  </si>
  <si>
    <t>QUIZ – PFC Roll to Roll</t>
  </si>
  <si>
    <t>기준수치</t>
    <phoneticPr fontId="1" type="noConversion"/>
  </si>
  <si>
    <t>최종순위</t>
    <phoneticPr fontId="1" type="noConversion"/>
  </si>
  <si>
    <t>자동생성열</t>
    <phoneticPr fontId="1" type="noConversion"/>
  </si>
  <si>
    <t>콘텐츠 유형</t>
    <phoneticPr fontId="1" type="noConversion"/>
  </si>
  <si>
    <t xml:space="preserve"> </t>
    <phoneticPr fontId="1" type="noConversion"/>
  </si>
  <si>
    <t>제목</t>
    <phoneticPr fontId="1" type="noConversion"/>
  </si>
  <si>
    <t>클릭</t>
    <phoneticPr fontId="1" type="noConversion"/>
  </si>
  <si>
    <t>노출</t>
    <phoneticPr fontId="1" type="noConversion"/>
  </si>
  <si>
    <t>추천</t>
    <phoneticPr fontId="1" type="noConversion"/>
  </si>
  <si>
    <t>퍼감</t>
    <phoneticPr fontId="1" type="noConversion"/>
  </si>
  <si>
    <t>댓글</t>
    <phoneticPr fontId="1" type="noConversion"/>
  </si>
  <si>
    <t>참여율</t>
    <phoneticPr fontId="1" type="noConversion"/>
  </si>
  <si>
    <t>참여</t>
    <phoneticPr fontId="1" type="noConversion"/>
  </si>
  <si>
    <t>Industry</t>
  </si>
  <si>
    <t>Total views</t>
  </si>
  <si>
    <t>Job function</t>
  </si>
  <si>
    <t>Job Function</t>
    <phoneticPr fontId="1" type="noConversion"/>
  </si>
  <si>
    <t>Total Views</t>
    <phoneticPr fontId="1" type="noConversion"/>
  </si>
  <si>
    <t>Percentage</t>
    <phoneticPr fontId="1" type="noConversion"/>
  </si>
  <si>
    <t>Industry</t>
    <phoneticPr fontId="1" type="noConversion"/>
  </si>
  <si>
    <t>회계</t>
  </si>
  <si>
    <t>건설</t>
  </si>
  <si>
    <t>도매 건설자재</t>
  </si>
  <si>
    <t>재생에너지 장비제조</t>
  </si>
  <si>
    <t>가전제품, 전기 및 전자제품 제조</t>
  </si>
  <si>
    <t>운송, 물류, 공급망, 보관</t>
  </si>
  <si>
    <t>플라스틱 제조</t>
  </si>
  <si>
    <t>소비자 서비스</t>
  </si>
  <si>
    <t>무선 서비스</t>
  </si>
  <si>
    <t>트럭 운송</t>
  </si>
  <si>
    <t>항공 및 항공술</t>
  </si>
  <si>
    <t>토목 공학</t>
  </si>
  <si>
    <t>IT 서비스 및 IT 컨설팅</t>
  </si>
  <si>
    <t>자동차 제조</t>
  </si>
  <si>
    <t>대외홍보 서비스</t>
  </si>
  <si>
    <t>화학제조</t>
  </si>
  <si>
    <t>비즈니스 컨설팅 및 서비스</t>
  </si>
  <si>
    <t>디자인 서비스</t>
  </si>
  <si>
    <t>기계 제조</t>
  </si>
  <si>
    <t>생명공학 연구</t>
  </si>
  <si>
    <t>광업</t>
  </si>
  <si>
    <t>석유가스</t>
  </si>
  <si>
    <t>의료장비 제조</t>
  </si>
  <si>
    <t>소매 의류 및 패션</t>
  </si>
  <si>
    <t>아웃소싱 및 오프쇼어링 컨설팅</t>
  </si>
  <si>
    <t>소프트웨어 개발</t>
  </si>
  <si>
    <t>미디어 제작</t>
  </si>
  <si>
    <t>반도체 제조</t>
  </si>
  <si>
    <t>식음료제조</t>
  </si>
  <si>
    <t>컴퓨터 및 전자 제품 제조</t>
  </si>
  <si>
    <t>고등 교육</t>
  </si>
  <si>
    <t>교육 행정 프로그램</t>
  </si>
  <si>
    <t>제조</t>
  </si>
  <si>
    <t>엔터테인먼트 업체</t>
  </si>
  <si>
    <t>산업 기계 제조</t>
  </si>
  <si>
    <t>HR 서비스</t>
  </si>
  <si>
    <t>소매 사무실장비</t>
  </si>
  <si>
    <t>연구 서비스</t>
  </si>
  <si>
    <t>여행사</t>
  </si>
  <si>
    <t>호텔·관광</t>
  </si>
  <si>
    <t>식음료 서비스</t>
  </si>
  <si>
    <t>그래픽 디자인</t>
  </si>
  <si>
    <t>국제 무역 및 개발</t>
  </si>
  <si>
    <t>자동화 기계 제조</t>
  </si>
  <si>
    <t>직원 채용</t>
  </si>
  <si>
    <t>정부 관계 서비스</t>
  </si>
  <si>
    <t>광고 서비스</t>
  </si>
  <si>
    <t>정보 서비스</t>
  </si>
  <si>
    <t>보험</t>
  </si>
  <si>
    <t>금융 서비스</t>
  </si>
  <si>
    <t>인사</t>
  </si>
  <si>
    <t>연구</t>
  </si>
  <si>
    <t>IT</t>
  </si>
  <si>
    <t>영업</t>
  </si>
  <si>
    <t>지원</t>
  </si>
  <si>
    <t>마케팅</t>
  </si>
  <si>
    <t>방송·미디어</t>
  </si>
  <si>
    <t>운영</t>
  </si>
  <si>
    <t>경영</t>
  </si>
  <si>
    <t>미술·디자인</t>
  </si>
  <si>
    <t>사업개발</t>
  </si>
  <si>
    <t>사회복지</t>
  </si>
  <si>
    <t>컨설팅</t>
  </si>
  <si>
    <t>교육</t>
  </si>
  <si>
    <t>공학</t>
  </si>
  <si>
    <t>기업운영</t>
  </si>
  <si>
    <t>프로젝트 관리</t>
  </si>
  <si>
    <t>금융</t>
  </si>
  <si>
    <t>구매조달</t>
  </si>
  <si>
    <t>이건 수치가 너무 다른데?</t>
    <phoneticPr fontId="1" type="noConversion"/>
  </si>
  <si>
    <t>Engagement</t>
  </si>
  <si>
    <t>Impression</t>
  </si>
  <si>
    <t>Engagement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</si>
</sst>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 #,##0_-;_-* &quot;-&quot;_-;_-@_-"/>
    <numFmt numFmtId="176" formatCode="mm&quot;월&quot;\ dd&quot;일&quot;"/>
    <numFmt numFmtId="177" formatCode="yy&quot;년&quot;\ mm&quot;월&quot;"/>
    <numFmt numFmtId="178" formatCode="aaa"/>
    <numFmt numFmtId="179" formatCode="d"/>
    <numFmt numFmtId="180" formatCode="m&quot;월&quot;\ d&quot;일&quot;;@"/>
    <numFmt numFmtId="181" formatCode="0.0%"/>
    <numFmt numFmtId="183" formatCode="_-* #,##0_-;\-* #,##0_-;_-* &quot;-&quot;_-;_-@_-"/>
    <numFmt numFmtId="188" formatCode="0_);[Red]\(0\)"/>
    <numFmt numFmtId="189" formatCode="0.0_ "/>
  </numFmts>
  <fonts count="24">
    <font>
      <sz val="11"/>
      <color theme="1"/>
      <name val="맑은 고딕"/>
      <family val="2"/>
      <charset val="129"/>
      <scheme val="minor"/>
    </font>
    <font>
      <sz val="8"/>
      <name val="맑은 고딕"/>
      <family val="2"/>
      <charset val="129"/>
      <scheme val="minor"/>
    </font>
    <font>
      <sz val="10"/>
      <name val="Arial"/>
      <family val="2"/>
    </font>
    <font>
      <sz val="10"/>
      <name val="Arial"/>
      <family val="2"/>
    </font>
    <font>
      <b/>
      <sz val="10"/>
      <color rgb="FF595959"/>
      <name val="Pretendard"/>
      <family val="2"/>
    </font>
    <font>
      <b/>
      <sz val="10"/>
      <color rgb="FFED083E"/>
      <name val="Pretendard"/>
      <family val="2"/>
    </font>
    <font>
      <b/>
      <sz val="11"/>
      <color theme="1"/>
      <name val="맑은 고딕"/>
      <family val="3"/>
      <charset val="129"/>
      <scheme val="minor"/>
    </font>
    <font>
      <b/>
      <sz val="10"/>
      <name val="Arial"/>
      <family val="2"/>
    </font>
    <font>
      <sz val="11"/>
      <color rgb="FF000000"/>
      <name val="Pretendard"/>
      <family val="2"/>
    </font>
    <font>
      <b/>
      <sz val="11"/>
      <color rgb="FF000000"/>
      <name val="Pretendard"/>
      <family val="2"/>
    </font>
    <font>
      <b/>
      <sz val="10"/>
      <name val="맑은 고딕"/>
      <family val="2"/>
      <charset val="129"/>
    </font>
    <font>
      <b/>
      <sz val="10"/>
      <name val="Arial"/>
      <family val="2"/>
      <charset val="129"/>
    </font>
    <font>
      <sz val="9"/>
      <color theme="1"/>
      <name val="Arial"/>
      <family val="2"/>
    </font>
    <font>
      <sz val="9"/>
      <color rgb="FF595959"/>
      <name val="Pretendard"/>
      <family val="2"/>
    </font>
    <font>
      <sz val="9"/>
      <color rgb="FFFF0000"/>
      <name val="Pretendard"/>
      <family val="2"/>
    </font>
    <font>
      <b/>
      <sz val="9"/>
      <color rgb="FFED083E"/>
      <name val="Pretendard"/>
      <family val="2"/>
    </font>
    <font>
      <b/>
      <sz val="9"/>
      <color rgb="FF0070C0"/>
      <name val="Pretendard"/>
      <family val="2"/>
    </font>
    <font>
      <b/>
      <sz val="9"/>
      <color rgb="FF595959"/>
      <name val="Pretendard"/>
      <family val="2"/>
    </font>
    <font>
      <sz val="11"/>
      <color theme="1"/>
      <name val="맑은 고딕"/>
      <family val="2"/>
      <charset val="129"/>
      <scheme val="minor"/>
    </font>
    <font>
      <b/>
      <sz val="9"/>
      <color rgb="FF000000"/>
      <name val="Pretendard"/>
      <family val="2"/>
    </font>
    <font>
      <sz val="9"/>
      <color rgb="FF000000"/>
      <name val="Pretendard"/>
      <family val="2"/>
    </font>
    <font>
      <b/>
      <sz val="9"/>
      <color rgb="FF000000"/>
      <name val="Pretendard"/>
      <family val="1"/>
      <charset val="129"/>
    </font>
    <font>
      <sz val="9"/>
      <name val="Pretendard"/>
      <family val="2"/>
    </font>
    <font>
      <b/>
      <sz val="9"/>
      <color rgb="FF000000"/>
      <name val="Pretendard"/>
    </font>
  </fonts>
  <fills count="10">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FF"/>
        <bgColor indexed="64"/>
      </patternFill>
    </fill>
    <fill>
      <patternFill patternType="solid">
        <fgColor theme="6" tint="0.79998168889431442"/>
        <bgColor indexed="64"/>
      </patternFill>
    </fill>
    <fill>
      <patternFill patternType="solid">
        <fgColor theme="2" tint="-9.9978637043366805E-2"/>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medium">
        <color indexed="64"/>
      </top>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thin">
        <color rgb="FF7F7F7F"/>
      </left>
      <right style="thin">
        <color rgb="FF7F7F7F"/>
      </right>
      <top style="medium">
        <color indexed="64"/>
      </top>
      <bottom/>
      <diagonal/>
    </border>
    <border>
      <left style="thin">
        <color rgb="FF7F7F7F"/>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9">
    <xf numFmtId="0" fontId="0" fillId="0" borderId="0">
      <alignment vertical="center"/>
    </xf>
    <xf numFmtId="0" fontId="2" fillId="0" borderId="0"/>
    <xf numFmtId="0" fontId="2" fillId="0" borderId="0"/>
    <xf numFmtId="0" fontId="3" fillId="0" borderId="0"/>
    <xf numFmtId="0" fontId="2" fillId="0" borderId="0"/>
    <xf numFmtId="0" fontId="2" fillId="0" borderId="0"/>
    <xf numFmtId="9" fontId="2" fillId="0" borderId="0" applyFont="0" applyFill="0" applyBorder="0" applyAlignment="0" applyProtection="0"/>
    <xf numFmtId="41" fontId="18" fillId="0" borderId="0" applyFont="0" applyFill="0" applyBorder="0" applyAlignment="0" applyProtection="0">
      <alignment vertical="center"/>
    </xf>
    <xf numFmtId="183" fontId="18" fillId="0" borderId="0" applyFont="0" applyFill="0" applyBorder="0" applyAlignment="0" applyProtection="0">
      <alignment vertical="center"/>
    </xf>
  </cellStyleXfs>
  <cellXfs count="175">
    <xf numFmtId="0" fontId="0" fillId="0" borderId="0" xfId="0">
      <alignment vertical="center"/>
    </xf>
    <xf numFmtId="0" fontId="0" fillId="2" borderId="1"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9" xfId="0" applyFill="1" applyBorder="1">
      <alignment vertical="center"/>
    </xf>
    <xf numFmtId="0" fontId="0" fillId="2" borderId="10" xfId="0" applyFill="1" applyBorder="1">
      <alignment vertical="center"/>
    </xf>
    <xf numFmtId="0" fontId="0" fillId="2" borderId="5" xfId="0" applyFill="1" applyBorder="1" applyAlignment="1">
      <alignment horizontal="center" vertical="center"/>
    </xf>
    <xf numFmtId="14" fontId="0" fillId="0" borderId="0" xfId="0" applyNumberFormat="1">
      <alignment vertical="center"/>
    </xf>
    <xf numFmtId="177" fontId="0" fillId="0" borderId="0" xfId="0" applyNumberFormat="1">
      <alignment vertical="center"/>
    </xf>
    <xf numFmtId="0" fontId="0" fillId="3" borderId="1" xfId="0" applyFill="1" applyBorder="1">
      <alignment vertical="center"/>
    </xf>
    <xf numFmtId="177" fontId="0" fillId="3" borderId="6" xfId="0" applyNumberFormat="1" applyFill="1" applyBorder="1">
      <alignment vertical="center"/>
    </xf>
    <xf numFmtId="0" fontId="0" fillId="3" borderId="7" xfId="0" applyFill="1" applyBorder="1">
      <alignment vertical="center"/>
    </xf>
    <xf numFmtId="177" fontId="0" fillId="3" borderId="8" xfId="0" applyNumberFormat="1" applyFill="1" applyBorder="1">
      <alignment vertical="center"/>
    </xf>
    <xf numFmtId="0" fontId="0" fillId="3" borderId="9" xfId="0" applyFill="1" applyBorder="1">
      <alignment vertical="center"/>
    </xf>
    <xf numFmtId="0" fontId="0" fillId="3" borderId="10" xfId="0" applyFill="1" applyBorder="1">
      <alignment vertical="center"/>
    </xf>
    <xf numFmtId="177" fontId="0" fillId="3" borderId="12" xfId="0" applyNumberFormat="1" applyFill="1" applyBorder="1">
      <alignment vertical="center"/>
    </xf>
    <xf numFmtId="0" fontId="0" fillId="3" borderId="13" xfId="0" applyFill="1" applyBorder="1">
      <alignment vertical="center"/>
    </xf>
    <xf numFmtId="0" fontId="0" fillId="3" borderId="14" xfId="0" applyFill="1" applyBorder="1">
      <alignment vertical="center"/>
    </xf>
    <xf numFmtId="177" fontId="6" fillId="3" borderId="15" xfId="0" applyNumberFormat="1" applyFont="1" applyFill="1" applyBorder="1" applyAlignment="1">
      <alignment horizontal="center" vertical="center"/>
    </xf>
    <xf numFmtId="0" fontId="6" fillId="3" borderId="16" xfId="0" applyFont="1" applyFill="1" applyBorder="1" applyAlignment="1">
      <alignment horizontal="center" vertical="center"/>
    </xf>
    <xf numFmtId="0" fontId="6" fillId="3" borderId="17" xfId="0" applyFont="1" applyFill="1" applyBorder="1" applyAlignment="1">
      <alignment horizontal="center" vertical="center"/>
    </xf>
    <xf numFmtId="0" fontId="0" fillId="2" borderId="12" xfId="0" applyFill="1" applyBorder="1">
      <alignment vertical="center"/>
    </xf>
    <xf numFmtId="0" fontId="0" fillId="2" borderId="13" xfId="0" applyFill="1" applyBorder="1">
      <alignment vertical="center"/>
    </xf>
    <xf numFmtId="0" fontId="0" fillId="2" borderId="14" xfId="0" applyFill="1" applyBorder="1">
      <alignment vertical="center"/>
    </xf>
    <xf numFmtId="0" fontId="0" fillId="2" borderId="15" xfId="0" applyFill="1"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2" fillId="4" borderId="0" xfId="1" applyFill="1"/>
    <xf numFmtId="0" fontId="3" fillId="4" borderId="0" xfId="3" applyFill="1"/>
    <xf numFmtId="0" fontId="4" fillId="6" borderId="0" xfId="0" applyFont="1" applyFill="1" applyAlignment="1">
      <alignment horizontal="left" vertical="center" readingOrder="1"/>
    </xf>
    <xf numFmtId="0" fontId="7" fillId="4" borderId="0" xfId="0" applyFont="1" applyFill="1" applyAlignment="1">
      <alignment horizontal="center"/>
    </xf>
    <xf numFmtId="0" fontId="0" fillId="4" borderId="0" xfId="0" applyFill="1" applyAlignment="1"/>
    <xf numFmtId="0" fontId="0" fillId="0" borderId="0" xfId="0" applyAlignment="1">
      <alignment horizontal="left"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18" xfId="0" applyBorder="1" applyAlignment="1">
      <alignment horizontal="center" vertical="center"/>
    </xf>
    <xf numFmtId="0" fontId="0" fillId="0" borderId="22" xfId="0" applyBorder="1" applyAlignment="1">
      <alignment horizontal="center" vertical="center"/>
    </xf>
    <xf numFmtId="0" fontId="0" fillId="0" borderId="11" xfId="0"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23" xfId="0" applyFill="1" applyBorder="1" applyAlignment="1">
      <alignment horizontal="center" vertical="center"/>
    </xf>
    <xf numFmtId="0" fontId="0" fillId="3" borderId="10" xfId="0" applyFill="1" applyBorder="1" applyAlignment="1">
      <alignment horizontal="center" vertical="center"/>
    </xf>
    <xf numFmtId="0" fontId="0" fillId="2" borderId="8" xfId="0"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0" fillId="0" borderId="27" xfId="0" applyBorder="1" applyAlignment="1">
      <alignment horizontal="center" vertical="center"/>
    </xf>
    <xf numFmtId="14" fontId="0" fillId="3" borderId="12" xfId="0" applyNumberFormat="1" applyFill="1" applyBorder="1">
      <alignment vertical="center"/>
    </xf>
    <xf numFmtId="178" fontId="0" fillId="3" borderId="13" xfId="0" applyNumberFormat="1" applyFill="1" applyBorder="1" applyAlignment="1">
      <alignment horizontal="center" vertical="center"/>
    </xf>
    <xf numFmtId="0" fontId="0" fillId="3" borderId="14" xfId="0" applyFill="1" applyBorder="1" applyAlignment="1">
      <alignment horizontal="center" vertical="center"/>
    </xf>
    <xf numFmtId="0" fontId="0" fillId="0" borderId="28" xfId="0" applyBorder="1" applyAlignment="1">
      <alignment horizontal="center" vertical="center"/>
    </xf>
    <xf numFmtId="0" fontId="0" fillId="2" borderId="7" xfId="0" applyFill="1" applyBorder="1" applyAlignment="1">
      <alignment horizontal="center" vertical="center"/>
    </xf>
    <xf numFmtId="0" fontId="0" fillId="0" borderId="29" xfId="0" applyBorder="1" applyAlignment="1">
      <alignment horizontal="center" vertical="center"/>
    </xf>
    <xf numFmtId="14" fontId="0" fillId="3" borderId="30" xfId="0" applyNumberFormat="1" applyFill="1" applyBorder="1">
      <alignment vertical="center"/>
    </xf>
    <xf numFmtId="178" fontId="0" fillId="3" borderId="31" xfId="0" applyNumberFormat="1" applyFill="1" applyBorder="1" applyAlignment="1">
      <alignment horizontal="center" vertical="center"/>
    </xf>
    <xf numFmtId="0" fontId="0" fillId="3" borderId="32" xfId="0" applyFill="1" applyBorder="1" applyAlignment="1">
      <alignment horizontal="center" vertical="center"/>
    </xf>
    <xf numFmtId="0" fontId="0" fillId="0" borderId="20" xfId="0" applyBorder="1" applyAlignment="1">
      <alignment horizontal="center" vertical="center"/>
    </xf>
    <xf numFmtId="14" fontId="0" fillId="3" borderId="3" xfId="0" applyNumberFormat="1" applyFill="1" applyBorder="1">
      <alignment vertical="center"/>
    </xf>
    <xf numFmtId="178" fontId="0" fillId="3" borderId="4" xfId="0" applyNumberFormat="1" applyFill="1" applyBorder="1" applyAlignment="1">
      <alignment horizontal="center" vertical="center"/>
    </xf>
    <xf numFmtId="0" fontId="0" fillId="3" borderId="5" xfId="0" applyFill="1" applyBorder="1" applyAlignment="1">
      <alignment horizontal="center" vertical="center"/>
    </xf>
    <xf numFmtId="14" fontId="0" fillId="3" borderId="6" xfId="0" applyNumberFormat="1" applyFill="1" applyBorder="1">
      <alignment vertical="center"/>
    </xf>
    <xf numFmtId="178" fontId="0" fillId="3" borderId="1" xfId="0" applyNumberFormat="1" applyFill="1" applyBorder="1" applyAlignment="1">
      <alignment horizontal="center" vertical="center"/>
    </xf>
    <xf numFmtId="0" fontId="0" fillId="3" borderId="7" xfId="0" applyFill="1" applyBorder="1" applyAlignment="1">
      <alignment horizontal="center" vertical="center"/>
    </xf>
    <xf numFmtId="178" fontId="0" fillId="0" borderId="0" xfId="0" applyNumberFormat="1">
      <alignment vertical="center"/>
    </xf>
    <xf numFmtId="0" fontId="0" fillId="0" borderId="34" xfId="0" applyBorder="1" applyAlignment="1">
      <alignment horizontal="center" vertical="center"/>
    </xf>
    <xf numFmtId="14" fontId="0" fillId="3" borderId="8" xfId="0" applyNumberFormat="1" applyFill="1" applyBorder="1">
      <alignment vertical="center"/>
    </xf>
    <xf numFmtId="178" fontId="0" fillId="3" borderId="9" xfId="0" applyNumberFormat="1" applyFill="1" applyBorder="1" applyAlignment="1">
      <alignment horizontal="center" vertical="center"/>
    </xf>
    <xf numFmtId="0" fontId="0" fillId="2" borderId="10" xfId="0" applyFill="1" applyBorder="1" applyAlignment="1">
      <alignment horizontal="center" vertical="center"/>
    </xf>
    <xf numFmtId="0" fontId="0" fillId="0" borderId="3" xfId="0" applyBorder="1">
      <alignment vertical="center"/>
    </xf>
    <xf numFmtId="14" fontId="0" fillId="2" borderId="5" xfId="0" applyNumberFormat="1" applyFill="1" applyBorder="1">
      <alignment vertical="center"/>
    </xf>
    <xf numFmtId="0" fontId="0" fillId="0" borderId="8" xfId="0" applyBorder="1">
      <alignment vertical="center"/>
    </xf>
    <xf numFmtId="14" fontId="0" fillId="2" borderId="10" xfId="0" applyNumberFormat="1" applyFill="1" applyBorder="1">
      <alignment vertical="center"/>
    </xf>
    <xf numFmtId="176" fontId="0" fillId="4" borderId="0" xfId="0" applyNumberFormat="1" applyFill="1">
      <alignment vertical="center"/>
    </xf>
    <xf numFmtId="179" fontId="0" fillId="5" borderId="0" xfId="0" applyNumberFormat="1" applyFill="1">
      <alignment vertical="center"/>
    </xf>
    <xf numFmtId="14" fontId="0" fillId="2" borderId="35" xfId="0" applyNumberFormat="1" applyFill="1" applyBorder="1">
      <alignment vertical="center"/>
    </xf>
    <xf numFmtId="14" fontId="0" fillId="2" borderId="36" xfId="0" applyNumberFormat="1" applyFill="1" applyBorder="1">
      <alignment vertical="center"/>
    </xf>
    <xf numFmtId="14" fontId="0" fillId="2" borderId="22" xfId="0" applyNumberFormat="1" applyFill="1" applyBorder="1">
      <alignment vertical="center"/>
    </xf>
    <xf numFmtId="14" fontId="0" fillId="2" borderId="37" xfId="0" applyNumberFormat="1" applyFill="1" applyBorder="1">
      <alignment vertical="center"/>
    </xf>
    <xf numFmtId="14" fontId="0" fillId="2" borderId="38" xfId="0" applyNumberFormat="1" applyFill="1" applyBorder="1">
      <alignment vertical="center"/>
    </xf>
    <xf numFmtId="178" fontId="0" fillId="2" borderId="35" xfId="0" applyNumberFormat="1" applyFill="1" applyBorder="1">
      <alignment vertical="center"/>
    </xf>
    <xf numFmtId="178" fontId="0" fillId="2" borderId="36" xfId="0" applyNumberFormat="1" applyFill="1" applyBorder="1">
      <alignment vertical="center"/>
    </xf>
    <xf numFmtId="178" fontId="0" fillId="2" borderId="22" xfId="0" applyNumberFormat="1" applyFill="1" applyBorder="1">
      <alignment vertical="center"/>
    </xf>
    <xf numFmtId="178" fontId="0" fillId="2" borderId="37" xfId="0" applyNumberFormat="1" applyFill="1" applyBorder="1">
      <alignment vertical="center"/>
    </xf>
    <xf numFmtId="178" fontId="0" fillId="2" borderId="38" xfId="0" applyNumberFormat="1" applyFill="1" applyBorder="1">
      <alignment vertical="center"/>
    </xf>
    <xf numFmtId="178" fontId="0" fillId="0" borderId="0" xfId="0" applyNumberFormat="1" applyAlignment="1">
      <alignment horizontal="center" vertical="center"/>
    </xf>
    <xf numFmtId="0" fontId="7" fillId="2" borderId="3" xfId="1" applyFont="1" applyFill="1" applyBorder="1" applyAlignment="1">
      <alignment horizontal="center"/>
    </xf>
    <xf numFmtId="0" fontId="2" fillId="0" borderId="0" xfId="5"/>
    <xf numFmtId="179" fontId="2" fillId="2" borderId="6" xfId="1" applyNumberFormat="1" applyFill="1" applyBorder="1"/>
    <xf numFmtId="0" fontId="0" fillId="2" borderId="1" xfId="0" applyFill="1" applyBorder="1" applyAlignment="1">
      <alignment horizontal="center" vertical="center"/>
    </xf>
    <xf numFmtId="0" fontId="8" fillId="0" borderId="0" xfId="0" applyFont="1" applyAlignment="1">
      <alignment horizontal="left" vertical="center" readingOrder="1"/>
    </xf>
    <xf numFmtId="0" fontId="9" fillId="0" borderId="0" xfId="0" applyFont="1">
      <alignment vertical="center"/>
    </xf>
    <xf numFmtId="0" fontId="11" fillId="2" borderId="4" xfId="1" applyFont="1" applyFill="1" applyBorder="1" applyAlignment="1">
      <alignment horizontal="center"/>
    </xf>
    <xf numFmtId="0" fontId="11" fillId="2" borderId="5" xfId="1" applyFont="1" applyFill="1" applyBorder="1" applyAlignment="1">
      <alignment horizontal="center"/>
    </xf>
    <xf numFmtId="0" fontId="0" fillId="6" borderId="0" xfId="0" applyFill="1">
      <alignment vertical="center"/>
    </xf>
    <xf numFmtId="0" fontId="12" fillId="6" borderId="0" xfId="0" applyFont="1" applyFill="1" applyAlignment="1">
      <alignment horizontal="left" vertical="center" indent="1" readingOrder="1"/>
    </xf>
    <xf numFmtId="0" fontId="0" fillId="4" borderId="0" xfId="0" applyFill="1">
      <alignment vertical="center"/>
    </xf>
    <xf numFmtId="0" fontId="0" fillId="5" borderId="0" xfId="0" applyFill="1">
      <alignment vertical="center"/>
    </xf>
    <xf numFmtId="10" fontId="0" fillId="5" borderId="0" xfId="0" applyNumberFormat="1" applyFill="1">
      <alignment vertical="center"/>
    </xf>
    <xf numFmtId="14" fontId="0" fillId="5" borderId="0" xfId="0" applyNumberFormat="1" applyFill="1">
      <alignment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5" borderId="1" xfId="0" applyFill="1" applyBorder="1">
      <alignment vertical="center"/>
    </xf>
    <xf numFmtId="0" fontId="0" fillId="8" borderId="1" xfId="0" applyFill="1" applyBorder="1" applyAlignment="1">
      <alignment horizontal="center" vertical="center"/>
    </xf>
    <xf numFmtId="0" fontId="0" fillId="2" borderId="0" xfId="0" applyFill="1">
      <alignment vertical="center"/>
    </xf>
    <xf numFmtId="0" fontId="0" fillId="2" borderId="39" xfId="0" applyFill="1" applyBorder="1">
      <alignment vertical="center"/>
    </xf>
    <xf numFmtId="0" fontId="19" fillId="0" borderId="40" xfId="0" applyFont="1" applyBorder="1" applyAlignment="1">
      <alignment horizontal="center" vertical="center" wrapText="1" readingOrder="1"/>
    </xf>
    <xf numFmtId="0" fontId="21" fillId="0" borderId="40" xfId="0" applyFont="1" applyBorder="1" applyAlignment="1">
      <alignment horizontal="center" vertical="center" wrapText="1" readingOrder="1"/>
    </xf>
    <xf numFmtId="0" fontId="20" fillId="0" borderId="1" xfId="0" applyFont="1" applyBorder="1" applyAlignment="1">
      <alignment horizontal="center" vertical="center" wrapText="1" readingOrder="1"/>
    </xf>
    <xf numFmtId="180" fontId="20" fillId="0" borderId="1" xfId="0" applyNumberFormat="1" applyFont="1" applyBorder="1" applyAlignment="1">
      <alignment horizontal="center" vertical="center" wrapText="1" readingOrder="1"/>
    </xf>
    <xf numFmtId="178" fontId="20" fillId="0" borderId="1" xfId="0" applyNumberFormat="1" applyFont="1" applyBorder="1" applyAlignment="1">
      <alignment horizontal="center" vertical="center" wrapText="1" readingOrder="1"/>
    </xf>
    <xf numFmtId="0" fontId="22" fillId="0" borderId="1" xfId="0" applyFont="1" applyBorder="1" applyAlignment="1">
      <alignment horizontal="center" vertical="center" wrapText="1" readingOrder="1"/>
    </xf>
    <xf numFmtId="3" fontId="20" fillId="7" borderId="1" xfId="0" applyNumberFormat="1" applyFont="1" applyFill="1" applyBorder="1" applyAlignment="1">
      <alignment horizontal="center" vertical="center" wrapText="1" readingOrder="1"/>
    </xf>
    <xf numFmtId="10" fontId="20" fillId="7" borderId="1" xfId="0" applyNumberFormat="1" applyFont="1" applyFill="1" applyBorder="1" applyAlignment="1">
      <alignment horizontal="center" vertical="center" wrapText="1" readingOrder="1"/>
    </xf>
    <xf numFmtId="3" fontId="20" fillId="0" borderId="1" xfId="0" applyNumberFormat="1" applyFont="1" applyBorder="1" applyAlignment="1">
      <alignment horizontal="center" vertical="center" wrapText="1" readingOrder="1"/>
    </xf>
    <xf numFmtId="10" fontId="20" fillId="0" borderId="1" xfId="0" applyNumberFormat="1" applyFont="1" applyBorder="1" applyAlignment="1">
      <alignment horizontal="center" vertical="center" wrapText="1" readingOrder="1"/>
    </xf>
    <xf numFmtId="0" fontId="20" fillId="0" borderId="9" xfId="0" applyFont="1" applyBorder="1" applyAlignment="1">
      <alignment horizontal="center" vertical="center" wrapText="1" readingOrder="1"/>
    </xf>
    <xf numFmtId="180" fontId="20" fillId="0" borderId="9" xfId="0" applyNumberFormat="1" applyFont="1" applyBorder="1" applyAlignment="1">
      <alignment horizontal="center" vertical="center" wrapText="1" readingOrder="1"/>
    </xf>
    <xf numFmtId="178" fontId="20" fillId="0" borderId="9" xfId="0" applyNumberFormat="1" applyFont="1" applyBorder="1" applyAlignment="1">
      <alignment horizontal="center" vertical="center" wrapText="1" readingOrder="1"/>
    </xf>
    <xf numFmtId="0" fontId="22" fillId="0" borderId="9" xfId="0" applyFont="1" applyBorder="1" applyAlignment="1">
      <alignment horizontal="center" vertical="center" wrapText="1" readingOrder="1"/>
    </xf>
    <xf numFmtId="3" fontId="20" fillId="7" borderId="9" xfId="0" applyNumberFormat="1" applyFont="1" applyFill="1" applyBorder="1" applyAlignment="1">
      <alignment horizontal="center" vertical="center" wrapText="1" readingOrder="1"/>
    </xf>
    <xf numFmtId="10" fontId="20" fillId="7" borderId="9" xfId="0" applyNumberFormat="1" applyFont="1" applyFill="1" applyBorder="1" applyAlignment="1">
      <alignment horizontal="center" vertical="center" wrapText="1" readingOrder="1"/>
    </xf>
    <xf numFmtId="3" fontId="20" fillId="0" borderId="9" xfId="0" applyNumberFormat="1" applyFont="1" applyBorder="1" applyAlignment="1">
      <alignment horizontal="center" vertical="center" wrapText="1" readingOrder="1"/>
    </xf>
    <xf numFmtId="10" fontId="20" fillId="0" borderId="9" xfId="0" applyNumberFormat="1" applyFont="1" applyBorder="1" applyAlignment="1">
      <alignment horizontal="center" vertical="center" wrapText="1" readingOrder="1"/>
    </xf>
    <xf numFmtId="0" fontId="23" fillId="0" borderId="1" xfId="0" applyFont="1" applyBorder="1" applyAlignment="1">
      <alignment horizontal="center" vertical="center" wrapText="1" readingOrder="1"/>
    </xf>
    <xf numFmtId="0" fontId="19" fillId="0" borderId="41" xfId="0" applyFont="1" applyBorder="1" applyAlignment="1">
      <alignment horizontal="center" vertical="center" wrapText="1" readingOrder="1"/>
    </xf>
    <xf numFmtId="0" fontId="6" fillId="0" borderId="0" xfId="0" applyFont="1">
      <alignment vertical="center"/>
    </xf>
    <xf numFmtId="0" fontId="7" fillId="4" borderId="3" xfId="0" applyFont="1" applyFill="1" applyBorder="1" applyAlignment="1">
      <alignment horizontal="center"/>
    </xf>
    <xf numFmtId="0" fontId="7" fillId="4" borderId="5" xfId="0" applyFont="1" applyFill="1" applyBorder="1" applyAlignment="1">
      <alignment horizontal="center"/>
    </xf>
    <xf numFmtId="0" fontId="6" fillId="9" borderId="3" xfId="0" applyFont="1" applyFill="1" applyBorder="1" applyAlignment="1">
      <alignment horizontal="center" vertical="center"/>
    </xf>
    <xf numFmtId="0" fontId="6" fillId="9" borderId="4" xfId="0" applyFont="1" applyFill="1" applyBorder="1" applyAlignment="1">
      <alignment horizontal="center" vertical="center"/>
    </xf>
    <xf numFmtId="0" fontId="6" fillId="9" borderId="5" xfId="0" applyFont="1" applyFill="1" applyBorder="1" applyAlignment="1">
      <alignment horizontal="center" vertical="center"/>
    </xf>
    <xf numFmtId="0" fontId="0" fillId="4" borderId="6" xfId="0" applyFill="1" applyBorder="1" applyAlignment="1">
      <alignment horizontal="center"/>
    </xf>
    <xf numFmtId="0" fontId="0" fillId="4" borderId="7" xfId="0" applyFill="1" applyBorder="1" applyAlignment="1">
      <alignment horizontal="center"/>
    </xf>
    <xf numFmtId="0" fontId="0" fillId="2" borderId="6" xfId="0" applyFill="1" applyBorder="1" applyAlignment="1">
      <alignment horizontal="center" vertical="center"/>
    </xf>
    <xf numFmtId="181" fontId="0" fillId="2" borderId="7" xfId="0" applyNumberFormat="1" applyFill="1" applyBorder="1" applyAlignment="1">
      <alignment horizontal="center" vertical="center"/>
    </xf>
    <xf numFmtId="0" fontId="0" fillId="2" borderId="9" xfId="0" applyFill="1" applyBorder="1" applyAlignment="1">
      <alignment horizontal="center" vertical="center"/>
    </xf>
    <xf numFmtId="181" fontId="0" fillId="2" borderId="10" xfId="0" applyNumberFormat="1" applyFill="1"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4" borderId="10" xfId="0" applyFill="1" applyBorder="1" applyAlignment="1">
      <alignment horizontal="center" vertical="center"/>
    </xf>
    <xf numFmtId="0" fontId="0" fillId="4" borderId="6" xfId="0" applyFill="1" applyBorder="1">
      <alignment vertical="center"/>
    </xf>
    <xf numFmtId="0" fontId="0" fillId="4" borderId="7" xfId="0" applyFill="1" applyBorder="1">
      <alignment vertical="center"/>
    </xf>
    <xf numFmtId="0" fontId="0" fillId="4" borderId="8" xfId="0" applyFill="1" applyBorder="1">
      <alignment vertical="center"/>
    </xf>
    <xf numFmtId="0" fontId="0" fillId="4" borderId="10" xfId="0" applyFill="1" applyBorder="1">
      <alignment vertical="center"/>
    </xf>
    <xf numFmtId="41" fontId="0" fillId="3" borderId="1" xfId="7" applyFont="1" applyFill="1" applyBorder="1" applyAlignment="1"/>
    <xf numFmtId="41" fontId="0" fillId="3" borderId="4" xfId="7" applyFont="1" applyFill="1" applyBorder="1" applyAlignment="1"/>
    <xf numFmtId="41" fontId="0" fillId="3" borderId="5" xfId="7" applyFont="1" applyFill="1" applyBorder="1" applyAlignment="1"/>
    <xf numFmtId="41" fontId="0" fillId="3" borderId="7" xfId="7" applyFont="1" applyFill="1" applyBorder="1" applyAlignment="1"/>
    <xf numFmtId="0" fontId="0" fillId="3" borderId="6" xfId="0" applyFill="1" applyBorder="1">
      <alignment vertical="center"/>
    </xf>
    <xf numFmtId="0" fontId="0" fillId="3" borderId="8" xfId="0" applyFill="1" applyBorder="1">
      <alignment vertical="center"/>
    </xf>
    <xf numFmtId="14" fontId="0" fillId="2" borderId="6" xfId="0" applyNumberFormat="1" applyFill="1" applyBorder="1">
      <alignment vertical="center"/>
    </xf>
    <xf numFmtId="41" fontId="0" fillId="2" borderId="1" xfId="7" applyFont="1" applyFill="1" applyBorder="1" applyAlignment="1"/>
    <xf numFmtId="41" fontId="0" fillId="2" borderId="7" xfId="7" applyFont="1" applyFill="1" applyBorder="1" applyAlignment="1"/>
    <xf numFmtId="14" fontId="0" fillId="2" borderId="8" xfId="0" applyNumberFormat="1" applyFill="1" applyBorder="1">
      <alignment vertical="center"/>
    </xf>
    <xf numFmtId="41" fontId="0" fillId="2" borderId="9" xfId="7" applyFont="1" applyFill="1" applyBorder="1" applyAlignment="1"/>
    <xf numFmtId="41" fontId="0" fillId="2" borderId="10" xfId="7" applyFont="1" applyFill="1" applyBorder="1" applyAlignment="1"/>
    <xf numFmtId="0" fontId="6" fillId="0" borderId="42" xfId="0" applyFont="1" applyBorder="1" applyAlignment="1">
      <alignment horizontal="center" vertical="center"/>
    </xf>
    <xf numFmtId="41" fontId="6" fillId="0" borderId="43" xfId="7" applyFont="1" applyBorder="1" applyAlignment="1">
      <alignment horizontal="center" vertical="center"/>
    </xf>
    <xf numFmtId="41" fontId="6" fillId="0" borderId="44" xfId="7" applyFont="1" applyBorder="1" applyAlignment="1">
      <alignment horizontal="center" vertical="center"/>
    </xf>
    <xf numFmtId="0" fontId="6" fillId="0" borderId="3" xfId="0" applyFont="1" applyBorder="1" applyAlignment="1">
      <alignment horizontal="center" vertical="center"/>
    </xf>
    <xf numFmtId="41" fontId="6" fillId="0" borderId="4" xfId="7" applyFont="1" applyBorder="1" applyAlignment="1">
      <alignment horizontal="center" vertical="center"/>
    </xf>
    <xf numFmtId="41" fontId="6" fillId="0" borderId="5" xfId="7" applyFont="1" applyBorder="1" applyAlignment="1">
      <alignment horizontal="center" vertical="center"/>
    </xf>
    <xf numFmtId="0" fontId="0" fillId="0" borderId="33" xfId="0" applyBorder="1" applyAlignment="1">
      <alignment horizontal="center" vertical="center"/>
    </xf>
    <xf numFmtId="0" fontId="0" fillId="0" borderId="26" xfId="0" applyBorder="1" applyAlignment="1">
      <alignment horizontal="center" vertical="center"/>
    </xf>
    <xf numFmtId="0" fontId="0" fillId="0" borderId="22" xfId="0" applyBorder="1" applyAlignment="1">
      <alignment horizontal="center" vertical="center"/>
    </xf>
    <xf numFmtId="0" fontId="0" fillId="3" borderId="19" xfId="0" applyFill="1" applyBorder="1" applyAlignment="1">
      <alignment horizontal="center" vertic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188" fontId="0" fillId="5" borderId="0" xfId="0" applyNumberFormat="1" applyFill="1">
      <alignment vertical="center"/>
    </xf>
    <xf numFmtId="189" fontId="0" fillId="5" borderId="0" xfId="0" applyNumberFormat="1" applyFill="1">
      <alignment vertical="center"/>
    </xf>
    <xf numFmtId="0" fontId="0" fillId="0" borderId="0" xfId="0">
      <alignment vertical="center"/>
    </xf>
  </cellXfs>
  <cellStyles count="9">
    <cellStyle name="백분율 2" xfId="6" xr:uid="{145C194F-94CC-4620-B75D-493221D22DEF}"/>
    <cellStyle name="쉼표 [0] 2" xfId="7" xr:uid="{4B665956-C6A4-4A0B-9C5E-CC9CE63E961F}"/>
    <cellStyle name="쉼표 [0] 2 2" xfId="8" xr:uid="{5ACA9105-F10A-4DD0-BEE3-7736B75475FC}"/>
    <cellStyle name="표준" xfId="0" builtinId="0"/>
    <cellStyle name="표준 2" xfId="1" xr:uid="{4D6788B6-5EE9-47AA-AFC6-C5645F9C0781}"/>
    <cellStyle name="표준 3" xfId="2" xr:uid="{9210DF5F-405E-47B3-A5B7-4F7C67C0A0BD}"/>
    <cellStyle name="표준 3 2" xfId="4" xr:uid="{38F47649-7EE4-4A3A-AE3C-1BE3EF19834E}"/>
    <cellStyle name="표준 4" xfId="3" xr:uid="{7E4C2454-B834-41DC-BAAC-21AEDB680723}"/>
    <cellStyle name="표준 4 2" xfId="5" xr:uid="{4849DDF9-43C7-44DC-B1C5-9092379CCF07}"/>
  </cellStyles>
  <dxfs count="5">
    <dxf>
      <font>
        <color theme="0"/>
      </font>
      <fill>
        <patternFill>
          <bgColor theme="1" tint="0.34998626667073579"/>
        </patternFill>
      </fill>
    </dxf>
    <dxf>
      <font>
        <color auto="1"/>
      </font>
      <fill>
        <patternFill>
          <bgColor theme="6" tint="0.59996337778862885"/>
        </patternFill>
      </fill>
    </dxf>
    <dxf>
      <font>
        <color theme="0"/>
      </font>
      <fill>
        <patternFill>
          <bgColor theme="4"/>
        </patternFill>
      </fill>
    </dxf>
    <dxf>
      <fill>
        <patternFill>
          <bgColor theme="8" tint="0.79998168889431442"/>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3112442337401256E-2"/>
          <c:y val="4.3194273744096345E-2"/>
          <c:w val="0.97377511532519745"/>
          <c:h val="0.64272924734673675"/>
        </c:manualLayout>
      </c:layout>
      <c:lineChart>
        <c:grouping val="standard"/>
        <c:varyColors val="0"/>
        <c:ser>
          <c:idx val="0"/>
          <c:order val="0"/>
          <c:tx>
            <c:strRef>
              <c:f>'월간 팔로워'!$G$27</c:f>
              <c:strCache>
                <c:ptCount val="1"/>
                <c:pt idx="0">
                  <c:v>오가닉</c:v>
                </c:pt>
              </c:strCache>
            </c:strRef>
          </c:tx>
          <c:spPr>
            <a:ln w="28575" cap="rnd">
              <a:solidFill>
                <a:schemeClr val="accent1"/>
              </a:solidFill>
              <a:round/>
            </a:ln>
            <a:effectLst/>
          </c:spPr>
          <c:marker>
            <c:symbol val="square"/>
            <c:size val="7"/>
            <c:spPr>
              <a:solidFill>
                <a:schemeClr val="accent1"/>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rgbClr val="0070C0"/>
                    </a:solidFill>
                    <a:latin typeface="Pretendard" panose="02000503000000020004" pitchFamily="50" charset="-127"/>
                    <a:ea typeface="Pretendard" panose="02000503000000020004" pitchFamily="50" charset="-127"/>
                    <a:cs typeface="Pretendard" panose="02000503000000020004" pitchFamily="50" charset="-127"/>
                  </a:defRPr>
                </a:pPr>
                <a:endParaRPr lang="ko-KR"/>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'월간 팔로워'!$F$28:$F$40</c:f>
              <c:strCache>
                <c:ptCount val="13"/>
                <c:pt idx="0">
                  <c:v>23년 6월</c:v>
                </c:pt>
                <c:pt idx="1">
                  <c:v>23년 7월</c:v>
                </c:pt>
                <c:pt idx="2">
                  <c:v>23년 8월</c:v>
                </c:pt>
                <c:pt idx="3">
                  <c:v>23년 9월</c:v>
                </c:pt>
                <c:pt idx="4">
                  <c:v>23년 10월</c:v>
                </c:pt>
                <c:pt idx="5">
                  <c:v>23년 11월</c:v>
                </c:pt>
                <c:pt idx="6">
                  <c:v>23년 12월</c:v>
                </c:pt>
                <c:pt idx="7">
                  <c:v>24년 1월</c:v>
                </c:pt>
                <c:pt idx="8">
                  <c:v>24년 2월</c:v>
                </c:pt>
                <c:pt idx="9">
                  <c:v>24년 3월</c:v>
                </c:pt>
                <c:pt idx="10">
                  <c:v>24년 4월</c:v>
                </c:pt>
                <c:pt idx="11">
                  <c:v>24년 5월</c:v>
                </c:pt>
                <c:pt idx="12">
                  <c:v>24년 6월</c:v>
                </c:pt>
              </c:strCache>
            </c:strRef>
          </c:cat>
          <c:val>
            <c:numRef>
              <c:f>'월간 팔로워'!$G$28:$G$40</c:f>
              <c:numCache>
                <c:formatCode>General</c:formatCode>
                <c:ptCount val="13"/>
                <c:pt idx="0">
                  <c:v>2226</c:v>
                </c:pt>
                <c:pt idx="1">
                  <c:v>2334</c:v>
                </c:pt>
                <c:pt idx="2">
                  <c:v>2403</c:v>
                </c:pt>
                <c:pt idx="3">
                  <c:v>2488</c:v>
                </c:pt>
                <c:pt idx="4">
                  <c:v>2796</c:v>
                </c:pt>
                <c:pt idx="5">
                  <c:v>2914</c:v>
                </c:pt>
                <c:pt idx="6">
                  <c:v>3185</c:v>
                </c:pt>
                <c:pt idx="7">
                  <c:v>3336</c:v>
                </c:pt>
                <c:pt idx="8">
                  <c:v>3503</c:v>
                </c:pt>
                <c:pt idx="9">
                  <c:v>3588</c:v>
                </c:pt>
                <c:pt idx="10">
                  <c:v>3708</c:v>
                </c:pt>
                <c:pt idx="11">
                  <c:v>3800</c:v>
                </c:pt>
                <c:pt idx="12">
                  <c:v>3932</c:v>
                </c:pt>
              </c:numCache>
            </c:numRef>
          </c:val>
          <c:smooth val="0"/>
          <c:extLst>
            <c:ext xmlns:c16="http://schemas.microsoft.com/office/drawing/2014/chart" uri="{C3380CC4-5D6E-409C-BE32-E72D297353CC}">
              <c16:uniqueId val="{0000000D-B908-4823-9ED5-3AC424CC96CA}"/>
            </c:ext>
          </c:extLst>
        </c:ser>
        <c:ser>
          <c:idx val="1"/>
          <c:order val="1"/>
          <c:tx>
            <c:strRef>
              <c:f>'월간 팔로워'!$H$27</c:f>
              <c:strCache>
                <c:ptCount val="1"/>
                <c:pt idx="0">
                  <c:v>전체</c:v>
                </c:pt>
              </c:strCache>
            </c:strRef>
          </c:tx>
          <c:spPr>
            <a:ln w="28575" cap="rnd">
              <a:solidFill>
                <a:schemeClr val="accent2"/>
              </a:solidFill>
              <a:round/>
            </a:ln>
            <a:effectLst/>
          </c:spPr>
          <c:marker>
            <c:symbol val="square"/>
            <c:size val="7"/>
            <c:spPr>
              <a:solidFill>
                <a:srgbClr val="00206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ln>
                      <a:solidFill>
                        <a:srgbClr val="0070C0">
                          <a:alpha val="0"/>
                        </a:srgbClr>
                      </a:solidFill>
                    </a:ln>
                    <a:solidFill>
                      <a:schemeClr val="accent5">
                        <a:lumMod val="50000"/>
                      </a:schemeClr>
                    </a:solidFill>
                    <a:latin typeface="Pretendard" panose="02000503000000020004" pitchFamily="50" charset="-127"/>
                    <a:ea typeface="Pretendard" panose="02000503000000020004" pitchFamily="50" charset="-127"/>
                    <a:cs typeface="Pretendard" panose="02000503000000020004" pitchFamily="50" charset="-127"/>
                  </a:defRPr>
                </a:pPr>
                <a:endParaRPr lang="ko-K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'월간 팔로워'!$F$28:$F$40</c:f>
              <c:strCache>
                <c:ptCount val="13"/>
                <c:pt idx="0">
                  <c:v>23년 6월</c:v>
                </c:pt>
                <c:pt idx="1">
                  <c:v>23년 7월</c:v>
                </c:pt>
                <c:pt idx="2">
                  <c:v>23년 8월</c:v>
                </c:pt>
                <c:pt idx="3">
                  <c:v>23년 9월</c:v>
                </c:pt>
                <c:pt idx="4">
                  <c:v>23년 10월</c:v>
                </c:pt>
                <c:pt idx="5">
                  <c:v>23년 11월</c:v>
                </c:pt>
                <c:pt idx="6">
                  <c:v>23년 12월</c:v>
                </c:pt>
                <c:pt idx="7">
                  <c:v>24년 1월</c:v>
                </c:pt>
                <c:pt idx="8">
                  <c:v>24년 2월</c:v>
                </c:pt>
                <c:pt idx="9">
                  <c:v>24년 3월</c:v>
                </c:pt>
                <c:pt idx="10">
                  <c:v>24년 4월</c:v>
                </c:pt>
                <c:pt idx="11">
                  <c:v>24년 5월</c:v>
                </c:pt>
                <c:pt idx="12">
                  <c:v>24년 6월</c:v>
                </c:pt>
              </c:strCache>
            </c:strRef>
          </c:cat>
          <c:val>
            <c:numRef>
              <c:f>'월간 팔로워'!$H$28:$H$40</c:f>
              <c:numCache>
                <c:formatCode>General</c:formatCode>
                <c:ptCount val="13"/>
                <c:pt idx="0">
                  <c:v>2298</c:v>
                </c:pt>
                <c:pt idx="1">
                  <c:v>2349</c:v>
                </c:pt>
                <c:pt idx="2">
                  <c:v>2415</c:v>
                </c:pt>
                <c:pt idx="3">
                  <c:v>2703</c:v>
                </c:pt>
                <c:pt idx="4">
                  <c:v>2825</c:v>
                </c:pt>
                <c:pt idx="5">
                  <c:v>3088</c:v>
                </c:pt>
                <c:pt idx="6">
                  <c:v>3352</c:v>
                </c:pt>
                <c:pt idx="7">
                  <c:v>3420</c:v>
                </c:pt>
                <c:pt idx="8">
                  <c:v>3503</c:v>
                </c:pt>
                <c:pt idx="9">
                  <c:v>3599</c:v>
                </c:pt>
                <c:pt idx="10">
                  <c:v>3708</c:v>
                </c:pt>
                <c:pt idx="11">
                  <c:v>3806</c:v>
                </c:pt>
                <c:pt idx="12">
                  <c:v>4046</c:v>
                </c:pt>
              </c:numCache>
            </c:numRef>
          </c:val>
          <c:smooth val="0"/>
          <c:extLst>
            <c:ext xmlns:c16="http://schemas.microsoft.com/office/drawing/2014/chart" uri="{C3380CC4-5D6E-409C-BE32-E72D297353CC}">
              <c16:uniqueId val="{0000001B-B908-4823-9ED5-3AC424CC96CA}"/>
            </c:ext>
          </c:extLst>
        </c:ser>
        <c:dLbls>
          <c:dLblPos val="t"/>
          <c:showLegendKey val="0"/>
          <c:showVal val="1"/>
          <c:showCatName val="0"/>
          <c:showSerName val="0"/>
          <c:showPercent val="0"/>
          <c:showBubbleSize val="0"/>
        </c:dLbls>
        <c:marker val="1"/>
        <c:smooth val="0"/>
        <c:axId val="1795049168"/>
        <c:axId val="1795043184"/>
      </c:lineChart>
      <c:catAx>
        <c:axId val="1795049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Pretendard" panose="02000503000000020004" pitchFamily="50" charset="-127"/>
                <a:ea typeface="Pretendard" panose="02000503000000020004" pitchFamily="50" charset="-127"/>
                <a:cs typeface="Pretendard" panose="02000503000000020004" pitchFamily="50" charset="-127"/>
              </a:defRPr>
            </a:pPr>
            <a:endParaRPr lang="ko-KR"/>
          </a:p>
        </c:txPr>
        <c:crossAx val="1795043184"/>
        <c:crosses val="autoZero"/>
        <c:auto val="1"/>
        <c:lblAlgn val="ctr"/>
        <c:lblOffset val="100"/>
        <c:noMultiLvlLbl val="0"/>
      </c:catAx>
      <c:valAx>
        <c:axId val="1795043184"/>
        <c:scaling>
          <c:orientation val="minMax"/>
          <c:max val="5000"/>
          <c:min val="1600"/>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795049168"/>
        <c:crosses val="autoZero"/>
        <c:crossBetween val="between"/>
        <c:majorUnit val="1000"/>
        <c:minorUnit val="1000"/>
      </c:valAx>
      <c:spPr>
        <a:noFill/>
        <a:ln>
          <a:noFill/>
        </a:ln>
        <a:effectLst/>
      </c:spPr>
    </c:plotArea>
    <c:legend>
      <c:legendPos val="b"/>
      <c:layout>
        <c:manualLayout>
          <c:xMode val="edge"/>
          <c:yMode val="edge"/>
          <c:x val="1.931095758092052E-2"/>
          <c:y val="1.3846284658612181E-2"/>
          <c:w val="0.1722474641691015"/>
          <c:h val="7.9073966715364583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Pretendard" panose="02000503000000020004" pitchFamily="50" charset="-127"/>
              <a:ea typeface="Pretendard" panose="02000503000000020004" pitchFamily="50" charset="-127"/>
              <a:cs typeface="Pretendard" panose="02000503000000020004" pitchFamily="50" charset="-127"/>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Pretendard" panose="02000503000000020004" pitchFamily="50" charset="-127"/>
          <a:ea typeface="Pretendard" panose="02000503000000020004" pitchFamily="50" charset="-127"/>
          <a:cs typeface="Pretendard" panose="02000503000000020004" pitchFamily="50" charset="-127"/>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'일간 팔로워'!$A$1</c:f>
          <c:strCache>
            <c:ptCount val="1"/>
            <c:pt idx="0">
              <c:v>&lt; 6월 신규 팔로워 일자별 유입 지수&gt;</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Pretendard" panose="02000503000000020004" pitchFamily="50" charset="-127"/>
              <a:ea typeface="Pretendard" panose="02000503000000020004" pitchFamily="50" charset="-127"/>
              <a:cs typeface="Pretendard" panose="02000503000000020004" pitchFamily="50" charset="-127"/>
            </a:defRPr>
          </a:pPr>
          <a:endParaRPr lang="ko-KR"/>
        </a:p>
      </c:txPr>
    </c:title>
    <c:autoTitleDeleted val="0"/>
    <c:plotArea>
      <c:layout>
        <c:manualLayout>
          <c:layoutTarget val="inner"/>
          <c:xMode val="edge"/>
          <c:yMode val="edge"/>
          <c:x val="2.4901556347271706E-2"/>
          <c:y val="0.1321036210137829"/>
          <c:w val="0.96067989923150177"/>
          <c:h val="0.69442246935529306"/>
        </c:manualLayout>
      </c:layout>
      <c:barChart>
        <c:barDir val="col"/>
        <c:grouping val="clustered"/>
        <c:varyColors val="0"/>
        <c:ser>
          <c:idx val="1"/>
          <c:order val="1"/>
          <c:tx>
            <c:strRef>
              <c:f>'일간 팔로워'!$B$3</c:f>
              <c:strCache>
                <c:ptCount val="1"/>
                <c:pt idx="0">
                  <c:v>오가닉</c:v>
                </c:pt>
              </c:strCache>
            </c:strRef>
          </c:tx>
          <c:spPr>
            <a:solidFill>
              <a:srgbClr val="00B0F0"/>
            </a:solidFill>
            <a:ln>
              <a:noFill/>
            </a:ln>
            <a:effectLst/>
          </c:spPr>
          <c:invertIfNegative val="0"/>
          <c:cat>
            <c:strRef>
              <c:f>'일간 팔로워'!$E$4:$E$34</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cat>
          <c:val>
            <c:numRef>
              <c:f>'일간 팔로워'!$B$4:$B$34</c:f>
              <c:numCache>
                <c:formatCode>General</c:formatCode>
                <c:ptCount val="31"/>
                <c:pt idx="0">
                  <c:v>5</c:v>
                </c:pt>
                <c:pt idx="1">
                  <c:v>4</c:v>
                </c:pt>
                <c:pt idx="2">
                  <c:v>5</c:v>
                </c:pt>
                <c:pt idx="3">
                  <c:v>5</c:v>
                </c:pt>
                <c:pt idx="4">
                  <c:v>17</c:v>
                </c:pt>
                <c:pt idx="5">
                  <c:v>2</c:v>
                </c:pt>
                <c:pt idx="6">
                  <c:v>3</c:v>
                </c:pt>
                <c:pt idx="7">
                  <c:v>3</c:v>
                </c:pt>
                <c:pt idx="8">
                  <c:v>6</c:v>
                </c:pt>
                <c:pt idx="9">
                  <c:v>5</c:v>
                </c:pt>
                <c:pt idx="10">
                  <c:v>3</c:v>
                </c:pt>
                <c:pt idx="11">
                  <c:v>2</c:v>
                </c:pt>
                <c:pt idx="12">
                  <c:v>1</c:v>
                </c:pt>
                <c:pt idx="13">
                  <c:v>6</c:v>
                </c:pt>
                <c:pt idx="14">
                  <c:v>5</c:v>
                </c:pt>
                <c:pt idx="15">
                  <c:v>2</c:v>
                </c:pt>
                <c:pt idx="16">
                  <c:v>3</c:v>
                </c:pt>
                <c:pt idx="17">
                  <c:v>2</c:v>
                </c:pt>
                <c:pt idx="18">
                  <c:v>1</c:v>
                </c:pt>
                <c:pt idx="19">
                  <c:v>8</c:v>
                </c:pt>
                <c:pt idx="20">
                  <c:v>6</c:v>
                </c:pt>
                <c:pt idx="21">
                  <c:v>5</c:v>
                </c:pt>
                <c:pt idx="22">
                  <c:v>0</c:v>
                </c:pt>
                <c:pt idx="23">
                  <c:v>8</c:v>
                </c:pt>
                <c:pt idx="24">
                  <c:v>6</c:v>
                </c:pt>
                <c:pt idx="25">
                  <c:v>9</c:v>
                </c:pt>
                <c:pt idx="26">
                  <c:v>4</c:v>
                </c:pt>
                <c:pt idx="27">
                  <c:v>21</c:v>
                </c:pt>
                <c:pt idx="28">
                  <c:v>1</c:v>
                </c:pt>
                <c:pt idx="29">
                  <c:v>1</c:v>
                </c:pt>
                <c:pt idx="30">
                  <c:v>0</c:v>
                </c:pt>
              </c:numCache>
            </c:numRef>
          </c:val>
          <c:extLst>
            <c:ext xmlns:c16="http://schemas.microsoft.com/office/drawing/2014/chart" uri="{C3380CC4-5D6E-409C-BE32-E72D297353CC}">
              <c16:uniqueId val="{00000001-8F77-4C0D-8B1A-D46B3F336403}"/>
            </c:ext>
          </c:extLst>
        </c:ser>
        <c:ser>
          <c:idx val="2"/>
          <c:order val="2"/>
          <c:tx>
            <c:strRef>
              <c:f>'일간 팔로워'!$C$3</c:f>
              <c:strCache>
                <c:ptCount val="1"/>
                <c:pt idx="0">
                  <c:v>광고</c:v>
                </c:pt>
              </c:strCache>
            </c:strRef>
          </c:tx>
          <c:spPr>
            <a:solidFill>
              <a:schemeClr val="accent5">
                <a:lumMod val="50000"/>
              </a:schemeClr>
            </a:solidFill>
            <a:ln>
              <a:noFill/>
            </a:ln>
            <a:effectLst/>
          </c:spPr>
          <c:invertIfNegative val="0"/>
          <c:cat>
            <c:strRef>
              <c:f>'일간 팔로워'!$E$4:$E$34</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cat>
          <c:val>
            <c:numRef>
              <c:f>'일간 팔로워'!$C$4:$C$34</c:f>
              <c:numCache>
                <c:formatCode>General</c:formatCode>
                <c:ptCount val="31"/>
                <c:pt idx="0">
                  <c:v>9</c:v>
                </c:pt>
                <c:pt idx="1">
                  <c:v>3</c:v>
                </c:pt>
                <c:pt idx="2">
                  <c:v>7</c:v>
                </c:pt>
                <c:pt idx="3">
                  <c:v>11</c:v>
                </c:pt>
                <c:pt idx="4">
                  <c:v>5</c:v>
                </c:pt>
                <c:pt idx="5">
                  <c:v>6</c:v>
                </c:pt>
                <c:pt idx="6">
                  <c:v>4</c:v>
                </c:pt>
                <c:pt idx="7">
                  <c:v>7</c:v>
                </c:pt>
                <c:pt idx="8">
                  <c:v>5</c:v>
                </c:pt>
                <c:pt idx="9">
                  <c:v>3</c:v>
                </c:pt>
                <c:pt idx="10">
                  <c:v>9</c:v>
                </c:pt>
                <c:pt idx="11">
                  <c:v>4</c:v>
                </c:pt>
                <c:pt idx="12">
                  <c:v>0</c:v>
                </c:pt>
                <c:pt idx="13">
                  <c:v>0</c:v>
                </c:pt>
                <c:pt idx="14">
                  <c:v>0</c:v>
                </c:pt>
                <c:pt idx="15">
                  <c:v>0</c:v>
                </c:pt>
                <c:pt idx="16">
                  <c:v>4</c:v>
                </c:pt>
                <c:pt idx="17">
                  <c:v>0</c:v>
                </c:pt>
                <c:pt idx="18">
                  <c:v>0</c:v>
                </c:pt>
                <c:pt idx="19">
                  <c:v>0</c:v>
                </c:pt>
                <c:pt idx="20">
                  <c:v>0</c:v>
                </c:pt>
                <c:pt idx="21">
                  <c:v>0</c:v>
                </c:pt>
                <c:pt idx="22">
                  <c:v>0</c:v>
                </c:pt>
                <c:pt idx="23">
                  <c:v>0</c:v>
                </c:pt>
                <c:pt idx="24">
                  <c:v>4</c:v>
                </c:pt>
                <c:pt idx="25">
                  <c:v>10</c:v>
                </c:pt>
                <c:pt idx="26">
                  <c:v>3</c:v>
                </c:pt>
                <c:pt idx="27">
                  <c:v>11</c:v>
                </c:pt>
                <c:pt idx="28">
                  <c:v>3</c:v>
                </c:pt>
                <c:pt idx="29">
                  <c:v>6</c:v>
                </c:pt>
                <c:pt idx="30">
                  <c:v>5</c:v>
                </c:pt>
              </c:numCache>
            </c:numRef>
          </c:val>
          <c:extLst>
            <c:ext xmlns:c16="http://schemas.microsoft.com/office/drawing/2014/chart" uri="{C3380CC4-5D6E-409C-BE32-E72D297353CC}">
              <c16:uniqueId val="{00000002-8F77-4C0D-8B1A-D46B3F336403}"/>
            </c:ext>
          </c:extLst>
        </c:ser>
        <c:dLbls>
          <c:showLegendKey val="0"/>
          <c:showVal val="0"/>
          <c:showCatName val="0"/>
          <c:showSerName val="0"/>
          <c:showPercent val="0"/>
          <c:showBubbleSize val="0"/>
        </c:dLbls>
        <c:gapWidth val="124"/>
        <c:overlap val="-15"/>
        <c:axId val="1795039920"/>
        <c:axId val="1795044272"/>
        <c:extLst>
          <c:ext xmlns:c15="http://schemas.microsoft.com/office/drawing/2012/chart" uri="{02D57815-91ED-43cb-92C2-25804820EDAC}">
            <c15:filteredBarSeries>
              <c15:ser>
                <c:idx val="0"/>
                <c:order val="0"/>
                <c:tx>
                  <c:strRef>
                    <c:extLst>
                      <c:ext uri="{02D57815-91ED-43cb-92C2-25804820EDAC}">
                        <c15:formulaRef>
                          <c15:sqref>'일간 팔로워'!$A$3</c15:sqref>
                        </c15:formulaRef>
                      </c:ext>
                    </c:extLst>
                    <c:strCache>
                      <c:ptCount val="1"/>
                      <c:pt idx="0">
                        <c:v>날짜</c:v>
                      </c:pt>
                    </c:strCache>
                  </c:strRef>
                </c:tx>
                <c:spPr>
                  <a:solidFill>
                    <a:schemeClr val="accent1"/>
                  </a:solidFill>
                  <a:ln>
                    <a:noFill/>
                  </a:ln>
                  <a:effectLst/>
                </c:spPr>
                <c:invertIfNegative val="0"/>
                <c:cat>
                  <c:strRef>
                    <c:extLst>
                      <c:ext uri="{02D57815-91ED-43cb-92C2-25804820EDAC}">
                        <c15:formulaRef>
                          <c15:sqref>'일간 팔로워'!$E$4:$E$34</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cat>
                <c:val>
                  <c:numRef>
                    <c:extLst>
                      <c:ext uri="{02D57815-91ED-43cb-92C2-25804820EDAC}">
                        <c15:formulaRef>
                          <c15:sqref>'일간 팔로워'!$A$4:$A$34</c15:sqref>
                        </c15:formulaRef>
                      </c:ext>
                    </c:extLst>
                    <c:numCache>
                      <c:formatCode>mm"월"\ dd"일"</c:formatCode>
                      <c:ptCount val="31"/>
                      <c:pt idx="0">
                        <c:v>45444</c:v>
                      </c:pt>
                      <c:pt idx="1">
                        <c:v>45445</c:v>
                      </c:pt>
                      <c:pt idx="2">
                        <c:v>45446</c:v>
                      </c:pt>
                      <c:pt idx="3">
                        <c:v>45447</c:v>
                      </c:pt>
                      <c:pt idx="4">
                        <c:v>45448</c:v>
                      </c:pt>
                      <c:pt idx="5">
                        <c:v>45449</c:v>
                      </c:pt>
                      <c:pt idx="6">
                        <c:v>45450</c:v>
                      </c:pt>
                      <c:pt idx="7">
                        <c:v>45451</c:v>
                      </c:pt>
                      <c:pt idx="8">
                        <c:v>45452</c:v>
                      </c:pt>
                      <c:pt idx="9">
                        <c:v>45453</c:v>
                      </c:pt>
                      <c:pt idx="10">
                        <c:v>45454</c:v>
                      </c:pt>
                      <c:pt idx="11">
                        <c:v>45455</c:v>
                      </c:pt>
                      <c:pt idx="12">
                        <c:v>45456</c:v>
                      </c:pt>
                      <c:pt idx="13">
                        <c:v>45457</c:v>
                      </c:pt>
                      <c:pt idx="14">
                        <c:v>45458</c:v>
                      </c:pt>
                      <c:pt idx="15">
                        <c:v>45459</c:v>
                      </c:pt>
                      <c:pt idx="16">
                        <c:v>45460</c:v>
                      </c:pt>
                      <c:pt idx="17">
                        <c:v>45461</c:v>
                      </c:pt>
                      <c:pt idx="18">
                        <c:v>45462</c:v>
                      </c:pt>
                      <c:pt idx="19">
                        <c:v>45463</c:v>
                      </c:pt>
                      <c:pt idx="20">
                        <c:v>45464</c:v>
                      </c:pt>
                      <c:pt idx="21">
                        <c:v>45465</c:v>
                      </c:pt>
                      <c:pt idx="22">
                        <c:v>45466</c:v>
                      </c:pt>
                      <c:pt idx="23">
                        <c:v>45467</c:v>
                      </c:pt>
                      <c:pt idx="24">
                        <c:v>45468</c:v>
                      </c:pt>
                      <c:pt idx="25">
                        <c:v>45469</c:v>
                      </c:pt>
                      <c:pt idx="26">
                        <c:v>45470</c:v>
                      </c:pt>
                      <c:pt idx="27">
                        <c:v>45471</c:v>
                      </c:pt>
                      <c:pt idx="28">
                        <c:v>45472</c:v>
                      </c:pt>
                      <c:pt idx="29">
                        <c:v>45473</c:v>
                      </c:pt>
                    </c:numCache>
                  </c:numRef>
                </c:val>
                <c:extLst>
                  <c:ext xmlns:c16="http://schemas.microsoft.com/office/drawing/2014/chart" uri="{C3380CC4-5D6E-409C-BE32-E72D297353CC}">
                    <c16:uniqueId val="{00000000-8F77-4C0D-8B1A-D46B3F336403}"/>
                  </c:ext>
                </c:extLst>
              </c15:ser>
            </c15:filteredBarSeries>
          </c:ext>
        </c:extLst>
      </c:barChart>
      <c:dateAx>
        <c:axId val="1795039920"/>
        <c:scaling>
          <c:orientation val="minMax"/>
        </c:scaling>
        <c:delete val="0"/>
        <c:axPos val="b"/>
        <c:numFmt formatCode="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Pretendard" panose="02000503000000020004" pitchFamily="50" charset="-127"/>
                <a:ea typeface="Pretendard" panose="02000503000000020004" pitchFamily="50" charset="-127"/>
                <a:cs typeface="Pretendard" panose="02000503000000020004" pitchFamily="50" charset="-127"/>
              </a:defRPr>
            </a:pPr>
            <a:endParaRPr lang="ko-KR"/>
          </a:p>
        </c:txPr>
        <c:crossAx val="1795044272"/>
        <c:crosses val="autoZero"/>
        <c:auto val="1"/>
        <c:lblOffset val="100"/>
        <c:baseTimeUnit val="days"/>
      </c:dateAx>
      <c:valAx>
        <c:axId val="179504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Pretendard" panose="02000503000000020004" pitchFamily="50" charset="-127"/>
                <a:ea typeface="Pretendard" panose="02000503000000020004" pitchFamily="50" charset="-127"/>
                <a:cs typeface="Pretendard" panose="02000503000000020004" pitchFamily="50" charset="-127"/>
              </a:defRPr>
            </a:pPr>
            <a:endParaRPr lang="ko-KR"/>
          </a:p>
        </c:txPr>
        <c:crossAx val="1795039920"/>
        <c:crosses val="autoZero"/>
        <c:crossBetween val="between"/>
      </c:valAx>
      <c:spPr>
        <a:noFill/>
        <a:ln>
          <a:noFill/>
        </a:ln>
        <a:effectLst/>
      </c:spPr>
    </c:plotArea>
    <c:legend>
      <c:legendPos val="b"/>
      <c:layout>
        <c:manualLayout>
          <c:xMode val="edge"/>
          <c:yMode val="edge"/>
          <c:x val="2.5923978109199133E-2"/>
          <c:y val="5.546844634822562E-2"/>
          <c:w val="0.10669592449775241"/>
          <c:h val="7.8776928476490704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Pretendard" panose="02000503000000020004" pitchFamily="50" charset="-127"/>
              <a:ea typeface="Pretendard" panose="02000503000000020004" pitchFamily="50" charset="-127"/>
              <a:cs typeface="Pretendard" panose="02000503000000020004" pitchFamily="50" charset="-127"/>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Pretendard" panose="02000503000000020004" pitchFamily="50" charset="-127"/>
          <a:ea typeface="Pretendard" panose="02000503000000020004" pitchFamily="50" charset="-127"/>
          <a:cs typeface="Pretendard" panose="02000503000000020004" pitchFamily="50" charset="-127"/>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baseline="0"/>
              <a:t> </a:t>
            </a:r>
            <a:r>
              <a:rPr lang="ko-KR" altLang="en-US" baseline="0"/>
              <a:t>전체 </a:t>
            </a:r>
            <a:r>
              <a:rPr lang="en-US" altLang="ko-KR" baseline="0"/>
              <a:t>PV </a:t>
            </a:r>
            <a:r>
              <a:rPr lang="ko-KR" altLang="en-US" baseline="0"/>
              <a:t>비교</a:t>
            </a:r>
            <a:endParaRPr lang="ko-KR"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2"/>
          <c:order val="0"/>
          <c:tx>
            <c:strRef>
              <c:f>'PV 월별 비교'!$C$3</c:f>
              <c:strCache>
                <c:ptCount val="1"/>
                <c:pt idx="0">
                  <c:v>5월</c:v>
                </c:pt>
              </c:strCache>
            </c:strRef>
          </c:tx>
          <c:spPr>
            <a:ln w="28575" cap="rnd">
              <a:solidFill>
                <a:srgbClr val="00B0F0"/>
              </a:solidFill>
              <a:round/>
            </a:ln>
            <a:effectLst/>
          </c:spPr>
          <c:marker>
            <c:symbol val="circle"/>
            <c:size val="5"/>
            <c:spPr>
              <a:solidFill>
                <a:srgbClr val="00B0F0"/>
              </a:solidFill>
              <a:ln w="9525">
                <a:solidFill>
                  <a:schemeClr val="accent3"/>
                </a:solidFill>
              </a:ln>
              <a:effectLst/>
            </c:spPr>
          </c:marker>
          <c:cat>
            <c:multiLvlStrRef>
              <c:f>'PV 월별 비교'!$A$5:$B$41</c:f>
              <c:multiLvlStrCache>
                <c:ptCount val="37"/>
                <c:lvl>
                  <c:pt idx="0">
                    <c:v>목</c:v>
                  </c:pt>
                  <c:pt idx="1">
                    <c:v>금</c:v>
                  </c:pt>
                  <c:pt idx="2">
                    <c:v>토</c:v>
                  </c:pt>
                  <c:pt idx="3">
                    <c:v>일</c:v>
                  </c:pt>
                  <c:pt idx="4">
                    <c:v>월</c:v>
                  </c:pt>
                  <c:pt idx="5">
                    <c:v>화</c:v>
                  </c:pt>
                  <c:pt idx="6">
                    <c:v>수</c:v>
                  </c:pt>
                  <c:pt idx="7">
                    <c:v>목</c:v>
                  </c:pt>
                  <c:pt idx="8">
                    <c:v>금</c:v>
                  </c:pt>
                  <c:pt idx="9">
                    <c:v>토</c:v>
                  </c:pt>
                  <c:pt idx="10">
                    <c:v>일</c:v>
                  </c:pt>
                  <c:pt idx="11">
                    <c:v>월</c:v>
                  </c:pt>
                  <c:pt idx="12">
                    <c:v>화</c:v>
                  </c:pt>
                  <c:pt idx="13">
                    <c:v>수</c:v>
                  </c:pt>
                  <c:pt idx="14">
                    <c:v>목</c:v>
                  </c:pt>
                  <c:pt idx="15">
                    <c:v>금</c:v>
                  </c:pt>
                  <c:pt idx="16">
                    <c:v>토</c:v>
                  </c:pt>
                  <c:pt idx="17">
                    <c:v>일</c:v>
                  </c:pt>
                  <c:pt idx="18">
                    <c:v>월</c:v>
                  </c:pt>
                  <c:pt idx="19">
                    <c:v>화</c:v>
                  </c:pt>
                  <c:pt idx="20">
                    <c:v>수</c:v>
                  </c:pt>
                  <c:pt idx="21">
                    <c:v>목</c:v>
                  </c:pt>
                  <c:pt idx="22">
                    <c:v>금</c:v>
                  </c:pt>
                  <c:pt idx="23">
                    <c:v>토</c:v>
                  </c:pt>
                  <c:pt idx="24">
                    <c:v>일</c:v>
                  </c:pt>
                  <c:pt idx="25">
                    <c:v>월</c:v>
                  </c:pt>
                  <c:pt idx="26">
                    <c:v>화</c:v>
                  </c:pt>
                  <c:pt idx="27">
                    <c:v>수</c:v>
                  </c:pt>
                  <c:pt idx="28">
                    <c:v>목</c:v>
                  </c:pt>
                  <c:pt idx="29">
                    <c:v>금</c:v>
                  </c:pt>
                  <c:pt idx="30">
                    <c:v>토</c:v>
                  </c:pt>
                  <c:pt idx="31">
                    <c:v>일</c:v>
                  </c:pt>
                  <c:pt idx="32">
                    <c:v>월</c:v>
                  </c:pt>
                  <c:pt idx="33">
                    <c:v>화</c:v>
                  </c:pt>
                  <c:pt idx="34">
                    <c:v>수</c:v>
                  </c:pt>
                  <c:pt idx="35">
                    <c:v>목</c:v>
                  </c:pt>
                  <c:pt idx="36">
                    <c:v>금</c:v>
                  </c:pt>
                </c:lvl>
                <c:lvl>
                  <c:pt idx="4">
                    <c:v>첫째주</c:v>
                  </c:pt>
                  <c:pt idx="11">
                    <c:v>둘째주</c:v>
                  </c:pt>
                  <c:pt idx="18">
                    <c:v>셋째주</c:v>
                  </c:pt>
                  <c:pt idx="25">
                    <c:v>넷째주</c:v>
                  </c:pt>
                  <c:pt idx="32">
                    <c:v>다섯째주</c:v>
                  </c:pt>
                </c:lvl>
              </c:multiLvlStrCache>
            </c:multiLvlStrRef>
          </c:cat>
          <c:val>
            <c:numRef>
              <c:f>'PV 월별 비교'!$E$5:$E$41</c:f>
              <c:numCache>
                <c:formatCode>General</c:formatCode>
                <c:ptCount val="37"/>
                <c:pt idx="0">
                  <c:v>#N/A</c:v>
                </c:pt>
                <c:pt idx="1">
                  <c:v>#N/A</c:v>
                </c:pt>
                <c:pt idx="2">
                  <c:v>#N/A</c:v>
                </c:pt>
                <c:pt idx="3">
                  <c:v>#N/A</c:v>
                </c:pt>
                <c:pt idx="4">
                  <c:v>#N/A</c:v>
                </c:pt>
                <c:pt idx="5">
                  <c:v>#N/A</c:v>
                </c:pt>
                <c:pt idx="6">
                  <c:v>33</c:v>
                </c:pt>
                <c:pt idx="7">
                  <c:v>47</c:v>
                </c:pt>
                <c:pt idx="8">
                  <c:v>56</c:v>
                </c:pt>
                <c:pt idx="9">
                  <c:v>15</c:v>
                </c:pt>
                <c:pt idx="10">
                  <c:v>60</c:v>
                </c:pt>
                <c:pt idx="11">
                  <c:v>36</c:v>
                </c:pt>
                <c:pt idx="12">
                  <c:v>33</c:v>
                </c:pt>
                <c:pt idx="13">
                  <c:v>82</c:v>
                </c:pt>
                <c:pt idx="14">
                  <c:v>110</c:v>
                </c:pt>
                <c:pt idx="15">
                  <c:v>27</c:v>
                </c:pt>
                <c:pt idx="16">
                  <c:v>23</c:v>
                </c:pt>
                <c:pt idx="17">
                  <c:v>6</c:v>
                </c:pt>
                <c:pt idx="18">
                  <c:v>36</c:v>
                </c:pt>
                <c:pt idx="19">
                  <c:v>21</c:v>
                </c:pt>
                <c:pt idx="20">
                  <c:v>41</c:v>
                </c:pt>
                <c:pt idx="21">
                  <c:v>21</c:v>
                </c:pt>
                <c:pt idx="22">
                  <c:v>24</c:v>
                </c:pt>
                <c:pt idx="23">
                  <c:v>5</c:v>
                </c:pt>
                <c:pt idx="24">
                  <c:v>25</c:v>
                </c:pt>
                <c:pt idx="25">
                  <c:v>23</c:v>
                </c:pt>
                <c:pt idx="26">
                  <c:v>11</c:v>
                </c:pt>
                <c:pt idx="27">
                  <c:v>9</c:v>
                </c:pt>
                <c:pt idx="28">
                  <c:v>52</c:v>
                </c:pt>
                <c:pt idx="29">
                  <c:v>30</c:v>
                </c:pt>
                <c:pt idx="30">
                  <c:v>14</c:v>
                </c:pt>
                <c:pt idx="31">
                  <c:v>16</c:v>
                </c:pt>
                <c:pt idx="32">
                  <c:v>41</c:v>
                </c:pt>
                <c:pt idx="33">
                  <c:v>29</c:v>
                </c:pt>
                <c:pt idx="34">
                  <c:v>32</c:v>
                </c:pt>
                <c:pt idx="35">
                  <c:v>53</c:v>
                </c:pt>
                <c:pt idx="36">
                  <c:v>49</c:v>
                </c:pt>
              </c:numCache>
            </c:numRef>
          </c:val>
          <c:smooth val="0"/>
          <c:extLst>
            <c:ext xmlns:c16="http://schemas.microsoft.com/office/drawing/2014/chart" uri="{C3380CC4-5D6E-409C-BE32-E72D297353CC}">
              <c16:uniqueId val="{00000000-B8BB-4014-9C57-F429F745CA0F}"/>
            </c:ext>
          </c:extLst>
        </c:ser>
        <c:ser>
          <c:idx val="5"/>
          <c:order val="1"/>
          <c:tx>
            <c:strRef>
              <c:f>'PV 월별 비교'!$F$3</c:f>
              <c:strCache>
                <c:ptCount val="1"/>
                <c:pt idx="0">
                  <c:v>6월</c:v>
                </c:pt>
              </c:strCache>
            </c:strRef>
          </c:tx>
          <c:spPr>
            <a:ln w="28575" cap="rnd">
              <a:solidFill>
                <a:srgbClr val="0070C0"/>
              </a:solidFill>
              <a:round/>
            </a:ln>
            <a:effectLst/>
          </c:spPr>
          <c:marker>
            <c:symbol val="circle"/>
            <c:size val="5"/>
            <c:spPr>
              <a:solidFill>
                <a:srgbClr val="0070C0"/>
              </a:solidFill>
              <a:ln w="9525">
                <a:solidFill>
                  <a:schemeClr val="bg1">
                    <a:lumMod val="50000"/>
                  </a:schemeClr>
                </a:solidFill>
              </a:ln>
              <a:effectLst/>
            </c:spPr>
          </c:marker>
          <c:cat>
            <c:multiLvlStrRef>
              <c:f>'PV 월별 비교'!$A$5:$B$41</c:f>
              <c:multiLvlStrCache>
                <c:ptCount val="37"/>
                <c:lvl>
                  <c:pt idx="0">
                    <c:v>목</c:v>
                  </c:pt>
                  <c:pt idx="1">
                    <c:v>금</c:v>
                  </c:pt>
                  <c:pt idx="2">
                    <c:v>토</c:v>
                  </c:pt>
                  <c:pt idx="3">
                    <c:v>일</c:v>
                  </c:pt>
                  <c:pt idx="4">
                    <c:v>월</c:v>
                  </c:pt>
                  <c:pt idx="5">
                    <c:v>화</c:v>
                  </c:pt>
                  <c:pt idx="6">
                    <c:v>수</c:v>
                  </c:pt>
                  <c:pt idx="7">
                    <c:v>목</c:v>
                  </c:pt>
                  <c:pt idx="8">
                    <c:v>금</c:v>
                  </c:pt>
                  <c:pt idx="9">
                    <c:v>토</c:v>
                  </c:pt>
                  <c:pt idx="10">
                    <c:v>일</c:v>
                  </c:pt>
                  <c:pt idx="11">
                    <c:v>월</c:v>
                  </c:pt>
                  <c:pt idx="12">
                    <c:v>화</c:v>
                  </c:pt>
                  <c:pt idx="13">
                    <c:v>수</c:v>
                  </c:pt>
                  <c:pt idx="14">
                    <c:v>목</c:v>
                  </c:pt>
                  <c:pt idx="15">
                    <c:v>금</c:v>
                  </c:pt>
                  <c:pt idx="16">
                    <c:v>토</c:v>
                  </c:pt>
                  <c:pt idx="17">
                    <c:v>일</c:v>
                  </c:pt>
                  <c:pt idx="18">
                    <c:v>월</c:v>
                  </c:pt>
                  <c:pt idx="19">
                    <c:v>화</c:v>
                  </c:pt>
                  <c:pt idx="20">
                    <c:v>수</c:v>
                  </c:pt>
                  <c:pt idx="21">
                    <c:v>목</c:v>
                  </c:pt>
                  <c:pt idx="22">
                    <c:v>금</c:v>
                  </c:pt>
                  <c:pt idx="23">
                    <c:v>토</c:v>
                  </c:pt>
                  <c:pt idx="24">
                    <c:v>일</c:v>
                  </c:pt>
                  <c:pt idx="25">
                    <c:v>월</c:v>
                  </c:pt>
                  <c:pt idx="26">
                    <c:v>화</c:v>
                  </c:pt>
                  <c:pt idx="27">
                    <c:v>수</c:v>
                  </c:pt>
                  <c:pt idx="28">
                    <c:v>목</c:v>
                  </c:pt>
                  <c:pt idx="29">
                    <c:v>금</c:v>
                  </c:pt>
                  <c:pt idx="30">
                    <c:v>토</c:v>
                  </c:pt>
                  <c:pt idx="31">
                    <c:v>일</c:v>
                  </c:pt>
                  <c:pt idx="32">
                    <c:v>월</c:v>
                  </c:pt>
                  <c:pt idx="33">
                    <c:v>화</c:v>
                  </c:pt>
                  <c:pt idx="34">
                    <c:v>수</c:v>
                  </c:pt>
                  <c:pt idx="35">
                    <c:v>목</c:v>
                  </c:pt>
                  <c:pt idx="36">
                    <c:v>금</c:v>
                  </c:pt>
                </c:lvl>
                <c:lvl>
                  <c:pt idx="4">
                    <c:v>첫째주</c:v>
                  </c:pt>
                  <c:pt idx="11">
                    <c:v>둘째주</c:v>
                  </c:pt>
                  <c:pt idx="18">
                    <c:v>셋째주</c:v>
                  </c:pt>
                  <c:pt idx="25">
                    <c:v>넷째주</c:v>
                  </c:pt>
                  <c:pt idx="32">
                    <c:v>다섯째주</c:v>
                  </c:pt>
                </c:lvl>
              </c:multiLvlStrCache>
            </c:multiLvlStrRef>
          </c:cat>
          <c:val>
            <c:numRef>
              <c:f>'PV 월별 비교'!$H$5:$H$41</c:f>
              <c:numCache>
                <c:formatCode>General</c:formatCode>
                <c:ptCount val="37"/>
                <c:pt idx="0">
                  <c:v>#N/A</c:v>
                </c:pt>
                <c:pt idx="1">
                  <c:v>#N/A</c:v>
                </c:pt>
                <c:pt idx="2">
                  <c:v>9</c:v>
                </c:pt>
                <c:pt idx="3">
                  <c:v>21</c:v>
                </c:pt>
                <c:pt idx="4">
                  <c:v>31</c:v>
                </c:pt>
                <c:pt idx="5">
                  <c:v>31</c:v>
                </c:pt>
                <c:pt idx="6">
                  <c:v>84</c:v>
                </c:pt>
                <c:pt idx="7">
                  <c:v>17</c:v>
                </c:pt>
                <c:pt idx="8">
                  <c:v>49</c:v>
                </c:pt>
                <c:pt idx="9">
                  <c:v>13</c:v>
                </c:pt>
                <c:pt idx="10">
                  <c:v>21</c:v>
                </c:pt>
                <c:pt idx="11">
                  <c:v>29</c:v>
                </c:pt>
                <c:pt idx="12">
                  <c:v>51</c:v>
                </c:pt>
                <c:pt idx="13">
                  <c:v>28</c:v>
                </c:pt>
                <c:pt idx="14">
                  <c:v>51</c:v>
                </c:pt>
                <c:pt idx="15">
                  <c:v>38</c:v>
                </c:pt>
                <c:pt idx="16">
                  <c:v>9</c:v>
                </c:pt>
                <c:pt idx="17">
                  <c:v>8</c:v>
                </c:pt>
                <c:pt idx="18">
                  <c:v>70</c:v>
                </c:pt>
                <c:pt idx="19">
                  <c:v>43</c:v>
                </c:pt>
                <c:pt idx="20">
                  <c:v>17</c:v>
                </c:pt>
                <c:pt idx="21">
                  <c:v>231</c:v>
                </c:pt>
                <c:pt idx="22">
                  <c:v>53</c:v>
                </c:pt>
                <c:pt idx="23">
                  <c:v>10</c:v>
                </c:pt>
                <c:pt idx="24">
                  <c:v>6</c:v>
                </c:pt>
                <c:pt idx="25">
                  <c:v>17</c:v>
                </c:pt>
                <c:pt idx="26">
                  <c:v>75</c:v>
                </c:pt>
                <c:pt idx="27">
                  <c:v>41</c:v>
                </c:pt>
                <c:pt idx="28">
                  <c:v>57</c:v>
                </c:pt>
                <c:pt idx="29">
                  <c:v>61</c:v>
                </c:pt>
                <c:pt idx="30">
                  <c:v>7</c:v>
                </c:pt>
                <c:pt idx="31">
                  <c:v>7</c:v>
                </c:pt>
                <c:pt idx="32">
                  <c:v>#N/A</c:v>
                </c:pt>
                <c:pt idx="33">
                  <c:v>#N/A</c:v>
                </c:pt>
                <c:pt idx="34">
                  <c:v>#N/A</c:v>
                </c:pt>
                <c:pt idx="35">
                  <c:v>#N/A</c:v>
                </c:pt>
                <c:pt idx="36">
                  <c:v>#N/A</c:v>
                </c:pt>
              </c:numCache>
            </c:numRef>
          </c:val>
          <c:smooth val="0"/>
          <c:extLst>
            <c:ext xmlns:c16="http://schemas.microsoft.com/office/drawing/2014/chart" uri="{C3380CC4-5D6E-409C-BE32-E72D297353CC}">
              <c16:uniqueId val="{00000001-B8BB-4014-9C57-F429F745CA0F}"/>
            </c:ext>
          </c:extLst>
        </c:ser>
        <c:dLbls>
          <c:showLegendKey val="0"/>
          <c:showVal val="0"/>
          <c:showCatName val="0"/>
          <c:showSerName val="0"/>
          <c:showPercent val="0"/>
          <c:showBubbleSize val="0"/>
        </c:dLbls>
        <c:marker val="1"/>
        <c:smooth val="0"/>
        <c:axId val="531538512"/>
        <c:axId val="526961840"/>
        <c:extLst/>
      </c:lineChart>
      <c:catAx>
        <c:axId val="53153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26961840"/>
        <c:crosses val="autoZero"/>
        <c:auto val="1"/>
        <c:lblAlgn val="ctr"/>
        <c:lblOffset val="100"/>
        <c:noMultiLvlLbl val="0"/>
      </c:catAx>
      <c:valAx>
        <c:axId val="52696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31538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'PC 모바일 비교'!$A$1</c:f>
          <c:strCache>
            <c:ptCount val="1"/>
            <c:pt idx="0">
              <c:v>&lt;6월 Review Total Page Views &gt;</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Pretendard" panose="02000503000000020004" pitchFamily="50" charset="-127"/>
              <a:ea typeface="Pretendard" panose="02000503000000020004" pitchFamily="50" charset="-127"/>
              <a:cs typeface="Pretendard" panose="02000503000000020004" pitchFamily="50" charset="-127"/>
            </a:defRPr>
          </a:pPr>
          <a:endParaRPr lang="ko-KR"/>
        </a:p>
      </c:txPr>
    </c:title>
    <c:autoTitleDeleted val="0"/>
    <c:plotArea>
      <c:layout>
        <c:manualLayout>
          <c:layoutTarget val="inner"/>
          <c:xMode val="edge"/>
          <c:yMode val="edge"/>
          <c:x val="3.2407505812932454E-2"/>
          <c:y val="0.12786472561941076"/>
          <c:w val="0.94959609176710402"/>
          <c:h val="0.66574305962593916"/>
        </c:manualLayout>
      </c:layout>
      <c:lineChart>
        <c:grouping val="standard"/>
        <c:varyColors val="0"/>
        <c:ser>
          <c:idx val="0"/>
          <c:order val="0"/>
          <c:tx>
            <c:strRef>
              <c:f>'PC 모바일 비교'!$B$3</c:f>
              <c:strCache>
                <c:ptCount val="1"/>
                <c:pt idx="0">
                  <c:v>전체 페이지 조회(데스크톱)</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'PC 모바일 비교'!$A$4:$A$34</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cat>
          <c:val>
            <c:numRef>
              <c:f>'PC 모바일 비교'!$B$4:$B$34</c:f>
              <c:numCache>
                <c:formatCode>General</c:formatCode>
                <c:ptCount val="31"/>
                <c:pt idx="0">
                  <c:v>0</c:v>
                </c:pt>
                <c:pt idx="1">
                  <c:v>3</c:v>
                </c:pt>
                <c:pt idx="2">
                  <c:v>19</c:v>
                </c:pt>
                <c:pt idx="3">
                  <c:v>23</c:v>
                </c:pt>
                <c:pt idx="4">
                  <c:v>59</c:v>
                </c:pt>
                <c:pt idx="5">
                  <c:v>11</c:v>
                </c:pt>
                <c:pt idx="6">
                  <c:v>26</c:v>
                </c:pt>
                <c:pt idx="7">
                  <c:v>1</c:v>
                </c:pt>
                <c:pt idx="8">
                  <c:v>8</c:v>
                </c:pt>
                <c:pt idx="9">
                  <c:v>24</c:v>
                </c:pt>
                <c:pt idx="10">
                  <c:v>36</c:v>
                </c:pt>
                <c:pt idx="11">
                  <c:v>14</c:v>
                </c:pt>
                <c:pt idx="12">
                  <c:v>29</c:v>
                </c:pt>
                <c:pt idx="13">
                  <c:v>33</c:v>
                </c:pt>
                <c:pt idx="14">
                  <c:v>0</c:v>
                </c:pt>
                <c:pt idx="15">
                  <c:v>3</c:v>
                </c:pt>
                <c:pt idx="16">
                  <c:v>55</c:v>
                </c:pt>
                <c:pt idx="17">
                  <c:v>38</c:v>
                </c:pt>
                <c:pt idx="18">
                  <c:v>16</c:v>
                </c:pt>
                <c:pt idx="19">
                  <c:v>211</c:v>
                </c:pt>
                <c:pt idx="20">
                  <c:v>44</c:v>
                </c:pt>
                <c:pt idx="21">
                  <c:v>3</c:v>
                </c:pt>
                <c:pt idx="22">
                  <c:v>2</c:v>
                </c:pt>
                <c:pt idx="23">
                  <c:v>14</c:v>
                </c:pt>
                <c:pt idx="24">
                  <c:v>50</c:v>
                </c:pt>
                <c:pt idx="25">
                  <c:v>33</c:v>
                </c:pt>
                <c:pt idx="26">
                  <c:v>44</c:v>
                </c:pt>
                <c:pt idx="27">
                  <c:v>52</c:v>
                </c:pt>
                <c:pt idx="28">
                  <c:v>2</c:v>
                </c:pt>
                <c:pt idx="29">
                  <c:v>0</c:v>
                </c:pt>
                <c:pt idx="30">
                  <c:v>0</c:v>
                </c:pt>
              </c:numCache>
            </c:numRef>
          </c:val>
          <c:smooth val="0"/>
          <c:extLst xmlns:c15="http://schemas.microsoft.com/office/drawing/2012/chart">
            <c:ext xmlns:c16="http://schemas.microsoft.com/office/drawing/2014/chart" uri="{C3380CC4-5D6E-409C-BE32-E72D297353CC}">
              <c16:uniqueId val="{00000002-1452-4029-A368-1561B3369389}"/>
            </c:ext>
          </c:extLst>
        </c:ser>
        <c:ser>
          <c:idx val="1"/>
          <c:order val="1"/>
          <c:tx>
            <c:strRef>
              <c:f>'PC 모바일 비교'!$C$3</c:f>
              <c:strCache>
                <c:ptCount val="1"/>
                <c:pt idx="0">
                  <c:v>전체 페이지의 조회(모바일)</c:v>
                </c:pt>
              </c:strCache>
            </c:strRef>
          </c:tx>
          <c:spPr>
            <a:ln w="28575" cap="rnd">
              <a:solidFill>
                <a:srgbClr val="FF3300"/>
              </a:solidFill>
              <a:round/>
            </a:ln>
            <a:effectLst/>
          </c:spPr>
          <c:marker>
            <c:symbol val="circle"/>
            <c:size val="5"/>
            <c:spPr>
              <a:solidFill>
                <a:srgbClr val="FF3300"/>
              </a:solidFill>
              <a:ln w="9525">
                <a:solidFill>
                  <a:srgbClr val="FF3300"/>
                </a:solidFill>
              </a:ln>
              <a:effectLst/>
            </c:spPr>
          </c:marker>
          <c:cat>
            <c:strRef>
              <c:f>'PC 모바일 비교'!$A$4:$A$34</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cat>
          <c:val>
            <c:numRef>
              <c:f>'PC 모바일 비교'!$C$4:$C$34</c:f>
              <c:numCache>
                <c:formatCode>General</c:formatCode>
                <c:ptCount val="31"/>
                <c:pt idx="0">
                  <c:v>9</c:v>
                </c:pt>
                <c:pt idx="1">
                  <c:v>18</c:v>
                </c:pt>
                <c:pt idx="2">
                  <c:v>12</c:v>
                </c:pt>
                <c:pt idx="3">
                  <c:v>8</c:v>
                </c:pt>
                <c:pt idx="4">
                  <c:v>25</c:v>
                </c:pt>
                <c:pt idx="5">
                  <c:v>6</c:v>
                </c:pt>
                <c:pt idx="6">
                  <c:v>23</c:v>
                </c:pt>
                <c:pt idx="7">
                  <c:v>12</c:v>
                </c:pt>
                <c:pt idx="8">
                  <c:v>13</c:v>
                </c:pt>
                <c:pt idx="9">
                  <c:v>5</c:v>
                </c:pt>
                <c:pt idx="10">
                  <c:v>15</c:v>
                </c:pt>
                <c:pt idx="11">
                  <c:v>14</c:v>
                </c:pt>
                <c:pt idx="12">
                  <c:v>22</c:v>
                </c:pt>
                <c:pt idx="13">
                  <c:v>5</c:v>
                </c:pt>
                <c:pt idx="14">
                  <c:v>9</c:v>
                </c:pt>
                <c:pt idx="15">
                  <c:v>5</c:v>
                </c:pt>
                <c:pt idx="16">
                  <c:v>15</c:v>
                </c:pt>
                <c:pt idx="17">
                  <c:v>5</c:v>
                </c:pt>
                <c:pt idx="18">
                  <c:v>1</c:v>
                </c:pt>
                <c:pt idx="19">
                  <c:v>20</c:v>
                </c:pt>
                <c:pt idx="20">
                  <c:v>9</c:v>
                </c:pt>
                <c:pt idx="21">
                  <c:v>7</c:v>
                </c:pt>
                <c:pt idx="22">
                  <c:v>4</c:v>
                </c:pt>
                <c:pt idx="23">
                  <c:v>3</c:v>
                </c:pt>
                <c:pt idx="24">
                  <c:v>25</c:v>
                </c:pt>
                <c:pt idx="25">
                  <c:v>8</c:v>
                </c:pt>
                <c:pt idx="26">
                  <c:v>13</c:v>
                </c:pt>
                <c:pt idx="27">
                  <c:v>9</c:v>
                </c:pt>
                <c:pt idx="28">
                  <c:v>5</c:v>
                </c:pt>
                <c:pt idx="29">
                  <c:v>7</c:v>
                </c:pt>
                <c:pt idx="30">
                  <c:v>0</c:v>
                </c:pt>
              </c:numCache>
            </c:numRef>
          </c:val>
          <c:smooth val="0"/>
          <c:extLst>
            <c:ext xmlns:c16="http://schemas.microsoft.com/office/drawing/2014/chart" uri="{C3380CC4-5D6E-409C-BE32-E72D297353CC}">
              <c16:uniqueId val="{00000000-1452-4029-A368-1561B3369389}"/>
            </c:ext>
          </c:extLst>
        </c:ser>
        <c:dLbls>
          <c:showLegendKey val="0"/>
          <c:showVal val="0"/>
          <c:showCatName val="0"/>
          <c:showSerName val="0"/>
          <c:showPercent val="0"/>
          <c:showBubbleSize val="0"/>
        </c:dLbls>
        <c:marker val="1"/>
        <c:smooth val="0"/>
        <c:axId val="519876704"/>
        <c:axId val="519877248"/>
        <c:extLst/>
      </c:lineChart>
      <c:dateAx>
        <c:axId val="519876704"/>
        <c:scaling>
          <c:orientation val="minMax"/>
        </c:scaling>
        <c:delete val="0"/>
        <c:axPos val="b"/>
        <c:numFmt formatCode="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Pretendard" panose="02000503000000020004" pitchFamily="50" charset="-127"/>
                <a:ea typeface="Pretendard" panose="02000503000000020004" pitchFamily="50" charset="-127"/>
                <a:cs typeface="Pretendard" panose="02000503000000020004" pitchFamily="50" charset="-127"/>
              </a:defRPr>
            </a:pPr>
            <a:endParaRPr lang="ko-KR"/>
          </a:p>
        </c:txPr>
        <c:crossAx val="519877248"/>
        <c:crosses val="autoZero"/>
        <c:auto val="1"/>
        <c:lblOffset val="100"/>
        <c:baseTimeUnit val="days"/>
      </c:dateAx>
      <c:valAx>
        <c:axId val="519877248"/>
        <c:scaling>
          <c:orientation val="minMax"/>
          <c:max val="3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Pretendard" panose="02000503000000020004" pitchFamily="50" charset="-127"/>
                <a:ea typeface="Pretendard" panose="02000503000000020004" pitchFamily="50" charset="-127"/>
                <a:cs typeface="Pretendard" panose="02000503000000020004" pitchFamily="50" charset="-127"/>
              </a:defRPr>
            </a:pPr>
            <a:endParaRPr lang="ko-KR"/>
          </a:p>
        </c:txPr>
        <c:crossAx val="519876704"/>
        <c:crosses val="autoZero"/>
        <c:crossBetween val="between"/>
        <c:majorUnit val="100"/>
      </c:valAx>
      <c:spPr>
        <a:noFill/>
        <a:ln w="25400">
          <a:noFill/>
        </a:ln>
        <a:effectLst/>
      </c:spPr>
    </c:plotArea>
    <c:legend>
      <c:legendPos val="b"/>
      <c:layout>
        <c:manualLayout>
          <c:xMode val="edge"/>
          <c:yMode val="edge"/>
          <c:x val="1.1997601613308987E-2"/>
          <c:y val="0"/>
          <c:w val="0.27719504387579591"/>
          <c:h val="6.242475677092684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Pretendard" panose="02000503000000020004" pitchFamily="50" charset="-127"/>
              <a:ea typeface="Pretendard" panose="02000503000000020004" pitchFamily="50" charset="-127"/>
              <a:cs typeface="Pretendard" panose="02000503000000020004" pitchFamily="50" charset="-127"/>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Pretendard" panose="02000503000000020004" pitchFamily="50" charset="-127"/>
          <a:ea typeface="Pretendard" panose="02000503000000020004" pitchFamily="50" charset="-127"/>
          <a:cs typeface="Pretendard" panose="02000503000000020004" pitchFamily="50" charset="-127"/>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21390471352371E-2"/>
          <c:y val="5.0925925925925923E-2"/>
          <c:w val="0.87193778197080207"/>
          <c:h val="0.71910979877515313"/>
        </c:manualLayout>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'Imp, Eng'!$G$24:$G$36</c15:sqref>
                  </c15:fullRef>
                </c:ext>
              </c:extLst>
              <c:f>'Imp, Eng'!$G$25:$G$36</c:f>
              <c:strCache>
                <c:ptCount val="12"/>
                <c:pt idx="0">
                  <c:v>2023-07-01</c:v>
                </c:pt>
                <c:pt idx="1">
                  <c:v>2023-08-01</c:v>
                </c:pt>
                <c:pt idx="2">
                  <c:v>2023-09-01</c:v>
                </c:pt>
                <c:pt idx="3">
                  <c:v>2023-10-01</c:v>
                </c:pt>
                <c:pt idx="4">
                  <c:v>2023-11-01</c:v>
                </c:pt>
                <c:pt idx="5">
                  <c:v>2023-12-01</c:v>
                </c:pt>
                <c:pt idx="6">
                  <c:v>2024-01-01</c:v>
                </c:pt>
                <c:pt idx="7">
                  <c:v>2024-02-01</c:v>
                </c:pt>
                <c:pt idx="8">
                  <c:v>2024-03-01</c:v>
                </c:pt>
                <c:pt idx="9">
                  <c:v>2024-04-01</c:v>
                </c:pt>
                <c:pt idx="10">
                  <c:v>2024-05-01</c:v>
                </c:pt>
                <c:pt idx="11">
                  <c:v>2024-06-01</c:v>
                </c:pt>
              </c:strCache>
            </c:strRef>
          </c:cat>
          <c:val>
            <c:numRef>
              <c:extLst>
                <c:ext xmlns:c15="http://schemas.microsoft.com/office/drawing/2012/chart" uri="{02D57815-91ED-43cb-92C2-25804820EDAC}">
                  <c15:fullRef>
                    <c15:sqref>'Imp, Eng'!$H$24:$H$36</c15:sqref>
                  </c15:fullRef>
                </c:ext>
              </c:extLst>
              <c:f>'Imp, Eng'!$H$25:$H$36</c:f>
              <c:numCache>
                <c:formatCode>_(* #,##0_);_(* \(#,##0\);_(* "-"_);_(@_)</c:formatCode>
                <c:ptCount val="12"/>
                <c:pt idx="0">
                  <c:v>5786</c:v>
                </c:pt>
                <c:pt idx="1">
                  <c:v>4606</c:v>
                </c:pt>
                <c:pt idx="2">
                  <c:v>4941</c:v>
                </c:pt>
                <c:pt idx="3">
                  <c:v>4455</c:v>
                </c:pt>
                <c:pt idx="4">
                  <c:v>5741</c:v>
                </c:pt>
                <c:pt idx="5">
                  <c:v>3228</c:v>
                </c:pt>
                <c:pt idx="6">
                  <c:v>7223</c:v>
                </c:pt>
                <c:pt idx="7">
                  <c:v>6201</c:v>
                </c:pt>
                <c:pt idx="8">
                  <c:v>6513</c:v>
                </c:pt>
                <c:pt idx="9">
                  <c:v>13650</c:v>
                </c:pt>
                <c:pt idx="10">
                  <c:v>9787</c:v>
                </c:pt>
                <c:pt idx="11">
                  <c:v>9731</c:v>
                </c:pt>
              </c:numCache>
            </c:numRef>
          </c:val>
          <c:extLst>
            <c:ext xmlns:c16="http://schemas.microsoft.com/office/drawing/2014/chart" uri="{C3380CC4-5D6E-409C-BE32-E72D297353CC}">
              <c16:uniqueId val="{00000000-A8A1-4779-96DC-565B358CA8AB}"/>
            </c:ext>
          </c:extLst>
        </c:ser>
        <c:ser>
          <c:idx val="1"/>
          <c:order val="1"/>
          <c:spPr>
            <a:solidFill>
              <a:schemeClr val="accent2"/>
            </a:solidFill>
            <a:ln>
              <a:noFill/>
            </a:ln>
            <a:effectLst/>
          </c:spPr>
          <c:invertIfNegative val="0"/>
          <c:cat>
            <c:strRef>
              <c:extLst>
                <c:ext xmlns:c15="http://schemas.microsoft.com/office/drawing/2012/chart" uri="{02D57815-91ED-43cb-92C2-25804820EDAC}">
                  <c15:fullRef>
                    <c15:sqref>'Imp, Eng'!$G$24:$G$36</c15:sqref>
                  </c15:fullRef>
                </c:ext>
              </c:extLst>
              <c:f>'Imp, Eng'!$G$25:$G$36</c:f>
              <c:strCache>
                <c:ptCount val="12"/>
                <c:pt idx="0">
                  <c:v>2023-07-01</c:v>
                </c:pt>
                <c:pt idx="1">
                  <c:v>2023-08-01</c:v>
                </c:pt>
                <c:pt idx="2">
                  <c:v>2023-09-01</c:v>
                </c:pt>
                <c:pt idx="3">
                  <c:v>2023-10-01</c:v>
                </c:pt>
                <c:pt idx="4">
                  <c:v>2023-11-01</c:v>
                </c:pt>
                <c:pt idx="5">
                  <c:v>2023-12-01</c:v>
                </c:pt>
                <c:pt idx="6">
                  <c:v>2024-01-01</c:v>
                </c:pt>
                <c:pt idx="7">
                  <c:v>2024-02-01</c:v>
                </c:pt>
                <c:pt idx="8">
                  <c:v>2024-03-01</c:v>
                </c:pt>
                <c:pt idx="9">
                  <c:v>2024-04-01</c:v>
                </c:pt>
                <c:pt idx="10">
                  <c:v>2024-05-01</c:v>
                </c:pt>
                <c:pt idx="11">
                  <c:v>2024-06-01</c:v>
                </c:pt>
              </c:strCache>
            </c:strRef>
          </c:cat>
          <c:val>
            <c:numRef>
              <c:extLst>
                <c:ext xmlns:c15="http://schemas.microsoft.com/office/drawing/2012/chart" uri="{02D57815-91ED-43cb-92C2-25804820EDAC}">
                  <c15:fullRef>
                    <c15:sqref>'Imp, Eng'!$I$24:$I$36</c15:sqref>
                  </c15:fullRef>
                </c:ext>
              </c:extLst>
              <c:f>'Imp, Eng'!$I$25:$I$36</c:f>
              <c:numCache>
                <c:formatCode>_(* #,##0_);_(* \(#,##0\);_(*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A8A1-4779-96DC-565B358CA8AB}"/>
            </c:ext>
          </c:extLst>
        </c:ser>
        <c:dLbls>
          <c:showLegendKey val="0"/>
          <c:showVal val="0"/>
          <c:showCatName val="0"/>
          <c:showSerName val="0"/>
          <c:showPercent val="0"/>
          <c:showBubbleSize val="0"/>
        </c:dLbls>
        <c:gapWidth val="500"/>
        <c:axId val="1453421360"/>
        <c:axId val="1453418960"/>
      </c:barChart>
      <c:barChart>
        <c:barDir val="col"/>
        <c:grouping val="clustered"/>
        <c:varyColors val="0"/>
        <c:ser>
          <c:idx val="2"/>
          <c:order val="2"/>
          <c:spPr>
            <a:solidFill>
              <a:schemeClr val="accent3"/>
            </a:solidFill>
            <a:ln>
              <a:noFill/>
            </a:ln>
            <a:effectLst/>
          </c:spPr>
          <c:invertIfNegative val="0"/>
          <c:cat>
            <c:strRef>
              <c:extLst>
                <c:ext xmlns:c15="http://schemas.microsoft.com/office/drawing/2012/chart" uri="{02D57815-91ED-43cb-92C2-25804820EDAC}">
                  <c15:fullRef>
                    <c15:sqref>'Imp, Eng'!$G$24:$G$36</c15:sqref>
                  </c15:fullRef>
                </c:ext>
              </c:extLst>
              <c:f>'Imp, Eng'!$G$25:$G$36</c:f>
              <c:strCache>
                <c:ptCount val="12"/>
                <c:pt idx="0">
                  <c:v>2023-07-01</c:v>
                </c:pt>
                <c:pt idx="1">
                  <c:v>2023-08-01</c:v>
                </c:pt>
                <c:pt idx="2">
                  <c:v>2023-09-01</c:v>
                </c:pt>
                <c:pt idx="3">
                  <c:v>2023-10-01</c:v>
                </c:pt>
                <c:pt idx="4">
                  <c:v>2023-11-01</c:v>
                </c:pt>
                <c:pt idx="5">
                  <c:v>2023-12-01</c:v>
                </c:pt>
                <c:pt idx="6">
                  <c:v>2024-01-01</c:v>
                </c:pt>
                <c:pt idx="7">
                  <c:v>2024-02-01</c:v>
                </c:pt>
                <c:pt idx="8">
                  <c:v>2024-03-01</c:v>
                </c:pt>
                <c:pt idx="9">
                  <c:v>2024-04-01</c:v>
                </c:pt>
                <c:pt idx="10">
                  <c:v>2024-05-01</c:v>
                </c:pt>
                <c:pt idx="11">
                  <c:v>2024-06-01</c:v>
                </c:pt>
              </c:strCache>
            </c:strRef>
          </c:cat>
          <c:val>
            <c:numRef>
              <c:extLst>
                <c:ext xmlns:c15="http://schemas.microsoft.com/office/drawing/2012/chart" uri="{02D57815-91ED-43cb-92C2-25804820EDAC}">
                  <c15:fullRef>
                    <c15:sqref>'Imp, Eng'!$J$24:$J$36</c15:sqref>
                  </c15:fullRef>
                </c:ext>
              </c:extLst>
              <c:f>'Imp, Eng'!$J$25:$J$36</c:f>
              <c:numCache>
                <c:formatCode>_(* #,##0_);_(* \(#,##0\);_(*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A41F-497E-A717-C3C7B0370D28}"/>
            </c:ext>
          </c:extLst>
        </c:ser>
        <c:ser>
          <c:idx val="3"/>
          <c:order val="3"/>
          <c:spPr>
            <a:solidFill>
              <a:schemeClr val="accent4"/>
            </a:solidFill>
            <a:ln>
              <a:noFill/>
            </a:ln>
            <a:effectLst/>
          </c:spPr>
          <c:invertIfNegative val="0"/>
          <c:cat>
            <c:strRef>
              <c:extLst>
                <c:ext xmlns:c15="http://schemas.microsoft.com/office/drawing/2012/chart" uri="{02D57815-91ED-43cb-92C2-25804820EDAC}">
                  <c15:fullRef>
                    <c15:sqref>'Imp, Eng'!$G$24:$G$36</c15:sqref>
                  </c15:fullRef>
                </c:ext>
              </c:extLst>
              <c:f>'Imp, Eng'!$G$25:$G$36</c:f>
              <c:strCache>
                <c:ptCount val="12"/>
                <c:pt idx="0">
                  <c:v>2023-07-01</c:v>
                </c:pt>
                <c:pt idx="1">
                  <c:v>2023-08-01</c:v>
                </c:pt>
                <c:pt idx="2">
                  <c:v>2023-09-01</c:v>
                </c:pt>
                <c:pt idx="3">
                  <c:v>2023-10-01</c:v>
                </c:pt>
                <c:pt idx="4">
                  <c:v>2023-11-01</c:v>
                </c:pt>
                <c:pt idx="5">
                  <c:v>2023-12-01</c:v>
                </c:pt>
                <c:pt idx="6">
                  <c:v>2024-01-01</c:v>
                </c:pt>
                <c:pt idx="7">
                  <c:v>2024-02-01</c:v>
                </c:pt>
                <c:pt idx="8">
                  <c:v>2024-03-01</c:v>
                </c:pt>
                <c:pt idx="9">
                  <c:v>2024-04-01</c:v>
                </c:pt>
                <c:pt idx="10">
                  <c:v>2024-05-01</c:v>
                </c:pt>
                <c:pt idx="11">
                  <c:v>2024-06-01</c:v>
                </c:pt>
              </c:strCache>
            </c:strRef>
          </c:cat>
          <c:val>
            <c:numRef>
              <c:extLst>
                <c:ext xmlns:c15="http://schemas.microsoft.com/office/drawing/2012/chart" uri="{02D57815-91ED-43cb-92C2-25804820EDAC}">
                  <c15:fullRef>
                    <c15:sqref>'Imp, Eng'!$K$24:$K$36</c15:sqref>
                  </c15:fullRef>
                </c:ext>
              </c:extLst>
              <c:f>'Imp, Eng'!$K$25:$K$36</c:f>
              <c:numCache>
                <c:formatCode>_(* #,##0_);_(* \(#,##0\);_(* "-"_);_(@_)</c:formatCode>
                <c:ptCount val="12"/>
                <c:pt idx="0">
                  <c:v>467</c:v>
                </c:pt>
                <c:pt idx="1">
                  <c:v>431</c:v>
                </c:pt>
                <c:pt idx="2">
                  <c:v>402</c:v>
                </c:pt>
                <c:pt idx="3">
                  <c:v>225</c:v>
                </c:pt>
                <c:pt idx="4">
                  <c:v>972</c:v>
                </c:pt>
                <c:pt idx="5">
                  <c:v>246</c:v>
                </c:pt>
                <c:pt idx="6">
                  <c:v>852</c:v>
                </c:pt>
                <c:pt idx="7">
                  <c:v>1123</c:v>
                </c:pt>
                <c:pt idx="8">
                  <c:v>1448</c:v>
                </c:pt>
                <c:pt idx="9">
                  <c:v>3649</c:v>
                </c:pt>
                <c:pt idx="10">
                  <c:v>1938</c:v>
                </c:pt>
                <c:pt idx="11">
                  <c:v>2735</c:v>
                </c:pt>
              </c:numCache>
            </c:numRef>
          </c:val>
          <c:extLst>
            <c:ext xmlns:c16="http://schemas.microsoft.com/office/drawing/2014/chart" uri="{C3380CC4-5D6E-409C-BE32-E72D297353CC}">
              <c16:uniqueId val="{00000001-A41F-497E-A717-C3C7B0370D28}"/>
            </c:ext>
          </c:extLst>
        </c:ser>
        <c:dLbls>
          <c:showLegendKey val="0"/>
          <c:showVal val="0"/>
          <c:showCatName val="0"/>
          <c:showSerName val="0"/>
          <c:showPercent val="0"/>
          <c:showBubbleSize val="0"/>
        </c:dLbls>
        <c:gapWidth val="500"/>
        <c:axId val="136886368"/>
        <c:axId val="136902688"/>
      </c:barChart>
      <c:dateAx>
        <c:axId val="145342136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453418960"/>
        <c:crosses val="autoZero"/>
        <c:auto val="1"/>
        <c:lblOffset val="100"/>
        <c:baseTimeUnit val="months"/>
      </c:dateAx>
      <c:valAx>
        <c:axId val="145341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453421360"/>
        <c:crosses val="autoZero"/>
        <c:crossBetween val="between"/>
      </c:valAx>
      <c:valAx>
        <c:axId val="136902688"/>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6886368"/>
        <c:crosses val="max"/>
        <c:crossBetween val="between"/>
      </c:valAx>
      <c:dateAx>
        <c:axId val="136886368"/>
        <c:scaling>
          <c:orientation val="minMax"/>
        </c:scaling>
        <c:delete val="1"/>
        <c:axPos val="b"/>
        <c:numFmt formatCode="m/d/yyyy" sourceLinked="1"/>
        <c:majorTickMark val="out"/>
        <c:minorTickMark val="none"/>
        <c:tickLblPos val="nextTo"/>
        <c:crossAx val="136902688"/>
        <c:crosses val="autoZero"/>
        <c:auto val="1"/>
        <c:lblOffset val="100"/>
        <c:baseTimeUnit val="months"/>
        <c:majorUnit val="1"/>
        <c:minorUnit val="1"/>
      </c:date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500" b="1" i="0" u="none" strike="noStrike" kern="1200" baseline="0">
                <a:solidFill>
                  <a:schemeClr val="tx1">
                    <a:lumMod val="65000"/>
                    <a:lumOff val="35000"/>
                  </a:schemeClr>
                </a:solidFill>
                <a:latin typeface="NanumBarunGothic" panose="020B0603020101020101" pitchFamily="34" charset="-127"/>
                <a:ea typeface="NanumBarunGothic" panose="020B0603020101020101" pitchFamily="34" charset="-127"/>
                <a:cs typeface="+mn-cs"/>
              </a:defRPr>
            </a:pPr>
            <a:r>
              <a:rPr lang="en-US" altLang="ko-KR" sz="1500" dirty="0"/>
              <a:t>[</a:t>
            </a:r>
            <a:r>
              <a:rPr lang="ko-KR" altLang="en-US" sz="1500" dirty="0"/>
              <a:t> </a:t>
            </a:r>
            <a:r>
              <a:rPr lang="en-US" sz="1500" dirty="0"/>
              <a:t>Visitors by </a:t>
            </a:r>
            <a:r>
              <a:rPr lang="en-US" sz="1500" u="sng" dirty="0"/>
              <a:t>JOB Functions</a:t>
            </a:r>
            <a:r>
              <a:rPr lang="ko-KR" altLang="en-US" sz="1500" u="none" dirty="0"/>
              <a:t> </a:t>
            </a:r>
            <a:r>
              <a:rPr lang="en-US" altLang="ko-KR" sz="1500" u="none" dirty="0"/>
              <a:t>]</a:t>
            </a:r>
            <a:endParaRPr lang="ko-KR" sz="1500" u="none" dirty="0"/>
          </a:p>
        </c:rich>
      </c:tx>
      <c:layout>
        <c:manualLayout>
          <c:xMode val="edge"/>
          <c:yMode val="edge"/>
          <c:x val="0.24394430015460841"/>
          <c:y val="2.3947951860845428E-2"/>
        </c:manualLayout>
      </c:layout>
      <c:overlay val="0"/>
      <c:spPr>
        <a:noFill/>
        <a:ln>
          <a:noFill/>
        </a:ln>
        <a:effectLst/>
      </c:spPr>
      <c:txPr>
        <a:bodyPr rot="0" spcFirstLastPara="1" vertOverflow="ellipsis" vert="horz" wrap="square" anchor="ctr" anchorCtr="1"/>
        <a:lstStyle/>
        <a:p>
          <a:pPr>
            <a:defRPr sz="1500" b="1" i="0" u="none" strike="noStrike" kern="1200" baseline="0">
              <a:solidFill>
                <a:schemeClr val="tx1">
                  <a:lumMod val="65000"/>
                  <a:lumOff val="35000"/>
                </a:schemeClr>
              </a:solidFill>
              <a:latin typeface="NanumBarunGothic" panose="020B0603020101020101" pitchFamily="34" charset="-127"/>
              <a:ea typeface="NanumBarunGothic" panose="020B0603020101020101" pitchFamily="34" charset="-127"/>
              <a:cs typeface="+mn-cs"/>
            </a:defRPr>
          </a:pPr>
          <a:endParaRPr lang="ko-KR"/>
        </a:p>
      </c:txPr>
    </c:title>
    <c:autoTitleDeleted val="0"/>
    <c:plotArea>
      <c:layout/>
      <c:barChart>
        <c:barDir val="bar"/>
        <c:grouping val="clustered"/>
        <c:varyColors val="0"/>
        <c:ser>
          <c:idx val="0"/>
          <c:order val="0"/>
          <c:tx>
            <c:strRef>
              <c:f>'Visitor Demographic'!$L$4</c:f>
              <c:strCache>
                <c:ptCount val="1"/>
                <c:pt idx="0">
                  <c:v>Total Views</c:v>
                </c:pt>
              </c:strCache>
            </c:strRef>
          </c:tx>
          <c:spPr>
            <a:solidFill>
              <a:srgbClr val="002060"/>
            </a:solidFill>
            <a:ln>
              <a:noFill/>
            </a:ln>
            <a:effectLst>
              <a:outerShdw blurRad="57150" dist="19050" dir="5400000" algn="ctr" rotWithShape="0">
                <a:srgbClr val="000000">
                  <a:alpha val="63000"/>
                </a:srgbClr>
              </a:outerShdw>
            </a:effectLst>
          </c:spPr>
          <c:invertIfNegative val="0"/>
          <c:dLbls>
            <c:delete val="1"/>
          </c:dLbls>
          <c:cat>
            <c:strRef>
              <c:f>'Visitor Demographic'!$K$5:$K$14</c:f>
              <c:strCache>
                <c:ptCount val="10"/>
                <c:pt idx="0">
                  <c:v>IT</c:v>
                </c:pt>
                <c:pt idx="1">
                  <c:v>영업</c:v>
                </c:pt>
                <c:pt idx="2">
                  <c:v>공학</c:v>
                </c:pt>
                <c:pt idx="3">
                  <c:v>마케팅</c:v>
                </c:pt>
                <c:pt idx="4">
                  <c:v>운영</c:v>
                </c:pt>
                <c:pt idx="5">
                  <c:v>연구</c:v>
                </c:pt>
                <c:pt idx="6">
                  <c:v>사업개발</c:v>
                </c:pt>
                <c:pt idx="7">
                  <c:v>프로젝트 관리</c:v>
                </c:pt>
                <c:pt idx="8">
                  <c:v>미술·디자인</c:v>
                </c:pt>
                <c:pt idx="9">
                  <c:v>회계</c:v>
                </c:pt>
              </c:strCache>
            </c:strRef>
          </c:cat>
          <c:val>
            <c:numRef>
              <c:f>'Visitor Demographic'!$L$5:$L$14</c:f>
              <c:numCache>
                <c:formatCode>General</c:formatCode>
                <c:ptCount val="10"/>
                <c:pt idx="0">
                  <c:v>265</c:v>
                </c:pt>
                <c:pt idx="1">
                  <c:v>73</c:v>
                </c:pt>
                <c:pt idx="2">
                  <c:v>70</c:v>
                </c:pt>
                <c:pt idx="3">
                  <c:v>41</c:v>
                </c:pt>
                <c:pt idx="4">
                  <c:v>37</c:v>
                </c:pt>
                <c:pt idx="5">
                  <c:v>32</c:v>
                </c:pt>
                <c:pt idx="6">
                  <c:v>32</c:v>
                </c:pt>
                <c:pt idx="7">
                  <c:v>26</c:v>
                </c:pt>
                <c:pt idx="8">
                  <c:v>14</c:v>
                </c:pt>
                <c:pt idx="9">
                  <c:v>10</c:v>
                </c:pt>
              </c:numCache>
            </c:numRef>
          </c:val>
          <c:extLst>
            <c:ext xmlns:c16="http://schemas.microsoft.com/office/drawing/2014/chart" uri="{C3380CC4-5D6E-409C-BE32-E72D297353CC}">
              <c16:uniqueId val="{00000000-69DF-418B-849B-9A54D75F8D11}"/>
            </c:ext>
          </c:extLst>
        </c:ser>
        <c:ser>
          <c:idx val="1"/>
          <c:order val="1"/>
          <c:tx>
            <c:strRef>
              <c:f>'Visitor Demographic'!$M$4</c:f>
              <c:strCache>
                <c:ptCount val="1"/>
                <c:pt idx="0">
                  <c:v>Percentage</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tx1">
                        <a:lumMod val="75000"/>
                        <a:lumOff val="25000"/>
                      </a:schemeClr>
                    </a:solidFill>
                    <a:latin typeface="NanumBarunGothic" panose="020B0603020101020101" pitchFamily="34" charset="-127"/>
                    <a:ea typeface="NanumBarunGothic" panose="020B0603020101020101" pitchFamily="34" charset="-127"/>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'Visitor Demographic'!$K$5:$K$14</c:f>
              <c:strCache>
                <c:ptCount val="10"/>
                <c:pt idx="0">
                  <c:v>IT</c:v>
                </c:pt>
                <c:pt idx="1">
                  <c:v>영업</c:v>
                </c:pt>
                <c:pt idx="2">
                  <c:v>공학</c:v>
                </c:pt>
                <c:pt idx="3">
                  <c:v>마케팅</c:v>
                </c:pt>
                <c:pt idx="4">
                  <c:v>운영</c:v>
                </c:pt>
                <c:pt idx="5">
                  <c:v>연구</c:v>
                </c:pt>
                <c:pt idx="6">
                  <c:v>사업개발</c:v>
                </c:pt>
                <c:pt idx="7">
                  <c:v>프로젝트 관리</c:v>
                </c:pt>
                <c:pt idx="8">
                  <c:v>미술·디자인</c:v>
                </c:pt>
                <c:pt idx="9">
                  <c:v>회계</c:v>
                </c:pt>
              </c:strCache>
            </c:strRef>
          </c:cat>
          <c:val>
            <c:numRef>
              <c:f>'Visitor Demographic'!$M$5:$M$14</c:f>
              <c:numCache>
                <c:formatCode>0.0%</c:formatCode>
                <c:ptCount val="10"/>
                <c:pt idx="0">
                  <c:v>0.42130365659777425</c:v>
                </c:pt>
                <c:pt idx="1">
                  <c:v>0.11605723370429252</c:v>
                </c:pt>
                <c:pt idx="2">
                  <c:v>0.11128775834658187</c:v>
                </c:pt>
                <c:pt idx="3">
                  <c:v>6.518282988871224E-2</c:v>
                </c:pt>
                <c:pt idx="4">
                  <c:v>5.8823529411764705E-2</c:v>
                </c:pt>
                <c:pt idx="5">
                  <c:v>5.0874403815580289E-2</c:v>
                </c:pt>
                <c:pt idx="6">
                  <c:v>5.0874403815580289E-2</c:v>
                </c:pt>
                <c:pt idx="7">
                  <c:v>4.133545310015898E-2</c:v>
                </c:pt>
                <c:pt idx="8">
                  <c:v>2.2257551669316374E-2</c:v>
                </c:pt>
                <c:pt idx="9">
                  <c:v>1.5898251192368838E-2</c:v>
                </c:pt>
              </c:numCache>
            </c:numRef>
          </c:val>
          <c:extLst>
            <c:ext xmlns:c16="http://schemas.microsoft.com/office/drawing/2014/chart" uri="{C3380CC4-5D6E-409C-BE32-E72D297353CC}">
              <c16:uniqueId val="{00000001-69DF-418B-849B-9A54D75F8D11}"/>
            </c:ext>
          </c:extLst>
        </c:ser>
        <c:dLbls>
          <c:dLblPos val="outEnd"/>
          <c:showLegendKey val="0"/>
          <c:showVal val="1"/>
          <c:showCatName val="0"/>
          <c:showSerName val="0"/>
          <c:showPercent val="0"/>
          <c:showBubbleSize val="0"/>
        </c:dLbls>
        <c:gapWidth val="150"/>
        <c:axId val="586591968"/>
        <c:axId val="586593600"/>
      </c:barChart>
      <c:catAx>
        <c:axId val="586591968"/>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NanumBarunGothic" panose="020B0603020101020101" pitchFamily="34" charset="-127"/>
                <a:ea typeface="NanumBarunGothic" panose="020B0603020101020101" pitchFamily="34" charset="-127"/>
                <a:cs typeface="+mn-cs"/>
              </a:defRPr>
            </a:pPr>
            <a:endParaRPr lang="ko-KR"/>
          </a:p>
        </c:txPr>
        <c:crossAx val="586593600"/>
        <c:crosses val="autoZero"/>
        <c:auto val="1"/>
        <c:lblAlgn val="ctr"/>
        <c:lblOffset val="100"/>
        <c:noMultiLvlLbl val="0"/>
      </c:catAx>
      <c:valAx>
        <c:axId val="58659360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1000" b="1" i="0" u="none" strike="noStrike" kern="1200" baseline="0">
                <a:solidFill>
                  <a:schemeClr val="tx1">
                    <a:lumMod val="50000"/>
                    <a:lumOff val="50000"/>
                  </a:schemeClr>
                </a:solidFill>
                <a:latin typeface="NanumBarunGothic" panose="020B0603020101020101" pitchFamily="34" charset="-127"/>
                <a:ea typeface="NanumBarunGothic" panose="020B0603020101020101" pitchFamily="34" charset="-127"/>
                <a:cs typeface="+mn-cs"/>
              </a:defRPr>
            </a:pPr>
            <a:endParaRPr lang="ko-KR"/>
          </a:p>
        </c:txPr>
        <c:crossAx val="586591968"/>
        <c:crosses val="autoZero"/>
        <c:crossBetween val="between"/>
      </c:valAx>
      <c:spPr>
        <a:noFill/>
        <a:ln>
          <a:noFill/>
        </a:ln>
        <a:effectLst/>
      </c:spPr>
    </c:plotArea>
    <c:plotVisOnly val="1"/>
    <c:dispBlanksAs val="gap"/>
    <c:showDLblsOverMax val="0"/>
  </c:chart>
  <c:spPr>
    <a:solidFill>
      <a:srgbClr val="F5F5F5"/>
    </a:solidFill>
    <a:ln w="9525" cap="flat" cmpd="sng" algn="ctr">
      <a:noFill/>
      <a:round/>
    </a:ln>
    <a:effectLst/>
  </c:spPr>
  <c:txPr>
    <a:bodyPr/>
    <a:lstStyle/>
    <a:p>
      <a:pPr>
        <a:defRPr>
          <a:latin typeface="NanumBarunGothic" panose="020B0603020101020101" pitchFamily="34" charset="-127"/>
          <a:ea typeface="NanumBarunGothic" panose="020B0603020101020101" pitchFamily="34" charset="-127"/>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500" b="1" i="0" u="none" strike="noStrike" kern="1200" baseline="0">
                <a:solidFill>
                  <a:schemeClr val="tx1">
                    <a:lumMod val="65000"/>
                    <a:lumOff val="35000"/>
                  </a:schemeClr>
                </a:solidFill>
                <a:latin typeface="NanumBarunGothic" panose="020B0603020101020101" pitchFamily="34" charset="-127"/>
                <a:ea typeface="NanumBarunGothic" panose="020B0603020101020101" pitchFamily="34" charset="-127"/>
                <a:cs typeface="+mn-cs"/>
              </a:defRPr>
            </a:pPr>
            <a:r>
              <a:rPr lang="en-US" altLang="ko-KR" sz="1500" dirty="0"/>
              <a:t>[</a:t>
            </a:r>
            <a:r>
              <a:rPr lang="ko-KR" altLang="en-US" sz="1500" dirty="0"/>
              <a:t> </a:t>
            </a:r>
            <a:r>
              <a:rPr lang="en-US" sz="1500" dirty="0"/>
              <a:t>Visitors by </a:t>
            </a:r>
            <a:r>
              <a:rPr lang="en-US" sz="1500" u="sng" dirty="0"/>
              <a:t>Industry</a:t>
            </a:r>
            <a:r>
              <a:rPr lang="en-US" altLang="ko-KR" sz="1500" u="none" dirty="0"/>
              <a:t>]</a:t>
            </a:r>
            <a:endParaRPr lang="ko-KR" sz="1500" u="none" dirty="0"/>
          </a:p>
        </c:rich>
      </c:tx>
      <c:layout>
        <c:manualLayout>
          <c:xMode val="edge"/>
          <c:yMode val="edge"/>
          <c:x val="0.31911561953066397"/>
          <c:y val="2.3947951860845428E-2"/>
        </c:manualLayout>
      </c:layout>
      <c:overlay val="0"/>
      <c:spPr>
        <a:noFill/>
        <a:ln>
          <a:noFill/>
        </a:ln>
        <a:effectLst/>
      </c:spPr>
      <c:txPr>
        <a:bodyPr rot="0" spcFirstLastPara="1" vertOverflow="ellipsis" vert="horz" wrap="square" anchor="ctr" anchorCtr="1"/>
        <a:lstStyle/>
        <a:p>
          <a:pPr>
            <a:defRPr sz="1500" b="1" i="0" u="none" strike="noStrike" kern="1200" baseline="0">
              <a:solidFill>
                <a:schemeClr val="tx1">
                  <a:lumMod val="65000"/>
                  <a:lumOff val="35000"/>
                </a:schemeClr>
              </a:solidFill>
              <a:latin typeface="NanumBarunGothic" panose="020B0603020101020101" pitchFamily="34" charset="-127"/>
              <a:ea typeface="NanumBarunGothic" panose="020B0603020101020101" pitchFamily="34" charset="-127"/>
              <a:cs typeface="+mn-cs"/>
            </a:defRPr>
          </a:pPr>
          <a:endParaRPr lang="ko-KR"/>
        </a:p>
      </c:txPr>
    </c:title>
    <c:autoTitleDeleted val="0"/>
    <c:plotArea>
      <c:layout/>
      <c:barChart>
        <c:barDir val="bar"/>
        <c:grouping val="clustered"/>
        <c:varyColors val="0"/>
        <c:ser>
          <c:idx val="0"/>
          <c:order val="0"/>
          <c:tx>
            <c:strRef>
              <c:f>'Visitor Demographic'!$V$4</c:f>
              <c:strCache>
                <c:ptCount val="1"/>
                <c:pt idx="0">
                  <c:v>Total Views</c:v>
                </c:pt>
              </c:strCache>
            </c:strRef>
          </c:tx>
          <c:spPr>
            <a:solidFill>
              <a:srgbClr val="0070C0"/>
            </a:solidFill>
            <a:ln>
              <a:noFill/>
            </a:ln>
            <a:effectLst>
              <a:outerShdw blurRad="57150" dist="19050" dir="5400000" algn="ctr" rotWithShape="0">
                <a:srgbClr val="000000">
                  <a:alpha val="63000"/>
                </a:srgbClr>
              </a:outerShdw>
            </a:effectLst>
          </c:spPr>
          <c:invertIfNegative val="0"/>
          <c:dLbls>
            <c:delete val="1"/>
          </c:dLbls>
          <c:cat>
            <c:strRef>
              <c:f>'Visitor Demographic'!$U$5:$U$14</c:f>
              <c:strCache>
                <c:ptCount val="10"/>
                <c:pt idx="0">
                  <c:v>IT 서비스 및 IT 컨설팅</c:v>
                </c:pt>
                <c:pt idx="1">
                  <c:v>광고 서비스</c:v>
                </c:pt>
                <c:pt idx="2">
                  <c:v>가전제품, 전기 및 전자제품 제조</c:v>
                </c:pt>
                <c:pt idx="3">
                  <c:v>제조</c:v>
                </c:pt>
                <c:pt idx="4">
                  <c:v>HR 서비스</c:v>
                </c:pt>
                <c:pt idx="5">
                  <c:v>화학제조</c:v>
                </c:pt>
                <c:pt idx="6">
                  <c:v>연구 서비스</c:v>
                </c:pt>
                <c:pt idx="7">
                  <c:v>광업</c:v>
                </c:pt>
                <c:pt idx="8">
                  <c:v>엔터테인먼트 업체</c:v>
                </c:pt>
                <c:pt idx="9">
                  <c:v>트럭 운송</c:v>
                </c:pt>
              </c:strCache>
            </c:strRef>
          </c:cat>
          <c:val>
            <c:numRef>
              <c:f>'Visitor Demographic'!$V$5:$V$14</c:f>
              <c:numCache>
                <c:formatCode>General</c:formatCode>
                <c:ptCount val="10"/>
                <c:pt idx="0">
                  <c:v>254</c:v>
                </c:pt>
                <c:pt idx="1">
                  <c:v>247</c:v>
                </c:pt>
                <c:pt idx="2">
                  <c:v>139</c:v>
                </c:pt>
                <c:pt idx="3">
                  <c:v>57</c:v>
                </c:pt>
                <c:pt idx="4">
                  <c:v>51</c:v>
                </c:pt>
                <c:pt idx="5">
                  <c:v>29</c:v>
                </c:pt>
                <c:pt idx="6">
                  <c:v>28</c:v>
                </c:pt>
                <c:pt idx="7">
                  <c:v>22</c:v>
                </c:pt>
                <c:pt idx="8">
                  <c:v>22</c:v>
                </c:pt>
                <c:pt idx="9">
                  <c:v>21</c:v>
                </c:pt>
              </c:numCache>
            </c:numRef>
          </c:val>
          <c:extLst>
            <c:ext xmlns:c16="http://schemas.microsoft.com/office/drawing/2014/chart" uri="{C3380CC4-5D6E-409C-BE32-E72D297353CC}">
              <c16:uniqueId val="{00000000-6CA3-4204-AD1A-9F821A86639A}"/>
            </c:ext>
          </c:extLst>
        </c:ser>
        <c:ser>
          <c:idx val="1"/>
          <c:order val="1"/>
          <c:tx>
            <c:strRef>
              <c:f>'Visitor Demographic'!$W$4</c:f>
              <c:strCache>
                <c:ptCount val="1"/>
                <c:pt idx="0">
                  <c:v>Percentage</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tx1">
                        <a:lumMod val="75000"/>
                        <a:lumOff val="25000"/>
                      </a:schemeClr>
                    </a:solidFill>
                    <a:latin typeface="NanumBarunGothic" panose="020B0603020101020101" pitchFamily="34" charset="-127"/>
                    <a:ea typeface="NanumBarunGothic" panose="020B0603020101020101" pitchFamily="34" charset="-127"/>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'Visitor Demographic'!$U$5:$U$14</c:f>
              <c:strCache>
                <c:ptCount val="10"/>
                <c:pt idx="0">
                  <c:v>IT 서비스 및 IT 컨설팅</c:v>
                </c:pt>
                <c:pt idx="1">
                  <c:v>광고 서비스</c:v>
                </c:pt>
                <c:pt idx="2">
                  <c:v>가전제품, 전기 및 전자제품 제조</c:v>
                </c:pt>
                <c:pt idx="3">
                  <c:v>제조</c:v>
                </c:pt>
                <c:pt idx="4">
                  <c:v>HR 서비스</c:v>
                </c:pt>
                <c:pt idx="5">
                  <c:v>화학제조</c:v>
                </c:pt>
                <c:pt idx="6">
                  <c:v>연구 서비스</c:v>
                </c:pt>
                <c:pt idx="7">
                  <c:v>광업</c:v>
                </c:pt>
                <c:pt idx="8">
                  <c:v>엔터테인먼트 업체</c:v>
                </c:pt>
                <c:pt idx="9">
                  <c:v>트럭 운송</c:v>
                </c:pt>
              </c:strCache>
            </c:strRef>
          </c:cat>
          <c:val>
            <c:numRef>
              <c:f>'Visitor Demographic'!$W$5:$W$14</c:f>
              <c:numCache>
                <c:formatCode>0.0%</c:formatCode>
                <c:ptCount val="10"/>
                <c:pt idx="0">
                  <c:v>0.22862286228622863</c:v>
                </c:pt>
                <c:pt idx="1">
                  <c:v>0.22232223222322231</c:v>
                </c:pt>
                <c:pt idx="2">
                  <c:v>0.1251125112511251</c:v>
                </c:pt>
                <c:pt idx="3">
                  <c:v>5.1305130513051307E-2</c:v>
                </c:pt>
                <c:pt idx="4">
                  <c:v>4.5904590459045908E-2</c:v>
                </c:pt>
                <c:pt idx="5">
                  <c:v>2.6102610261026102E-2</c:v>
                </c:pt>
                <c:pt idx="6">
                  <c:v>2.5202520252025202E-2</c:v>
                </c:pt>
                <c:pt idx="7">
                  <c:v>1.9801980198019802E-2</c:v>
                </c:pt>
                <c:pt idx="8">
                  <c:v>1.9801980198019802E-2</c:v>
                </c:pt>
                <c:pt idx="9">
                  <c:v>1.8901890189018902E-2</c:v>
                </c:pt>
              </c:numCache>
            </c:numRef>
          </c:val>
          <c:extLst>
            <c:ext xmlns:c16="http://schemas.microsoft.com/office/drawing/2014/chart" uri="{C3380CC4-5D6E-409C-BE32-E72D297353CC}">
              <c16:uniqueId val="{00000001-6CA3-4204-AD1A-9F821A86639A}"/>
            </c:ext>
          </c:extLst>
        </c:ser>
        <c:dLbls>
          <c:dLblPos val="outEnd"/>
          <c:showLegendKey val="0"/>
          <c:showVal val="1"/>
          <c:showCatName val="0"/>
          <c:showSerName val="0"/>
          <c:showPercent val="0"/>
          <c:showBubbleSize val="0"/>
        </c:dLbls>
        <c:gapWidth val="150"/>
        <c:axId val="586599584"/>
        <c:axId val="586588704"/>
      </c:barChart>
      <c:catAx>
        <c:axId val="586599584"/>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NanumBarunGothic" panose="020B0603020101020101" pitchFamily="34" charset="-127"/>
                <a:ea typeface="NanumBarunGothic" panose="020B0603020101020101" pitchFamily="34" charset="-127"/>
                <a:cs typeface="+mn-cs"/>
              </a:defRPr>
            </a:pPr>
            <a:endParaRPr lang="ko-KR"/>
          </a:p>
        </c:txPr>
        <c:crossAx val="586588704"/>
        <c:crosses val="autoZero"/>
        <c:auto val="1"/>
        <c:lblAlgn val="ctr"/>
        <c:lblOffset val="100"/>
        <c:noMultiLvlLbl val="0"/>
      </c:catAx>
      <c:valAx>
        <c:axId val="586588704"/>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1000" b="1" i="0" u="none" strike="noStrike" kern="1200" baseline="0">
                <a:solidFill>
                  <a:schemeClr val="tx1">
                    <a:lumMod val="50000"/>
                    <a:lumOff val="50000"/>
                  </a:schemeClr>
                </a:solidFill>
                <a:latin typeface="NanumBarunGothic" panose="020B0603020101020101" pitchFamily="34" charset="-127"/>
                <a:ea typeface="NanumBarunGothic" panose="020B0603020101020101" pitchFamily="34" charset="-127"/>
                <a:cs typeface="+mn-cs"/>
              </a:defRPr>
            </a:pPr>
            <a:endParaRPr lang="ko-KR"/>
          </a:p>
        </c:txPr>
        <c:crossAx val="586599584"/>
        <c:crosses val="autoZero"/>
        <c:crossBetween val="between"/>
      </c:valAx>
      <c:spPr>
        <a:noFill/>
        <a:ln>
          <a:noFill/>
        </a:ln>
        <a:effectLst/>
      </c:spPr>
    </c:plotArea>
    <c:plotVisOnly val="1"/>
    <c:dispBlanksAs val="gap"/>
    <c:showDLblsOverMax val="0"/>
  </c:chart>
  <c:spPr>
    <a:solidFill>
      <a:srgbClr val="F5F5F5"/>
    </a:solidFill>
    <a:ln w="9525" cap="flat" cmpd="sng" algn="ctr">
      <a:noFill/>
      <a:round/>
    </a:ln>
    <a:effectLst/>
  </c:spPr>
  <c:txPr>
    <a:bodyPr/>
    <a:lstStyle/>
    <a:p>
      <a:pPr>
        <a:defRPr>
          <a:latin typeface="NanumBarunGothic" panose="020B0603020101020101" pitchFamily="34" charset="-127"/>
          <a:ea typeface="NanumBarunGothic" panose="020B0603020101020101" pitchFamily="34" charset="-127"/>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1197"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2128"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1197"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2128"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619125</xdr:colOff>
      <xdr:row>3</xdr:row>
      <xdr:rowOff>66675</xdr:rowOff>
    </xdr:from>
    <xdr:to>
      <xdr:col>20</xdr:col>
      <xdr:colOff>300328</xdr:colOff>
      <xdr:row>19</xdr:row>
      <xdr:rowOff>18815</xdr:rowOff>
    </xdr:to>
    <xdr:graphicFrame macro="">
      <xdr:nvGraphicFramePr>
        <xdr:cNvPr id="2" name="차트 1">
          <a:extLst>
            <a:ext uri="{FF2B5EF4-FFF2-40B4-BE49-F238E27FC236}">
              <a16:creationId xmlns:a16="http://schemas.microsoft.com/office/drawing/2014/main" id="{7370C3B3-A17F-573B-D98C-71C7220F94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523875</xdr:colOff>
      <xdr:row>8</xdr:row>
      <xdr:rowOff>57150</xdr:rowOff>
    </xdr:from>
    <xdr:to>
      <xdr:col>21</xdr:col>
      <xdr:colOff>636225</xdr:colOff>
      <xdr:row>23</xdr:row>
      <xdr:rowOff>3891</xdr:rowOff>
    </xdr:to>
    <xdr:graphicFrame macro="">
      <xdr:nvGraphicFramePr>
        <xdr:cNvPr id="2" name="차트 1">
          <a:extLst>
            <a:ext uri="{FF2B5EF4-FFF2-40B4-BE49-F238E27FC236}">
              <a16:creationId xmlns:a16="http://schemas.microsoft.com/office/drawing/2014/main" id="{9D2D64A8-9385-5516-5123-DA1602CB68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298261</xdr:colOff>
      <xdr:row>3</xdr:row>
      <xdr:rowOff>58270</xdr:rowOff>
    </xdr:from>
    <xdr:to>
      <xdr:col>30</xdr:col>
      <xdr:colOff>85539</xdr:colOff>
      <xdr:row>25</xdr:row>
      <xdr:rowOff>8965</xdr:rowOff>
    </xdr:to>
    <xdr:graphicFrame macro="">
      <xdr:nvGraphicFramePr>
        <xdr:cNvPr id="2" name="차트 1">
          <a:extLst>
            <a:ext uri="{FF2B5EF4-FFF2-40B4-BE49-F238E27FC236}">
              <a16:creationId xmlns:a16="http://schemas.microsoft.com/office/drawing/2014/main" id="{507730C9-6365-43C9-93B3-026A589C7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47625</xdr:colOff>
      <xdr:row>4</xdr:row>
      <xdr:rowOff>57150</xdr:rowOff>
    </xdr:from>
    <xdr:to>
      <xdr:col>19</xdr:col>
      <xdr:colOff>346074</xdr:colOff>
      <xdr:row>21</xdr:row>
      <xdr:rowOff>116831</xdr:rowOff>
    </xdr:to>
    <xdr:graphicFrame macro="">
      <xdr:nvGraphicFramePr>
        <xdr:cNvPr id="2" name="차트 1">
          <a:extLst>
            <a:ext uri="{FF2B5EF4-FFF2-40B4-BE49-F238E27FC236}">
              <a16:creationId xmlns:a16="http://schemas.microsoft.com/office/drawing/2014/main" id="{6707063E-F71C-45D0-AE0F-8B8D13FF6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361949</xdr:colOff>
      <xdr:row>6</xdr:row>
      <xdr:rowOff>100012</xdr:rowOff>
    </xdr:from>
    <xdr:to>
      <xdr:col>16</xdr:col>
      <xdr:colOff>685799</xdr:colOff>
      <xdr:row>19</xdr:row>
      <xdr:rowOff>119062</xdr:rowOff>
    </xdr:to>
    <xdr:graphicFrame macro="">
      <xdr:nvGraphicFramePr>
        <xdr:cNvPr id="2" name="차트 1">
          <a:extLst>
            <a:ext uri="{FF2B5EF4-FFF2-40B4-BE49-F238E27FC236}">
              <a16:creationId xmlns:a16="http://schemas.microsoft.com/office/drawing/2014/main" id="{216E57EA-CCC3-7222-EFBC-B94BEE1B47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641350</xdr:colOff>
      <xdr:row>16</xdr:row>
      <xdr:rowOff>44450</xdr:rowOff>
    </xdr:from>
    <xdr:to>
      <xdr:col>14</xdr:col>
      <xdr:colOff>613225</xdr:colOff>
      <xdr:row>35</xdr:row>
      <xdr:rowOff>184884</xdr:rowOff>
    </xdr:to>
    <xdr:graphicFrame macro="">
      <xdr:nvGraphicFramePr>
        <xdr:cNvPr id="2" name="차트 1">
          <a:extLst>
            <a:ext uri="{FF2B5EF4-FFF2-40B4-BE49-F238E27FC236}">
              <a16:creationId xmlns:a16="http://schemas.microsoft.com/office/drawing/2014/main" id="{57DCF8A7-E7C6-4003-9324-53AC67449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469900</xdr:colOff>
      <xdr:row>16</xdr:row>
      <xdr:rowOff>38100</xdr:rowOff>
    </xdr:from>
    <xdr:to>
      <xdr:col>21</xdr:col>
      <xdr:colOff>816425</xdr:colOff>
      <xdr:row>35</xdr:row>
      <xdr:rowOff>178534</xdr:rowOff>
    </xdr:to>
    <xdr:graphicFrame macro="">
      <xdr:nvGraphicFramePr>
        <xdr:cNvPr id="3" name="차트 2">
          <a:extLst>
            <a:ext uri="{FF2B5EF4-FFF2-40B4-BE49-F238E27FC236}">
              <a16:creationId xmlns:a16="http://schemas.microsoft.com/office/drawing/2014/main" id="{689E85FC-326E-4859-8DB1-C8FFB0343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OME\OneDrive\&#48148;&#53461;%20&#54868;&#47732;\Prain%20Global\SK%20bioscience\SK%20bioscience%206&#50900;%20&#48372;&#44256;&#49436;(&#45936;&#51060;&#53552;)\SK%20bioscience%20&#50900;&#44036;%20&#47532;&#54252;&#53944;%20&#50577;&#49885;_6&#50900;.xlsx" TargetMode="External"/><Relationship Id="rId1" Type="http://schemas.openxmlformats.org/officeDocument/2006/relationships/externalLinkPath" Target="file:///C:\Users\HOME\OneDrive\&#48148;&#53461;%20&#54868;&#47732;\Prain%20Global\SK%20bioscience\SK%20bioscience%206&#50900;%20&#48372;&#44256;&#49436;(&#45936;&#51060;&#53552;)\SK%20bioscience%20&#50900;&#44036;%20&#47532;&#54252;&#53944;%20&#50577;&#49885;_6&#509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월간 HL"/>
      <sheetName val="일간 팔로워"/>
      <sheetName val="visitors"/>
      <sheetName val="일간 PV"/>
      <sheetName val="월간 지표비교"/>
      <sheetName val="PC PV 월별 비교"/>
      <sheetName val="모바일 PV 월별 비교"/>
      <sheetName val="contents"/>
      <sheetName val="contents 추가정보"/>
      <sheetName val="contents 장표"/>
      <sheetName val="사진추가"/>
      <sheetName val="contents(daily)"/>
      <sheetName val="일일 노출,참여"/>
      <sheetName val="지역 data"/>
      <sheetName val="경쟁사"/>
      <sheetName val="visitor demographic"/>
      <sheetName val="KPI"/>
      <sheetName val="Follower Ad data"/>
      <sheetName val="Follower Ad"/>
    </sheetNames>
    <sheetDataSet>
      <sheetData sheetId="0" refreshError="1"/>
      <sheetData sheetId="1"/>
      <sheetData sheetId="2"/>
      <sheetData sheetId="3">
        <row r="3">
          <cell r="A3" t="str">
            <v>날짜</v>
          </cell>
        </row>
      </sheetData>
      <sheetData sheetId="4">
        <row r="32">
          <cell r="J32">
            <v>1272</v>
          </cell>
        </row>
      </sheetData>
      <sheetData sheetId="5">
        <row r="3">
          <cell r="C3" t="str">
            <v>4월</v>
          </cell>
        </row>
      </sheetData>
      <sheetData sheetId="6" refreshError="1"/>
      <sheetData sheetId="7" refreshError="1"/>
      <sheetData sheetId="8" refreshError="1"/>
      <sheetData sheetId="9">
        <row r="5">
          <cell r="C5" t="str">
            <v>06월 05일</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ow r="6">
          <cell r="A6" t="str">
            <v>Start Date (in UTC)</v>
          </cell>
          <cell r="B6" t="str">
            <v>Account Name</v>
          </cell>
          <cell r="C6" t="str">
            <v>Currency</v>
          </cell>
          <cell r="D6" t="str">
            <v>Campaign Group ID</v>
          </cell>
          <cell r="E6" t="str">
            <v>Campaign Group Name</v>
          </cell>
          <cell r="F6" t="str">
            <v>Campaign Group Status</v>
          </cell>
          <cell r="G6" t="str">
            <v>Campaign Group Start Date</v>
          </cell>
          <cell r="H6" t="str">
            <v>Campaign Group End Date</v>
          </cell>
          <cell r="I6" t="str">
            <v>Campaign Group Total Budget</v>
          </cell>
          <cell r="J6" t="str">
            <v>Campaign ID</v>
          </cell>
          <cell r="K6" t="str">
            <v>Campaign Name</v>
          </cell>
          <cell r="L6" t="str">
            <v>Campaign Objective</v>
          </cell>
          <cell r="M6" t="str">
            <v>Campaign Type</v>
          </cell>
          <cell r="N6" t="str">
            <v>Campaign Status</v>
          </cell>
          <cell r="O6" t="str">
            <v>Cost Type</v>
          </cell>
          <cell r="P6" t="str">
            <v>Total Budget</v>
          </cell>
          <cell r="Q6" t="str">
            <v>Campaign Start Date</v>
          </cell>
          <cell r="R6" t="str">
            <v>Campaign End Date</v>
          </cell>
          <cell r="S6" t="str">
            <v>Total Spent</v>
          </cell>
          <cell r="T6" t="str">
            <v>Impressions</v>
          </cell>
          <cell r="U6" t="str">
            <v>Clicks</v>
          </cell>
          <cell r="V6" t="str">
            <v>Click Through Rate</v>
          </cell>
          <cell r="W6" t="str">
            <v>Average CPM</v>
          </cell>
          <cell r="X6" t="str">
            <v>Average CPC</v>
          </cell>
          <cell r="Y6" t="str">
            <v>Reactions</v>
          </cell>
          <cell r="Z6" t="str">
            <v>Comments</v>
          </cell>
          <cell r="AA6" t="str">
            <v>Shares</v>
          </cell>
          <cell r="AB6" t="str">
            <v>Follows</v>
          </cell>
          <cell r="AC6" t="str">
            <v>Other Clicks</v>
          </cell>
          <cell r="AD6" t="str">
            <v>Total Social Actions</v>
          </cell>
          <cell r="AE6" t="str">
            <v>Total Engagements</v>
          </cell>
          <cell r="AF6" t="str">
            <v>Engagement Rate</v>
          </cell>
          <cell r="AG6" t="str">
            <v>Viral Impressions</v>
          </cell>
          <cell r="AH6" t="str">
            <v>Viral Clicks</v>
          </cell>
          <cell r="AI6" t="str">
            <v>Viral Reactions</v>
          </cell>
          <cell r="AJ6" t="str">
            <v>Viral Comments</v>
          </cell>
          <cell r="AK6" t="str">
            <v>Viral Shares</v>
          </cell>
          <cell r="AL6" t="str">
            <v>Viral Follows</v>
          </cell>
          <cell r="AM6" t="str">
            <v>Viral Other Clicks</v>
          </cell>
          <cell r="AN6" t="str">
            <v>Conversions</v>
          </cell>
          <cell r="AO6" t="str">
            <v>Post-Click Conversions</v>
          </cell>
          <cell r="AP6" t="str">
            <v>View-Through Conversions</v>
          </cell>
          <cell r="AQ6" t="str">
            <v>Conversion Rate</v>
          </cell>
          <cell r="AR6" t="str">
            <v>Cost per Conversion</v>
          </cell>
          <cell r="AS6" t="str">
            <v>Total Conversion Value</v>
          </cell>
          <cell r="AT6" t="str">
            <v>Return on Ad Spend</v>
          </cell>
          <cell r="AU6" t="str">
            <v>Viral Conversions</v>
          </cell>
          <cell r="AV6" t="str">
            <v>Viral Post-Click Conversions</v>
          </cell>
          <cell r="AW6" t="str">
            <v>Viral View-Through Conversions</v>
          </cell>
          <cell r="AX6" t="str">
            <v>Leads</v>
          </cell>
          <cell r="AY6" t="str">
            <v>Lead Forms Opened</v>
          </cell>
          <cell r="AZ6" t="str">
            <v>Lead Form Completion Rate</v>
          </cell>
          <cell r="BA6" t="str">
            <v>Cost per Lead</v>
          </cell>
          <cell r="BB6" t="str">
            <v>Reach</v>
          </cell>
          <cell r="BC6" t="str">
            <v>Average Frequency</v>
          </cell>
          <cell r="BD6" t="str">
            <v>Cost per 1,000 People Reached</v>
          </cell>
          <cell r="BE6" t="str">
            <v>Event Registrations</v>
          </cell>
          <cell r="BF6" t="str">
            <v>Click Event Registrations</v>
          </cell>
          <cell r="BG6" t="str">
            <v>View Event Registrations</v>
          </cell>
          <cell r="BH6" t="str">
            <v>Viral Event Registrations</v>
          </cell>
          <cell r="BI6" t="str">
            <v>Viral Click Event Registrations</v>
          </cell>
          <cell r="BJ6" t="str">
            <v>Viral View Event Registrations</v>
          </cell>
          <cell r="BK6" t="str">
            <v>Average Daily Spend</v>
          </cell>
          <cell r="BL6" t="str">
            <v>Clicks to Landing Page</v>
          </cell>
          <cell r="BM6" t="str">
            <v>Clicks to LinkedIn Page</v>
          </cell>
          <cell r="BN6" t="str">
            <v>Download Clicks</v>
          </cell>
          <cell r="BO6" t="str">
            <v>Viral Download Clicks</v>
          </cell>
          <cell r="BP6" t="str">
            <v>Document Displays at 25%</v>
          </cell>
          <cell r="BQ6" t="str">
            <v>Viral Document Displays at 25%</v>
          </cell>
          <cell r="BR6" t="str">
            <v>Document Displays at 50%</v>
          </cell>
          <cell r="BS6" t="str">
            <v>Viral Document Displays at 50%</v>
          </cell>
          <cell r="BT6" t="str">
            <v>Document Displays at 75%</v>
          </cell>
          <cell r="BU6" t="str">
            <v>Viral Document Displays at 75%</v>
          </cell>
          <cell r="BV6" t="str">
            <v>Document Displays at 100%</v>
          </cell>
          <cell r="BW6" t="str">
            <v>Viral Document Displays at 100%</v>
          </cell>
          <cell r="BX6" t="str">
            <v>Preview Download Clicks</v>
          </cell>
          <cell r="BY6" t="str">
            <v>Viral Preview Download Clicks</v>
          </cell>
          <cell r="BZ6" t="str">
            <v>Leads (Work Email)</v>
          </cell>
          <cell r="CA6" t="str">
            <v>Lead Form Completion Rate (Work Email)</v>
          </cell>
          <cell r="CB6" t="str">
            <v>Cost Per Lead (Work Email)</v>
          </cell>
          <cell r="CC6" t="str">
            <v>Member Follows</v>
          </cell>
          <cell r="CD6" t="str">
            <v>Clicks to Member Profile</v>
          </cell>
          <cell r="CE6" t="str">
            <v>Subscriptions</v>
          </cell>
          <cell r="CF6" t="str">
            <v>Viral Subscriptions</v>
          </cell>
        </row>
        <row r="7">
          <cell r="A7" t="str">
            <v>6/1/2024</v>
          </cell>
          <cell r="B7" t="str">
            <v>Soyoun님의 광고 계정</v>
          </cell>
          <cell r="C7" t="str">
            <v>USD</v>
          </cell>
          <cell r="D7">
            <v>689661506</v>
          </cell>
          <cell r="E7" t="str">
            <v>Boost_Post_Engagement_Jun 3, 2024</v>
          </cell>
          <cell r="F7" t="str">
            <v>Paused</v>
          </cell>
          <cell r="G7" t="str">
            <v>6/3/2024</v>
          </cell>
          <cell r="J7">
            <v>314090686</v>
          </cell>
          <cell r="K7" t="str">
            <v>Boost_Post_Engagement_Jun 3, 2024, 02:49:29</v>
          </cell>
          <cell r="L7" t="str">
            <v>Engagement</v>
          </cell>
          <cell r="M7" t="str">
            <v>Sponsored Update</v>
          </cell>
          <cell r="N7" t="str">
            <v>Completed</v>
          </cell>
          <cell r="O7" t="str">
            <v>CPM</v>
          </cell>
          <cell r="P7">
            <v>1000</v>
          </cell>
          <cell r="Q7" t="str">
            <v>6/3/2024</v>
          </cell>
          <cell r="R7" t="str">
            <v>6/6/2024</v>
          </cell>
          <cell r="S7">
            <v>169.27</v>
          </cell>
          <cell r="T7">
            <v>23038</v>
          </cell>
          <cell r="U7">
            <v>173</v>
          </cell>
          <cell r="V7">
            <v>7.5100000000000002E-3</v>
          </cell>
          <cell r="W7">
            <v>7.35</v>
          </cell>
          <cell r="X7">
            <v>0.98</v>
          </cell>
          <cell r="Y7">
            <v>11</v>
          </cell>
          <cell r="Z7">
            <v>0</v>
          </cell>
          <cell r="AA7">
            <v>0</v>
          </cell>
          <cell r="AB7">
            <v>24</v>
          </cell>
          <cell r="AC7">
            <v>32</v>
          </cell>
          <cell r="AD7">
            <v>67</v>
          </cell>
          <cell r="AE7">
            <v>173</v>
          </cell>
          <cell r="AF7">
            <v>7.5100000000000002E-3</v>
          </cell>
          <cell r="AG7">
            <v>1</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10598</v>
          </cell>
          <cell r="BC7">
            <v>2.1739999999999999</v>
          </cell>
          <cell r="BD7">
            <v>15.97</v>
          </cell>
          <cell r="BE7">
            <v>0</v>
          </cell>
          <cell r="BF7">
            <v>0</v>
          </cell>
          <cell r="BG7">
            <v>0</v>
          </cell>
          <cell r="BH7">
            <v>0</v>
          </cell>
          <cell r="BI7">
            <v>0</v>
          </cell>
          <cell r="BJ7">
            <v>0</v>
          </cell>
          <cell r="BK7">
            <v>5.64</v>
          </cell>
          <cell r="BL7">
            <v>100</v>
          </cell>
          <cell r="BM7">
            <v>6</v>
          </cell>
          <cell r="BZ7">
            <v>0</v>
          </cell>
          <cell r="CA7">
            <v>0</v>
          </cell>
          <cell r="CB7">
            <v>0</v>
          </cell>
          <cell r="CC7">
            <v>0</v>
          </cell>
          <cell r="CD7">
            <v>0</v>
          </cell>
          <cell r="CE7">
            <v>0</v>
          </cell>
          <cell r="CF7">
            <v>0</v>
          </cell>
        </row>
        <row r="8">
          <cell r="A8" t="str">
            <v>6/1/2024</v>
          </cell>
          <cell r="B8" t="str">
            <v>Soyoun님의 광고 계정</v>
          </cell>
          <cell r="C8" t="str">
            <v>USD</v>
          </cell>
          <cell r="D8">
            <v>692147746</v>
          </cell>
          <cell r="E8" t="str">
            <v>Boost_Post_Engagement_Jun 13, 2024</v>
          </cell>
          <cell r="F8" t="str">
            <v>Paused</v>
          </cell>
          <cell r="G8" t="str">
            <v>6/13/2024</v>
          </cell>
          <cell r="J8">
            <v>317361056</v>
          </cell>
          <cell r="K8" t="str">
            <v>Boost_Native_Document_Engagement_Jun 13, 2024, 01:14:34</v>
          </cell>
          <cell r="L8" t="str">
            <v>Engagement</v>
          </cell>
          <cell r="M8" t="str">
            <v>Sponsored Update</v>
          </cell>
          <cell r="N8" t="str">
            <v>Completed</v>
          </cell>
          <cell r="O8" t="str">
            <v>CPM</v>
          </cell>
          <cell r="P8">
            <v>2000</v>
          </cell>
          <cell r="Q8" t="str">
            <v>6/13/2024</v>
          </cell>
          <cell r="R8" t="str">
            <v>6/20/2024</v>
          </cell>
          <cell r="S8">
            <v>1028.42</v>
          </cell>
          <cell r="T8">
            <v>62823</v>
          </cell>
          <cell r="U8">
            <v>1761</v>
          </cell>
          <cell r="V8">
            <v>2.8029999999999999E-2</v>
          </cell>
          <cell r="W8">
            <v>16.37</v>
          </cell>
          <cell r="X8">
            <v>0.57999999999999996</v>
          </cell>
          <cell r="Y8">
            <v>152</v>
          </cell>
          <cell r="Z8">
            <v>4</v>
          </cell>
          <cell r="AA8">
            <v>1</v>
          </cell>
          <cell r="AB8">
            <v>103</v>
          </cell>
          <cell r="AC8">
            <v>1531</v>
          </cell>
          <cell r="AD8">
            <v>1791</v>
          </cell>
          <cell r="AE8">
            <v>2126</v>
          </cell>
          <cell r="AF8">
            <v>3.3840000000000002E-2</v>
          </cell>
          <cell r="AG8">
            <v>87</v>
          </cell>
          <cell r="AH8">
            <v>4</v>
          </cell>
          <cell r="AI8">
            <v>0</v>
          </cell>
          <cell r="AJ8">
            <v>0</v>
          </cell>
          <cell r="AK8">
            <v>0</v>
          </cell>
          <cell r="AL8">
            <v>0</v>
          </cell>
          <cell r="AM8">
            <v>4</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60211</v>
          </cell>
          <cell r="BC8">
            <v>1.0429999999999999</v>
          </cell>
          <cell r="BD8">
            <v>17.079999999999998</v>
          </cell>
          <cell r="BE8">
            <v>0</v>
          </cell>
          <cell r="BF8">
            <v>0</v>
          </cell>
          <cell r="BG8">
            <v>0</v>
          </cell>
          <cell r="BH8">
            <v>0</v>
          </cell>
          <cell r="BI8">
            <v>0</v>
          </cell>
          <cell r="BJ8">
            <v>0</v>
          </cell>
          <cell r="BK8">
            <v>34.28</v>
          </cell>
          <cell r="BL8">
            <v>68</v>
          </cell>
          <cell r="BM8">
            <v>71</v>
          </cell>
          <cell r="BN8">
            <v>196</v>
          </cell>
          <cell r="BO8">
            <v>0</v>
          </cell>
          <cell r="BP8">
            <v>63723</v>
          </cell>
          <cell r="BQ8">
            <v>88</v>
          </cell>
          <cell r="BR8">
            <v>63723</v>
          </cell>
          <cell r="BS8">
            <v>88</v>
          </cell>
          <cell r="BT8">
            <v>63723</v>
          </cell>
          <cell r="BU8">
            <v>88</v>
          </cell>
          <cell r="BV8">
            <v>63723</v>
          </cell>
          <cell r="BW8">
            <v>88</v>
          </cell>
          <cell r="BX8">
            <v>0</v>
          </cell>
          <cell r="BY8">
            <v>0</v>
          </cell>
          <cell r="BZ8">
            <v>0</v>
          </cell>
          <cell r="CA8">
            <v>0</v>
          </cell>
          <cell r="CB8">
            <v>0</v>
          </cell>
          <cell r="CC8">
            <v>0</v>
          </cell>
          <cell r="CD8">
            <v>0</v>
          </cell>
          <cell r="CE8">
            <v>0</v>
          </cell>
          <cell r="CF8">
            <v>0</v>
          </cell>
        </row>
        <row r="9">
          <cell r="A9" t="str">
            <v>6/1/2024</v>
          </cell>
          <cell r="B9" t="str">
            <v>Soyoun님의 광고 계정</v>
          </cell>
          <cell r="C9" t="str">
            <v>USD</v>
          </cell>
          <cell r="D9">
            <v>692233846</v>
          </cell>
          <cell r="E9" t="str">
            <v>Boost_Post_Engagement_Jun 14, 2024</v>
          </cell>
          <cell r="F9" t="str">
            <v>Paused</v>
          </cell>
          <cell r="G9" t="str">
            <v>6/14/2024</v>
          </cell>
          <cell r="J9">
            <v>317458576</v>
          </cell>
          <cell r="K9" t="str">
            <v>Boost_Native_Document_Engagement_Jun 14, 2024, 00:24:46</v>
          </cell>
          <cell r="L9" t="str">
            <v>Engagement</v>
          </cell>
          <cell r="M9" t="str">
            <v>Sponsored Update</v>
          </cell>
          <cell r="N9" t="str">
            <v>Completed</v>
          </cell>
          <cell r="O9" t="str">
            <v>CPM</v>
          </cell>
          <cell r="P9">
            <v>2000</v>
          </cell>
          <cell r="Q9" t="str">
            <v>6/14/2024</v>
          </cell>
          <cell r="R9" t="str">
            <v>6/21/2024</v>
          </cell>
          <cell r="S9">
            <v>788.68</v>
          </cell>
          <cell r="T9">
            <v>24879</v>
          </cell>
          <cell r="U9">
            <v>311</v>
          </cell>
          <cell r="V9">
            <v>1.2500000000000001E-2</v>
          </cell>
          <cell r="W9">
            <v>31.7</v>
          </cell>
          <cell r="X9">
            <v>2.54</v>
          </cell>
          <cell r="Y9">
            <v>37</v>
          </cell>
          <cell r="Z9">
            <v>0</v>
          </cell>
          <cell r="AA9">
            <v>0</v>
          </cell>
          <cell r="AB9">
            <v>25</v>
          </cell>
          <cell r="AC9">
            <v>217</v>
          </cell>
          <cell r="AD9">
            <v>279</v>
          </cell>
          <cell r="AE9">
            <v>442</v>
          </cell>
          <cell r="AF9">
            <v>1.7770000000000001E-2</v>
          </cell>
          <cell r="AG9">
            <v>38</v>
          </cell>
          <cell r="AH9">
            <v>1</v>
          </cell>
          <cell r="AI9">
            <v>0</v>
          </cell>
          <cell r="AJ9">
            <v>0</v>
          </cell>
          <cell r="AK9">
            <v>0</v>
          </cell>
          <cell r="AL9">
            <v>0</v>
          </cell>
          <cell r="AM9">
            <v>1</v>
          </cell>
          <cell r="AN9">
            <v>0</v>
          </cell>
          <cell r="AO9">
            <v>0</v>
          </cell>
          <cell r="AP9">
            <v>0</v>
          </cell>
          <cell r="AQ9">
            <v>0</v>
          </cell>
          <cell r="AR9">
            <v>0</v>
          </cell>
          <cell r="AS9">
            <v>0</v>
          </cell>
          <cell r="AT9">
            <v>0</v>
          </cell>
          <cell r="AU9">
            <v>0</v>
          </cell>
          <cell r="AV9">
            <v>0</v>
          </cell>
          <cell r="AW9">
            <v>0</v>
          </cell>
          <cell r="AX9">
            <v>0</v>
          </cell>
          <cell r="AY9">
            <v>0</v>
          </cell>
          <cell r="AZ9">
            <v>0</v>
          </cell>
          <cell r="BA9">
            <v>0</v>
          </cell>
          <cell r="BB9">
            <v>24879</v>
          </cell>
          <cell r="BC9">
            <v>1</v>
          </cell>
          <cell r="BD9">
            <v>31.7</v>
          </cell>
          <cell r="BE9">
            <v>0</v>
          </cell>
          <cell r="BF9">
            <v>0</v>
          </cell>
          <cell r="BG9">
            <v>0</v>
          </cell>
          <cell r="BH9">
            <v>0</v>
          </cell>
          <cell r="BI9">
            <v>0</v>
          </cell>
          <cell r="BJ9">
            <v>0</v>
          </cell>
          <cell r="BK9">
            <v>26.29</v>
          </cell>
          <cell r="BL9">
            <v>27</v>
          </cell>
          <cell r="BM9">
            <v>21</v>
          </cell>
          <cell r="BN9">
            <v>115</v>
          </cell>
          <cell r="BO9">
            <v>0</v>
          </cell>
          <cell r="BP9">
            <v>24882</v>
          </cell>
          <cell r="BQ9">
            <v>39</v>
          </cell>
          <cell r="BR9">
            <v>24882</v>
          </cell>
          <cell r="BS9">
            <v>39</v>
          </cell>
          <cell r="BT9">
            <v>24882</v>
          </cell>
          <cell r="BU9">
            <v>39</v>
          </cell>
          <cell r="BV9">
            <v>24882</v>
          </cell>
          <cell r="BW9">
            <v>39</v>
          </cell>
          <cell r="BX9">
            <v>0</v>
          </cell>
          <cell r="BY9">
            <v>0</v>
          </cell>
          <cell r="BZ9">
            <v>0</v>
          </cell>
          <cell r="CA9">
            <v>0</v>
          </cell>
          <cell r="CB9">
            <v>0</v>
          </cell>
          <cell r="CC9">
            <v>0</v>
          </cell>
          <cell r="CD9">
            <v>0</v>
          </cell>
          <cell r="CE9">
            <v>0</v>
          </cell>
          <cell r="CF9">
            <v>0</v>
          </cell>
        </row>
        <row r="10">
          <cell r="A10" t="str">
            <v>6/1/2024</v>
          </cell>
          <cell r="B10" t="str">
            <v>Soyoun님의 광고 계정</v>
          </cell>
          <cell r="C10" t="str">
            <v>USD</v>
          </cell>
          <cell r="D10">
            <v>692772056</v>
          </cell>
          <cell r="E10" t="str">
            <v>Boost_Post_Engagement_Jun 26, 2024</v>
          </cell>
          <cell r="F10" t="str">
            <v>Paused</v>
          </cell>
          <cell r="G10" t="str">
            <v>6/26/2024</v>
          </cell>
          <cell r="J10">
            <v>320724176</v>
          </cell>
          <cell r="K10" t="str">
            <v>Boost_Post_Engagement_Jun 26, 2024, 07:18:51</v>
          </cell>
          <cell r="L10" t="str">
            <v>Engagement</v>
          </cell>
          <cell r="M10" t="str">
            <v>Sponsored Update</v>
          </cell>
          <cell r="N10" t="str">
            <v>Completed</v>
          </cell>
          <cell r="O10" t="str">
            <v>CPM</v>
          </cell>
          <cell r="P10">
            <v>2000</v>
          </cell>
          <cell r="Q10" t="str">
            <v>6/26/2024</v>
          </cell>
          <cell r="R10" t="str">
            <v>6/30/2024</v>
          </cell>
          <cell r="S10">
            <v>687.31</v>
          </cell>
          <cell r="T10">
            <v>147007</v>
          </cell>
          <cell r="U10">
            <v>2066</v>
          </cell>
          <cell r="V10">
            <v>1.405E-2</v>
          </cell>
          <cell r="W10">
            <v>4.68</v>
          </cell>
          <cell r="X10">
            <v>0.33</v>
          </cell>
          <cell r="Y10">
            <v>124</v>
          </cell>
          <cell r="Z10">
            <v>0</v>
          </cell>
          <cell r="AA10">
            <v>1</v>
          </cell>
          <cell r="AB10">
            <v>82</v>
          </cell>
          <cell r="AC10">
            <v>831</v>
          </cell>
          <cell r="AD10">
            <v>1038</v>
          </cell>
          <cell r="AE10">
            <v>2067</v>
          </cell>
          <cell r="AF10">
            <v>1.406E-2</v>
          </cell>
          <cell r="AG10">
            <v>37</v>
          </cell>
          <cell r="AH10">
            <v>2</v>
          </cell>
          <cell r="AI10">
            <v>0</v>
          </cell>
          <cell r="AJ10">
            <v>0</v>
          </cell>
          <cell r="AK10">
            <v>0</v>
          </cell>
          <cell r="AL10">
            <v>0</v>
          </cell>
          <cell r="AM10">
            <v>2</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103932</v>
          </cell>
          <cell r="BC10">
            <v>1.4139999999999999</v>
          </cell>
          <cell r="BD10">
            <v>6.61</v>
          </cell>
          <cell r="BE10">
            <v>0</v>
          </cell>
          <cell r="BF10">
            <v>0</v>
          </cell>
          <cell r="BG10">
            <v>0</v>
          </cell>
          <cell r="BH10">
            <v>0</v>
          </cell>
          <cell r="BI10">
            <v>0</v>
          </cell>
          <cell r="BJ10">
            <v>0</v>
          </cell>
          <cell r="BK10">
            <v>22.91</v>
          </cell>
          <cell r="BL10">
            <v>999</v>
          </cell>
          <cell r="BM10">
            <v>23</v>
          </cell>
          <cell r="BZ10">
            <v>0</v>
          </cell>
          <cell r="CA10">
            <v>0</v>
          </cell>
          <cell r="CB10">
            <v>0</v>
          </cell>
          <cell r="CC10">
            <v>0</v>
          </cell>
          <cell r="CD10">
            <v>0</v>
          </cell>
          <cell r="CE10">
            <v>0</v>
          </cell>
          <cell r="CF10">
            <v>0</v>
          </cell>
        </row>
      </sheetData>
      <sheetData sheetId="18"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F0CA-C196-41AA-A415-93D61D4613BB}">
  <sheetPr>
    <tabColor theme="9" tint="0.79998168889431442"/>
  </sheetPr>
  <dimension ref="A2:H92"/>
  <sheetViews>
    <sheetView topLeftCell="A10" workbookViewId="0">
      <selection activeCell="B18" sqref="B18"/>
    </sheetView>
  </sheetViews>
  <sheetFormatPr defaultRowHeight="16.5"/>
  <cols>
    <col min="1" max="1" width="11.125" style="9" bestFit="1" customWidth="1"/>
  </cols>
  <sheetData>
    <row r="2" spans="1:3" ht="17.25" thickBot="1"/>
    <row r="3" spans="1:3" ht="17.25" thickBot="1">
      <c r="A3" s="19" t="s">
        <v>20</v>
      </c>
      <c r="B3" s="20" t="s">
        <v>21</v>
      </c>
      <c r="C3" s="21" t="s">
        <v>22</v>
      </c>
    </row>
    <row r="4" spans="1:3">
      <c r="A4" s="16">
        <v>45078</v>
      </c>
      <c r="B4" s="17">
        <v>2226</v>
      </c>
      <c r="C4" s="18">
        <v>2298</v>
      </c>
    </row>
    <row r="5" spans="1:3">
      <c r="A5" s="11">
        <v>45108</v>
      </c>
      <c r="B5" s="10">
        <v>2334</v>
      </c>
      <c r="C5" s="12">
        <v>2349</v>
      </c>
    </row>
    <row r="6" spans="1:3">
      <c r="A6" s="11">
        <v>45139</v>
      </c>
      <c r="B6" s="10">
        <v>2403</v>
      </c>
      <c r="C6" s="12">
        <v>2415</v>
      </c>
    </row>
    <row r="7" spans="1:3">
      <c r="A7" s="11">
        <v>45170</v>
      </c>
      <c r="B7" s="10">
        <v>2488</v>
      </c>
      <c r="C7" s="12">
        <v>2703</v>
      </c>
    </row>
    <row r="8" spans="1:3">
      <c r="A8" s="11">
        <v>45200</v>
      </c>
      <c r="B8" s="10">
        <v>2796</v>
      </c>
      <c r="C8" s="12">
        <v>2825</v>
      </c>
    </row>
    <row r="9" spans="1:3">
      <c r="A9" s="11">
        <v>45231</v>
      </c>
      <c r="B9" s="10">
        <v>2914</v>
      </c>
      <c r="C9" s="12">
        <v>3088</v>
      </c>
    </row>
    <row r="10" spans="1:3">
      <c r="A10" s="11">
        <v>45261</v>
      </c>
      <c r="B10" s="10">
        <v>3185</v>
      </c>
      <c r="C10" s="12">
        <v>3352</v>
      </c>
    </row>
    <row r="11" spans="1:3">
      <c r="A11" s="11">
        <v>45292</v>
      </c>
      <c r="B11" s="10">
        <v>3336</v>
      </c>
      <c r="C11" s="12">
        <v>3420</v>
      </c>
    </row>
    <row r="12" spans="1:3">
      <c r="A12" s="11">
        <v>45323</v>
      </c>
      <c r="B12" s="10">
        <v>3503</v>
      </c>
      <c r="C12" s="12">
        <v>3503</v>
      </c>
    </row>
    <row r="13" spans="1:3">
      <c r="A13" s="11">
        <v>45352</v>
      </c>
      <c r="B13" s="10">
        <v>3588</v>
      </c>
      <c r="C13" s="12">
        <v>3599</v>
      </c>
    </row>
    <row r="14" spans="1:3">
      <c r="A14" s="11">
        <v>45383</v>
      </c>
      <c r="B14" s="10">
        <v>3708</v>
      </c>
      <c r="C14" s="12">
        <v>3708</v>
      </c>
    </row>
    <row r="15" spans="1:3">
      <c r="A15" s="11">
        <v>45413</v>
      </c>
      <c r="B15" s="10">
        <v>3800</v>
      </c>
      <c r="C15" s="12">
        <v>3806</v>
      </c>
    </row>
    <row r="16" spans="1:3">
      <c r="A16" s="11">
        <v>45444</v>
      </c>
      <c r="B16" s="10">
        <v>3932</v>
      </c>
      <c r="C16" s="12">
        <v>4046</v>
      </c>
    </row>
    <row r="17" spans="1:8">
      <c r="A17" s="11"/>
      <c r="B17" s="10"/>
      <c r="C17" s="12"/>
    </row>
    <row r="18" spans="1:8">
      <c r="A18" s="11"/>
      <c r="B18" s="10"/>
      <c r="C18" s="12"/>
    </row>
    <row r="19" spans="1:8">
      <c r="A19" s="11"/>
      <c r="B19" s="10"/>
      <c r="C19" s="12"/>
    </row>
    <row r="20" spans="1:8">
      <c r="A20" s="11"/>
      <c r="B20" s="10"/>
      <c r="C20" s="12"/>
    </row>
    <row r="21" spans="1:8">
      <c r="A21" s="11"/>
      <c r="B21" s="10"/>
      <c r="C21" s="12"/>
    </row>
    <row r="22" spans="1:8">
      <c r="A22" s="11"/>
      <c r="B22" s="10"/>
      <c r="C22" s="12"/>
    </row>
    <row r="23" spans="1:8">
      <c r="A23" s="11"/>
      <c r="B23" s="10"/>
      <c r="C23" s="12"/>
    </row>
    <row r="24" spans="1:8">
      <c r="A24" s="11"/>
      <c r="B24" s="10"/>
      <c r="C24" s="12"/>
    </row>
    <row r="25" spans="1:8">
      <c r="A25" s="11"/>
      <c r="B25" s="10"/>
      <c r="C25" s="12"/>
    </row>
    <row r="26" spans="1:8" ht="17.25" thickBot="1">
      <c r="A26" s="11"/>
      <c r="B26" s="10"/>
      <c r="C26" s="12"/>
    </row>
    <row r="27" spans="1:8" ht="17.25" thickBot="1">
      <c r="A27" s="11"/>
      <c r="B27" s="10"/>
      <c r="C27" s="12"/>
      <c r="F27" s="25" t="s">
        <v>20</v>
      </c>
      <c r="G27" s="26" t="s">
        <v>21</v>
      </c>
      <c r="H27" s="27" t="s">
        <v>22</v>
      </c>
    </row>
    <row r="28" spans="1:8">
      <c r="A28" s="11"/>
      <c r="B28" s="10"/>
      <c r="C28" s="12"/>
      <c r="F28" s="22" t="s">
        <v>6</v>
      </c>
      <c r="G28" s="23">
        <v>2226</v>
      </c>
      <c r="H28" s="24">
        <v>2298</v>
      </c>
    </row>
    <row r="29" spans="1:8">
      <c r="A29" s="11"/>
      <c r="B29" s="10"/>
      <c r="C29" s="12"/>
      <c r="F29" s="2" t="s">
        <v>7</v>
      </c>
      <c r="G29" s="1">
        <v>2334</v>
      </c>
      <c r="H29" s="3">
        <v>2349</v>
      </c>
    </row>
    <row r="30" spans="1:8">
      <c r="A30" s="11"/>
      <c r="B30" s="10"/>
      <c r="C30" s="12"/>
      <c r="F30" s="2" t="s">
        <v>8</v>
      </c>
      <c r="G30" s="1">
        <v>2403</v>
      </c>
      <c r="H30" s="3">
        <v>2415</v>
      </c>
    </row>
    <row r="31" spans="1:8">
      <c r="A31" s="11"/>
      <c r="B31" s="10"/>
      <c r="C31" s="12"/>
      <c r="F31" s="2" t="s">
        <v>9</v>
      </c>
      <c r="G31" s="1">
        <v>2488</v>
      </c>
      <c r="H31" s="3">
        <v>2703</v>
      </c>
    </row>
    <row r="32" spans="1:8">
      <c r="A32" s="11"/>
      <c r="B32" s="10"/>
      <c r="C32" s="12"/>
      <c r="F32" s="2" t="s">
        <v>10</v>
      </c>
      <c r="G32" s="1">
        <v>2796</v>
      </c>
      <c r="H32" s="3">
        <v>2825</v>
      </c>
    </row>
    <row r="33" spans="1:8">
      <c r="A33" s="11"/>
      <c r="B33" s="10"/>
      <c r="C33" s="12"/>
      <c r="F33" s="2" t="s">
        <v>11</v>
      </c>
      <c r="G33" s="1">
        <v>2914</v>
      </c>
      <c r="H33" s="3">
        <v>3088</v>
      </c>
    </row>
    <row r="34" spans="1:8">
      <c r="A34" s="11"/>
      <c r="B34" s="10"/>
      <c r="C34" s="12"/>
      <c r="F34" s="2" t="s">
        <v>12</v>
      </c>
      <c r="G34" s="1">
        <v>3185</v>
      </c>
      <c r="H34" s="3">
        <v>3352</v>
      </c>
    </row>
    <row r="35" spans="1:8">
      <c r="A35" s="11"/>
      <c r="B35" s="10"/>
      <c r="C35" s="12"/>
      <c r="F35" s="2" t="s">
        <v>13</v>
      </c>
      <c r="G35" s="1">
        <v>3336</v>
      </c>
      <c r="H35" s="3">
        <v>3420</v>
      </c>
    </row>
    <row r="36" spans="1:8">
      <c r="A36" s="11"/>
      <c r="B36" s="10"/>
      <c r="C36" s="12"/>
      <c r="F36" s="2" t="s">
        <v>14</v>
      </c>
      <c r="G36" s="1">
        <v>3503</v>
      </c>
      <c r="H36" s="3">
        <v>3503</v>
      </c>
    </row>
    <row r="37" spans="1:8">
      <c r="A37" s="11"/>
      <c r="B37" s="10"/>
      <c r="C37" s="12"/>
      <c r="F37" s="2" t="s">
        <v>15</v>
      </c>
      <c r="G37" s="1">
        <v>3588</v>
      </c>
      <c r="H37" s="3">
        <v>3599</v>
      </c>
    </row>
    <row r="38" spans="1:8">
      <c r="A38" s="11"/>
      <c r="B38" s="10"/>
      <c r="C38" s="12"/>
      <c r="F38" s="2" t="s">
        <v>16</v>
      </c>
      <c r="G38" s="1">
        <v>3708</v>
      </c>
      <c r="H38" s="3">
        <v>3708</v>
      </c>
    </row>
    <row r="39" spans="1:8">
      <c r="A39" s="11"/>
      <c r="B39" s="10"/>
      <c r="C39" s="12"/>
      <c r="F39" s="2" t="s">
        <v>17</v>
      </c>
      <c r="G39" s="1">
        <v>3800</v>
      </c>
      <c r="H39" s="3">
        <v>3806</v>
      </c>
    </row>
    <row r="40" spans="1:8" ht="17.25" thickBot="1">
      <c r="A40" s="11"/>
      <c r="B40" s="10"/>
      <c r="C40" s="12"/>
      <c r="F40" s="4" t="s">
        <v>18</v>
      </c>
      <c r="G40" s="5">
        <v>3932</v>
      </c>
      <c r="H40" s="6">
        <v>4046</v>
      </c>
    </row>
    <row r="41" spans="1:8">
      <c r="A41" s="11"/>
      <c r="B41" s="10"/>
      <c r="C41" s="12"/>
    </row>
    <row r="42" spans="1:8">
      <c r="A42" s="11"/>
      <c r="B42" s="10"/>
      <c r="C42" s="12"/>
    </row>
    <row r="43" spans="1:8">
      <c r="A43" s="11"/>
      <c r="B43" s="10"/>
      <c r="C43" s="12"/>
    </row>
    <row r="44" spans="1:8">
      <c r="A44" s="11"/>
      <c r="B44" s="10"/>
      <c r="C44" s="12"/>
    </row>
    <row r="45" spans="1:8">
      <c r="A45" s="11"/>
      <c r="B45" s="10"/>
      <c r="C45" s="12"/>
    </row>
    <row r="46" spans="1:8">
      <c r="A46" s="11"/>
      <c r="B46" s="10"/>
      <c r="C46" s="12"/>
    </row>
    <row r="47" spans="1:8">
      <c r="A47" s="11"/>
      <c r="B47" s="10"/>
      <c r="C47" s="12"/>
    </row>
    <row r="48" spans="1:8">
      <c r="A48" s="11"/>
      <c r="B48" s="10"/>
      <c r="C48" s="12"/>
    </row>
    <row r="49" spans="1:3">
      <c r="A49" s="11"/>
      <c r="B49" s="10"/>
      <c r="C49" s="12"/>
    </row>
    <row r="50" spans="1:3">
      <c r="A50" s="11"/>
      <c r="B50" s="10"/>
      <c r="C50" s="12"/>
    </row>
    <row r="51" spans="1:3">
      <c r="A51" s="11"/>
      <c r="B51" s="10"/>
      <c r="C51" s="12"/>
    </row>
    <row r="52" spans="1:3">
      <c r="A52" s="11"/>
      <c r="B52" s="10"/>
      <c r="C52" s="12"/>
    </row>
    <row r="53" spans="1:3">
      <c r="A53" s="11"/>
      <c r="B53" s="10"/>
      <c r="C53" s="12"/>
    </row>
    <row r="54" spans="1:3">
      <c r="A54" s="11"/>
      <c r="B54" s="10"/>
      <c r="C54" s="12"/>
    </row>
    <row r="55" spans="1:3">
      <c r="A55" s="11"/>
      <c r="B55" s="10"/>
      <c r="C55" s="12"/>
    </row>
    <row r="56" spans="1:3">
      <c r="A56" s="11"/>
      <c r="B56" s="10"/>
      <c r="C56" s="12"/>
    </row>
    <row r="57" spans="1:3">
      <c r="A57" s="11"/>
      <c r="B57" s="10"/>
      <c r="C57" s="12"/>
    </row>
    <row r="58" spans="1:3">
      <c r="A58" s="11"/>
      <c r="B58" s="10"/>
      <c r="C58" s="12"/>
    </row>
    <row r="59" spans="1:3">
      <c r="A59" s="11"/>
      <c r="B59" s="10"/>
      <c r="C59" s="12"/>
    </row>
    <row r="60" spans="1:3">
      <c r="A60" s="11"/>
      <c r="B60" s="10"/>
      <c r="C60" s="12"/>
    </row>
    <row r="61" spans="1:3">
      <c r="A61" s="11"/>
      <c r="B61" s="10"/>
      <c r="C61" s="12"/>
    </row>
    <row r="62" spans="1:3">
      <c r="A62" s="11"/>
      <c r="B62" s="10"/>
      <c r="C62" s="12"/>
    </row>
    <row r="63" spans="1:3">
      <c r="A63" s="11"/>
      <c r="B63" s="10"/>
      <c r="C63" s="12"/>
    </row>
    <row r="64" spans="1:3">
      <c r="A64" s="11"/>
      <c r="B64" s="10"/>
      <c r="C64" s="12"/>
    </row>
    <row r="65" spans="1:3">
      <c r="A65" s="11"/>
      <c r="B65" s="10"/>
      <c r="C65" s="12"/>
    </row>
    <row r="66" spans="1:3">
      <c r="A66" s="11"/>
      <c r="B66" s="10"/>
      <c r="C66" s="12"/>
    </row>
    <row r="67" spans="1:3">
      <c r="A67" s="11"/>
      <c r="B67" s="10"/>
      <c r="C67" s="12"/>
    </row>
    <row r="68" spans="1:3">
      <c r="A68" s="11"/>
      <c r="B68" s="10"/>
      <c r="C68" s="12"/>
    </row>
    <row r="69" spans="1:3">
      <c r="A69" s="11"/>
      <c r="B69" s="10"/>
      <c r="C69" s="12"/>
    </row>
    <row r="70" spans="1:3">
      <c r="A70" s="11"/>
      <c r="B70" s="10"/>
      <c r="C70" s="12"/>
    </row>
    <row r="71" spans="1:3">
      <c r="A71" s="11"/>
      <c r="B71" s="10"/>
      <c r="C71" s="12"/>
    </row>
    <row r="72" spans="1:3">
      <c r="A72" s="11"/>
      <c r="B72" s="10"/>
      <c r="C72" s="12"/>
    </row>
    <row r="73" spans="1:3">
      <c r="A73" s="11"/>
      <c r="B73" s="10"/>
      <c r="C73" s="12"/>
    </row>
    <row r="74" spans="1:3">
      <c r="A74" s="11"/>
      <c r="B74" s="10"/>
      <c r="C74" s="12"/>
    </row>
    <row r="75" spans="1:3">
      <c r="A75" s="11"/>
      <c r="B75" s="10"/>
      <c r="C75" s="12"/>
    </row>
    <row r="76" spans="1:3">
      <c r="A76" s="11"/>
      <c r="B76" s="10"/>
      <c r="C76" s="12"/>
    </row>
    <row r="77" spans="1:3">
      <c r="A77" s="11"/>
      <c r="B77" s="10"/>
      <c r="C77" s="12"/>
    </row>
    <row r="78" spans="1:3">
      <c r="A78" s="11"/>
      <c r="B78" s="10"/>
      <c r="C78" s="12"/>
    </row>
    <row r="79" spans="1:3">
      <c r="A79" s="11"/>
      <c r="B79" s="10"/>
      <c r="C79" s="12"/>
    </row>
    <row r="80" spans="1:3">
      <c r="A80" s="11"/>
      <c r="B80" s="10"/>
      <c r="C80" s="12"/>
    </row>
    <row r="81" spans="1:3">
      <c r="A81" s="11"/>
      <c r="B81" s="10"/>
      <c r="C81" s="12"/>
    </row>
    <row r="82" spans="1:3">
      <c r="A82" s="11"/>
      <c r="B82" s="10"/>
      <c r="C82" s="12"/>
    </row>
    <row r="83" spans="1:3">
      <c r="A83" s="11"/>
      <c r="B83" s="10"/>
      <c r="C83" s="12"/>
    </row>
    <row r="84" spans="1:3">
      <c r="A84" s="11"/>
      <c r="B84" s="10"/>
      <c r="C84" s="12"/>
    </row>
    <row r="85" spans="1:3">
      <c r="A85" s="11"/>
      <c r="B85" s="10"/>
      <c r="C85" s="12"/>
    </row>
    <row r="86" spans="1:3">
      <c r="A86" s="11"/>
      <c r="B86" s="10"/>
      <c r="C86" s="12"/>
    </row>
    <row r="87" spans="1:3">
      <c r="A87" s="11"/>
      <c r="B87" s="10"/>
      <c r="C87" s="12"/>
    </row>
    <row r="88" spans="1:3">
      <c r="A88" s="11"/>
      <c r="B88" s="10"/>
      <c r="C88" s="12"/>
    </row>
    <row r="89" spans="1:3">
      <c r="A89" s="11"/>
      <c r="B89" s="10"/>
      <c r="C89" s="12"/>
    </row>
    <row r="90" spans="1:3">
      <c r="A90" s="11"/>
      <c r="B90" s="10"/>
      <c r="C90" s="12"/>
    </row>
    <row r="91" spans="1:3">
      <c r="A91" s="11"/>
      <c r="B91" s="10"/>
      <c r="C91" s="12"/>
    </row>
    <row r="92" spans="1:3" ht="17.25" thickBot="1">
      <c r="A92" s="13"/>
      <c r="B92" s="14"/>
      <c r="C92" s="15"/>
    </row>
  </sheetData>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953FF-7673-4B06-9D28-7392F8DAEF6B}">
  <sheetPr>
    <tabColor rgb="FFFFFF00"/>
  </sheetPr>
  <dimension ref="A1:D74"/>
  <sheetViews>
    <sheetView topLeftCell="C1" workbookViewId="0">
      <selection activeCell="D26" sqref="D11:D26"/>
    </sheetView>
  </sheetViews>
  <sheetFormatPr defaultRowHeight="16.5"/>
  <cols>
    <col min="2" max="2" width="110" customWidth="1"/>
    <col min="3" max="3" width="42.875" customWidth="1"/>
    <col min="4" max="4" width="16.875" customWidth="1"/>
  </cols>
  <sheetData>
    <row r="1" spans="1:4">
      <c r="A1" s="102" t="s">
        <v>183</v>
      </c>
      <c r="B1" s="102" t="s">
        <v>184</v>
      </c>
      <c r="C1" s="102" t="s">
        <v>187</v>
      </c>
      <c r="D1" s="102" t="s">
        <v>185</v>
      </c>
    </row>
    <row r="2" spans="1:4">
      <c r="A2" s="99">
        <v>1</v>
      </c>
      <c r="B2" s="101" t="str">
        <f>IFERROR(INDEX('Contents 계산시트'!A:A,MATCH(A2,'Contents 계산시트'!X:X,0),1),"")</f>
        <v>Welcome to the Depthcovery series, which gives a deep insight into Doosan Electro-Materials' technologies and products🤓
This time, we will explain the world's first Roll to Roll which Doosan Electro-Materials is proud of.
The Roll to Roll method refers to a method of processing a thin copper film by winding it on a roll when manufacturing a circuit. It is a next-generation technique that is being spread and introduced in major parts of the production lines including FPCB.
It increases the length and space, reduces the weight, and Doosan Electro-Materials is preparing to produce 3M long PFC through the Roll to Roll method👍
Doosan Electro-Materials will do its best to secure competitiveness in the market by producing materials of excellent quality through the Roll to Roll method!
https://lnkd.in/dj9ZD8c9
두산전자의 기술과 제품을 심층적으로 살펴보는 Depthcovery 시리즈에 오신 것을 환영합니다🤓
이번 시간에는 두산전자가 자랑하는 세계 최초로 사용한 공법인 Roll to Roll에 대해 설명해 드릴게요.
Roll to Roll 공법은 회로 제조 시 얇은 동필름을 롤에 그대로 감아 가공하는 방식을 의미하는데요. FPCB를 비롯한 주요 부품 생산 라인에 확산 및 도입되고 있는 차세대 기법입니다.
길이 및 공간 등은 늘리고, 무게는 감소시키며, 두산전자는 Roll to Roll 공법을 활용해 3M 길이의 PFC를 생산하기 위한 준비 중에 있습니다👍
두산전자는 Roll to Roll 공법을 통한 우수한 퀄리티의 소재를 생산해내어 시장에서의 경쟁력을 확보할 수 있도록 최선을 다하겠습니다!
#Doosan #DoosanElectroMaterials #RolltoRoll #PFC #EV #Mobility</v>
      </c>
      <c r="C2" s="10" t="s">
        <v>169</v>
      </c>
      <c r="D2" s="10" t="s">
        <v>168</v>
      </c>
    </row>
    <row r="3" spans="1:4">
      <c r="A3" s="99">
        <v>2</v>
      </c>
      <c r="B3" s="101" t="str">
        <f>IFERROR(INDEX('Contents 계산시트'!A:A,MATCH(A3,'Contents 계산시트'!X:X,0),1),"")</f>
        <v>Let us introduce the heroes of Doosan Electro-Materials🦸
🔸R&amp;BD TS Team Senior Engineer Song Da-han
🔸R&amp;BD P&amp;AM Development Team Senior Engineer Bae Ji-hee
Two executives of Doosan Electro-Materials saved lives in emergency situations, performing CPR on their way to work.
Both of them completed CPR/AED training at Doosan Electro-Materials, and performed properly CPR according to the guidance provided by the training, saving this way precious lives.
It is strongly recommended to complete CPR/AED training as similar situation can happen to anyone, anywhere, and anytime.
Doosan Electro-Materials will continue to improve its first-aid training so that all the employees could act reliably in unexpected crisis situations!
https://lnkd.in/ghZPDWSp
두산전자의 영웅을 소개합니다🦸
🔸R&amp;BD TS팀 송다한 수석
🔸R&amp;BD P&amp;AM 개발팀 배지희 수석
두산전자 임직원 2명이 출근 중 심폐소생술을 통해 긴급 상황인 인명을 구조하였습니다.
두 직원 모두 두산전자에서 심폐소생술/AED 교육을 이수하였으며, 교육을 토대로 심폐소생술을 잘 이행하여 소중한 생명을 구하였습니다.
언제, 어디서, 또 누구에게나 발생할 수 있는 상황이기 때문에 심폐소생술/AED 교육은 확실하게 배우는 것이 좋습니다.
임직원들이 예기치 못하게 발생하는 위기 상황을 유연하고 확실하게 대처할 수 있도록 두산전자는 앞으로도 응급조치 교육을 더욱 적극적으로 시행하겠습니다!
#Doosan #DoosanElectroMaterials #CPR #AED #Hero</v>
      </c>
      <c r="C3" s="10" t="s">
        <v>170</v>
      </c>
      <c r="D3" s="10" t="s">
        <v>168</v>
      </c>
    </row>
    <row r="4" spans="1:4">
      <c r="A4" s="99">
        <v>3</v>
      </c>
      <c r="B4" s="101" t="str">
        <f>IFERROR(INDEX('Contents 계산시트'!A:A,MATCH(A4,'Contents 계산시트'!X:X,0),1),"")</f>
        <v>Let me introduce Doosan Electro-Materials Vietnam😎
Doosan Electro-Materials Vietnam is a corporation that specializes in producing PFC.
The position of PFC by Doosan Electro-Materials Vietnam is being introduced worldwide beyond Korea, the United States, and Japan, and the Vietnam corporation has been recognized as an excellent company, contributing to the economic development of the local region.
We are looking forward to your support and interest in Doosan Electro-Materials Vietnam, which will secure the competitiveness of the PFC business!
두산전자 베트남 법인을 소개합니다😎
두산전자 베트남 법인은 PFC를 전문으로 생산하는 법인입니다.
베트남 법인의 PFC는 한국, 미국, 일본을 넘어 전 세계로 그 위상을 알리고 있으며, 우수 기업에 선정되는 등 베트남 지역 경제 발전에 기여하고 있습니다.
PFC 사업의 경쟁력을 확보해 나갈 두산전자 베트남 법인에 여러분의 많은 관심과 기대 부탁드립니다!
#Doosan #DoosanElectroMaterials #Vietnam #PFC #Biz #EV #Tour #Entity</v>
      </c>
      <c r="C4" s="10" t="s">
        <v>173</v>
      </c>
      <c r="D4" s="10" t="s">
        <v>168</v>
      </c>
    </row>
    <row r="5" spans="1:4">
      <c r="A5" s="99">
        <v>4</v>
      </c>
      <c r="B5" s="101" t="str">
        <f>IFERROR(INDEX('Contents 계산시트'!A:A,MATCH(A5,'Contents 계산시트'!X:X,0),1),"")</f>
        <v>On June 4, Doosan Electro-Materials conducted an on-site management of its factory in Vietnam, meeting with the Vietnamese Party Secretary of Hai Duong.
Following the establishment of a site in Vietnam in 2020, the factory for mass production of PFC was completed on October 22, and on June 23, signed an MOU with Vietnam's Hai Duong for cooperation in the electronic material field🤝
During this visit, Doosan Electro-Materials inspected local corporation site on June 3-4, and discussed mid-to long-term strategic plans to improve profitability as well as PFC development directions.
Look forward to Doosan Electro-Materials' Vietnam corporation, which will become a base for key EV materials, and will secure the business competitiveness on the PFC market🙏
두산전자는 지난 6월 4일, 베트남 하이즈엉 당서기와의 미팅과 함께 베트남 공장의 현장 경영을 실시하였습니다.
2020년 베트남 법인 설립에 이어 22년 10월 PFC 양산을 위한 공장을 준공하였으며, 23년 6월 베트남 하이즈엉과 전자소재 분야 협력을 위한 MOU를 체결한 바 있습니다🤝
두산전자는 이번 방문을 통해 6월 3&amp;4일 양일간 베트남 법인 현장을 점검하였으며, 향후 중장기 전략 방안과 수익성 향상 그리고 PFC 발전 방향을 논의하였습니다.
PFC 시장의 사업 경쟁력 확보와 함께 전기차 핵심 소재의 거점이 될 두산전자 베트남 법인에 여러분의 많은 기대와 관심 부탁드립니다🙏
#Doosan #DoosanElectroMaterials #Vietnam #PFC #EV</v>
      </c>
      <c r="C5" s="10" t="s">
        <v>172</v>
      </c>
      <c r="D5" s="10" t="s">
        <v>171</v>
      </c>
    </row>
    <row r="6" spans="1:4">
      <c r="A6" s="99">
        <v>5</v>
      </c>
      <c r="B6" s="101" t="str">
        <f>IFERROR(INDEX('Contents 계산시트'!A:A,MATCH(A6,'Contents 계산시트'!X:X,0),1),"")</f>
        <v>Doosan Electro-Materials is present the booth, organized by the Korean Institute of Communications and Information Sciences' Summer General Academic Conference👏
The Korean Institute of Communications and Information Sciences' Summer General Academic Conference, which is considered to be the best ICT-related academic conference organized in Korea, will be held at Ramada Plaza Jeju Hotel for four days from June 19 (Wed) to June 22 (Sat).
This year marks the 50th anniversary of the foundation of the Korean Institute of Communications and Information Sciences, and it is said that about 1,500 domestic telecommunications/IT-related workers will attend.
Doosan Electro-Materials will also actively participate in this presentation, which will open up a venue for communication on the latest ICT research content and innovative technologies, to contribute to the development of science and industry in the ICT field!
두산전자가 한국통신학회 하계종합학술발표회 부스에 참가하였습니다👏
ICT 분야 학술/산업에서 선도적인 역할을 수행하는 국내 최고의 학회인 한국통신학회 하계종합학술발표회는 24년 6월 19일(수)부터 6월 22일(토)까지 4일간 라마다 프라자 제주 호텔에서 진행됩니다.
특히 올해는 한국통신학회 창립 50주년을 맞아 다채롭고 풍성한 프로그램으로 구성되었으며, 국내 통신/IT 관련 종사자 약 1,500명이 참석한다고 하는데요.
최신 ICT 연구 내용 및 혁신 기술에 대한 소통의 장이 열리는 이번 발표회에 두산전자도 적극 참여하여 ICT 분야 학술 및 산업 발전에 기여할 수 있도록 하겠습니다!
#Doosan #DoosanElectroMaterials #KICS #ICT #IT #Telecommunication #Conference</v>
      </c>
      <c r="C6" s="10" t="s">
        <v>174</v>
      </c>
      <c r="D6" s="10" t="s">
        <v>171</v>
      </c>
    </row>
    <row r="7" spans="1:4">
      <c r="A7" s="99">
        <v>6</v>
      </c>
      <c r="B7" s="101" t="str">
        <f>IFERROR(INDEX('Contents 계산시트'!A:A,MATCH(A7,'Contents 계산시트'!X:X,0),1),"")</f>
        <v>JPCA Show 2024 will be held at Tokyo Big Sight in Tokyo, Japan on June 12-14 during 3 days👏
This exhibition, which will hold a total of 10 fairs related to electronic devices, is a Japanese PCB industry exhibition providing the latest information on cutting-edge technologies and new products.
Find Doosan Electro-Materials at the KPCA booth at the exhibition which 300 companies will participate!
https://lnkd.in/gVAVNMqr
6/12-14 3일간 일본 Tokyo Big Sight에서 JPCA Show 2024가 열립니다👏
총 10개의 전자기기 관련 박람회가 동시에 개최되는 이번 전시는 일본 PCB 산업 전시회로 최첨단 기술 및 신제품들의 최신 정보를 제공합니다.
총 300여 개의 기업이 참가할 예정인 이번 전시의 KPCA 부스에서 두산전자를 찾아보세요!
#Doosan #DoosanElectroMaterials #JPCA #KPCA #PCB #Tokyo #Tokyobigsight</v>
      </c>
      <c r="C7" s="10" t="s">
        <v>175</v>
      </c>
      <c r="D7" s="10" t="s">
        <v>171</v>
      </c>
    </row>
    <row r="8" spans="1:4">
      <c r="A8" s="99">
        <v>7</v>
      </c>
      <c r="B8" s="101" t="str">
        <f>IFERROR(INDEX('Contents 계산시트'!A:A,MATCH(A8,'Contents 계산시트'!X:X,0),1),"")</f>
        <v>Let me introduce Doosan Electro-Materials' PFC🚗
Doosan Electro-Materials' PFC is the world's first EV flat cable material manufactured with the Roll to Roll process.
EV lightweight through wire harness and PFC can be manufactured up to 3 meter long by the means Roll to Roll process.
Doosan Electro-Materials will continue its efforts to produce better and better PFC that will lead the EV market!
We look forward to your support and interest😊
두산전자의 PFC를 소개합니다🚗
두산전자의 PFC는 세계 최초 Roll to Roll 공정으로 제작된 전기차 플랫 케이블 소재입니다.
와이어 하네스를 통한 EV 경량화 및 Roll to Roll 공정을 통해 최대 3M 길이의 PFC 제작이 가능합니다.
앞으로도 두산전자는 전기차 시장을 선도할 좋은 품질의 PFC를 생산하기 위해 최선의 노력을 다할 것입니다!
여러분의 많은 기대와 관심 부탁드립니다😊
#Doosan #DoosanElectroMaterials #PFC #RolltoRoll #EV</v>
      </c>
      <c r="C8" s="10" t="s">
        <v>177</v>
      </c>
      <c r="D8" s="10" t="s">
        <v>176</v>
      </c>
    </row>
    <row r="9" spans="1:4">
      <c r="A9" s="99">
        <v>8</v>
      </c>
      <c r="B9" s="101" t="str">
        <f>IFERROR(INDEX('Contents 계산시트'!A:A,MATCH(A9,'Contents 계산시트'!X:X,0),1),"")</f>
        <v>Every year, June 5 is World Environment Day, which was established to emphasize the importance of actions taken to protect natural environment🌿
It focuses on land restoration, desertification, and drought resilience, expanding awareness and empathy for the value and importance of natural environment.
For our Earth where we live, We should always think about how important natural environment is, and we should act to protect it.
Doosan Electro-Materials will always do its best to contribute to the creation of a healthy planet, keeping an active attitude to protect the environment!
매년 6월 5일은 환경 보호를 위한 행동의 중요성을 강조하기 위해 제정된 세계 환경의 날입니다🌿
환경의 가치와 중요성에 대한 인식과 공감을 넓혀가며, 토지 복원, 사막화, 가뭄 회복력에 중점을 두고 있는데요.
우리가 살고 있는 터전인 지구를 위해 우리는 언제나 환경의 중요성을 생각하고 보호를 위한 실천을 해야 합니다.
두산전자는 환경 보호를 위한 적극적인 자세로 건강한 지구를 만드는 데 기여할 수 있도록 매 순간 최선을 다하겠습니다!
#Doosan #DoosanElectroMaterials #WorldEnvironmentDay #Environment</v>
      </c>
      <c r="C9" s="10" t="s">
        <v>179</v>
      </c>
      <c r="D9" s="10" t="s">
        <v>178</v>
      </c>
    </row>
    <row r="10" spans="1:4">
      <c r="A10" s="99">
        <v>9</v>
      </c>
      <c r="B10" s="101" t="str">
        <f>IFERROR(INDEX('Contents 계산시트'!A:A,MATCH(A10,'Contents 계산시트'!X:X,0),1),"")</f>
        <v>It's time to find out about Doosan Electro-Materials and our quiz is back🎓
Doosan Electro-Materials is preparing to produce the world’s first 3 meter long PFC through 00 process. What is this method?
두산전자에 대해 알아볼 퀴즈 시간이 돌아왔습니다🎓
두산전자는 세계 최초로 00 공법을 통해 3m 길이의 PFC 생산을 준비 중에 있습니다. 이 공법은 무엇일까요?
#Doosan #DoosanElectroMaterials #RolltoRoll #PFC #EV #Mobility</v>
      </c>
      <c r="C10" s="10" t="s">
        <v>181</v>
      </c>
      <c r="D10" s="10" t="s">
        <v>180</v>
      </c>
    </row>
    <row r="11" spans="1:4">
      <c r="A11" s="99">
        <v>10</v>
      </c>
      <c r="B11" s="101" t="str">
        <f>IFERROR(INDEX('Contents 계산시트'!A:A,MATCH(A11,'Contents 계산시트'!X:X,0),1),"")</f>
        <v/>
      </c>
      <c r="C11" s="10" t="s">
        <v>186</v>
      </c>
      <c r="D11" s="10" t="s">
        <v>186</v>
      </c>
    </row>
    <row r="12" spans="1:4">
      <c r="A12" s="99">
        <v>11</v>
      </c>
      <c r="B12" s="101" t="str">
        <f>IFERROR(INDEX('Contents 계산시트'!A:A,MATCH(A12,'Contents 계산시트'!X:X,0),1),"")</f>
        <v/>
      </c>
      <c r="C12" s="10" t="s">
        <v>186</v>
      </c>
      <c r="D12" s="10" t="s">
        <v>186</v>
      </c>
    </row>
    <row r="13" spans="1:4">
      <c r="A13" s="99">
        <v>12</v>
      </c>
      <c r="B13" s="101" t="str">
        <f>IFERROR(INDEX('Contents 계산시트'!A:A,MATCH(A13,'Contents 계산시트'!X:X,0),1),"")</f>
        <v/>
      </c>
      <c r="C13" s="10" t="s">
        <v>186</v>
      </c>
      <c r="D13" s="10" t="s">
        <v>186</v>
      </c>
    </row>
    <row r="14" spans="1:4">
      <c r="A14" s="99">
        <v>13</v>
      </c>
      <c r="B14" s="101" t="str">
        <f>IFERROR(INDEX('Contents 계산시트'!A:A,MATCH(A14,'Contents 계산시트'!X:X,0),1),"")</f>
        <v/>
      </c>
      <c r="C14" s="10" t="s">
        <v>186</v>
      </c>
      <c r="D14" s="10" t="s">
        <v>186</v>
      </c>
    </row>
    <row r="15" spans="1:4">
      <c r="A15" s="99">
        <v>14</v>
      </c>
      <c r="B15" s="101" t="str">
        <f>IFERROR(INDEX('Contents 계산시트'!A:A,MATCH(A15,'Contents 계산시트'!X:X,0),1),"")</f>
        <v/>
      </c>
      <c r="C15" s="10" t="s">
        <v>186</v>
      </c>
      <c r="D15" s="10" t="s">
        <v>186</v>
      </c>
    </row>
    <row r="16" spans="1:4">
      <c r="A16" s="99">
        <v>15</v>
      </c>
      <c r="B16" s="101" t="str">
        <f>IFERROR(INDEX('Contents 계산시트'!A:A,MATCH(A16,'Contents 계산시트'!X:X,0),1),"")</f>
        <v/>
      </c>
      <c r="C16" s="10" t="s">
        <v>186</v>
      </c>
      <c r="D16" s="10" t="s">
        <v>186</v>
      </c>
    </row>
    <row r="17" spans="1:4">
      <c r="A17" s="99">
        <v>16</v>
      </c>
      <c r="B17" s="101" t="str">
        <f>IFERROR(INDEX('Contents 계산시트'!A:A,MATCH(A17,'Contents 계산시트'!X:X,0),1),"")</f>
        <v/>
      </c>
      <c r="C17" s="10" t="s">
        <v>186</v>
      </c>
      <c r="D17" s="10" t="s">
        <v>186</v>
      </c>
    </row>
    <row r="18" spans="1:4">
      <c r="A18" s="99">
        <v>17</v>
      </c>
      <c r="B18" s="101" t="str">
        <f>IFERROR(INDEX('Contents 계산시트'!A:A,MATCH(A18,'Contents 계산시트'!X:X,0),1),"")</f>
        <v/>
      </c>
      <c r="C18" s="10" t="s">
        <v>186</v>
      </c>
      <c r="D18" s="10" t="s">
        <v>186</v>
      </c>
    </row>
    <row r="19" spans="1:4">
      <c r="A19" s="99">
        <v>18</v>
      </c>
      <c r="B19" s="101" t="str">
        <f>IFERROR(INDEX('Contents 계산시트'!A:A,MATCH(A19,'Contents 계산시트'!X:X,0),1),"")</f>
        <v/>
      </c>
      <c r="C19" s="10" t="s">
        <v>186</v>
      </c>
      <c r="D19" s="10" t="s">
        <v>186</v>
      </c>
    </row>
    <row r="20" spans="1:4">
      <c r="A20" s="99">
        <v>19</v>
      </c>
      <c r="B20" s="101" t="str">
        <f>IFERROR(INDEX('Contents 계산시트'!A:A,MATCH(A20,'Contents 계산시트'!X:X,0),1),"")</f>
        <v/>
      </c>
      <c r="C20" s="10" t="s">
        <v>186</v>
      </c>
      <c r="D20" s="10" t="s">
        <v>186</v>
      </c>
    </row>
    <row r="21" spans="1:4">
      <c r="A21" s="99">
        <v>20</v>
      </c>
      <c r="B21" s="101" t="str">
        <f>IFERROR(INDEX('Contents 계산시트'!A:A,MATCH(A21,'Contents 계산시트'!X:X,0),1),"")</f>
        <v/>
      </c>
      <c r="C21" s="10" t="s">
        <v>186</v>
      </c>
      <c r="D21" s="10" t="s">
        <v>186</v>
      </c>
    </row>
    <row r="22" spans="1:4">
      <c r="A22" s="99">
        <v>21</v>
      </c>
      <c r="B22" s="101" t="str">
        <f>IFERROR(INDEX('Contents 계산시트'!A:A,MATCH(A22,'Contents 계산시트'!X:X,0),1),"")</f>
        <v/>
      </c>
      <c r="C22" s="10" t="s">
        <v>186</v>
      </c>
      <c r="D22" s="10" t="s">
        <v>186</v>
      </c>
    </row>
    <row r="23" spans="1:4">
      <c r="A23" s="99">
        <v>22</v>
      </c>
      <c r="B23" s="101" t="str">
        <f>IFERROR(INDEX('Contents 계산시트'!A:A,MATCH(A23,'Contents 계산시트'!X:X,0),1),"")</f>
        <v/>
      </c>
      <c r="C23" s="10" t="s">
        <v>186</v>
      </c>
      <c r="D23" s="10" t="s">
        <v>186</v>
      </c>
    </row>
    <row r="24" spans="1:4">
      <c r="A24" s="99">
        <v>23</v>
      </c>
      <c r="B24" s="101" t="str">
        <f>IFERROR(INDEX('Contents 계산시트'!A:A,MATCH(A24,'Contents 계산시트'!X:X,0),1),"")</f>
        <v/>
      </c>
      <c r="C24" s="10" t="s">
        <v>186</v>
      </c>
      <c r="D24" s="10" t="s">
        <v>186</v>
      </c>
    </row>
    <row r="25" spans="1:4">
      <c r="A25" s="99">
        <v>24</v>
      </c>
      <c r="B25" s="101" t="str">
        <f>IFERROR(INDEX('Contents 계산시트'!A:A,MATCH(A25,'Contents 계산시트'!X:X,0),1),"")</f>
        <v/>
      </c>
      <c r="C25" s="10" t="s">
        <v>186</v>
      </c>
      <c r="D25" s="10" t="s">
        <v>186</v>
      </c>
    </row>
    <row r="26" spans="1:4">
      <c r="A26" s="99">
        <v>25</v>
      </c>
      <c r="B26" s="101" t="str">
        <f>IFERROR(INDEX('Contents 계산시트'!A:A,MATCH(A26,'Contents 계산시트'!X:X,0),1),"")</f>
        <v/>
      </c>
      <c r="C26" s="10" t="s">
        <v>186</v>
      </c>
      <c r="D26" s="10" t="s">
        <v>186</v>
      </c>
    </row>
    <row r="27" spans="1:4">
      <c r="A27" s="99">
        <v>26</v>
      </c>
      <c r="B27" s="101" t="str">
        <f>IFERROR(INDEX('Contents 계산시트'!A:A,MATCH(A27,'Contents 계산시트'!X:X,0),1),"")</f>
        <v/>
      </c>
      <c r="C27" s="10"/>
      <c r="D27" s="10"/>
    </row>
    <row r="28" spans="1:4">
      <c r="A28" s="99">
        <v>27</v>
      </c>
      <c r="B28" s="101" t="str">
        <f>IFERROR(INDEX('Contents 계산시트'!A:A,MATCH(A28,'Contents 계산시트'!X:X,0),1),"")</f>
        <v/>
      </c>
      <c r="C28" s="10"/>
      <c r="D28" s="10"/>
    </row>
    <row r="29" spans="1:4">
      <c r="A29" s="99">
        <v>28</v>
      </c>
      <c r="B29" s="101" t="str">
        <f>IFERROR(INDEX('Contents 계산시트'!A:A,MATCH(A29,'Contents 계산시트'!X:X,0),1),"")</f>
        <v/>
      </c>
      <c r="C29" s="10"/>
      <c r="D29" s="10"/>
    </row>
    <row r="30" spans="1:4">
      <c r="A30" s="99">
        <v>29</v>
      </c>
      <c r="B30" s="101" t="str">
        <f>IFERROR(INDEX('Contents 계산시트'!A:A,MATCH(A30,'Contents 계산시트'!X:X,0),1),"")</f>
        <v/>
      </c>
      <c r="C30" s="10"/>
      <c r="D30" s="10"/>
    </row>
    <row r="31" spans="1:4">
      <c r="A31" s="99">
        <v>30</v>
      </c>
      <c r="B31" s="101" t="str">
        <f>IFERROR(INDEX('Contents 계산시트'!A:A,MATCH(A31,'Contents 계산시트'!X:X,0),1),"")</f>
        <v/>
      </c>
      <c r="C31" s="10"/>
      <c r="D31" s="10"/>
    </row>
    <row r="32" spans="1:4">
      <c r="A32" s="99">
        <v>31</v>
      </c>
      <c r="B32" s="101" t="str">
        <f>IFERROR(INDEX('Contents 계산시트'!A:A,MATCH(A32,'Contents 계산시트'!X:X,0),1),"")</f>
        <v/>
      </c>
      <c r="C32" s="10"/>
      <c r="D32" s="10"/>
    </row>
    <row r="33" spans="1:4">
      <c r="A33" s="99">
        <v>32</v>
      </c>
      <c r="B33" s="101" t="str">
        <f>IFERROR(INDEX('Contents 계산시트'!A:A,MATCH(A33,'Contents 계산시트'!X:X,0),1),"")</f>
        <v/>
      </c>
      <c r="C33" s="10"/>
      <c r="D33" s="10"/>
    </row>
    <row r="34" spans="1:4">
      <c r="A34" s="99">
        <v>33</v>
      </c>
      <c r="B34" s="101" t="str">
        <f>IFERROR(INDEX('Contents 계산시트'!A:A,MATCH(A34,'Contents 계산시트'!X:X,0),1),"")</f>
        <v/>
      </c>
      <c r="C34" s="10"/>
      <c r="D34" s="10"/>
    </row>
    <row r="35" spans="1:4">
      <c r="A35" s="99">
        <v>34</v>
      </c>
      <c r="B35" s="101" t="str">
        <f>IFERROR(INDEX('Contents 계산시트'!A:A,MATCH(A35,'Contents 계산시트'!X:X,0),1),"")</f>
        <v/>
      </c>
      <c r="C35" s="10"/>
      <c r="D35" s="10"/>
    </row>
    <row r="36" spans="1:4">
      <c r="A36" s="99">
        <v>35</v>
      </c>
      <c r="B36" s="101" t="str">
        <f>IFERROR(INDEX('Contents 계산시트'!A:A,MATCH(A36,'Contents 계산시트'!X:X,0),1),"")</f>
        <v/>
      </c>
      <c r="C36" s="10"/>
      <c r="D36" s="10"/>
    </row>
    <row r="37" spans="1:4">
      <c r="A37" s="99">
        <v>36</v>
      </c>
      <c r="B37" s="101" t="str">
        <f>IFERROR(INDEX('Contents 계산시트'!A:A,MATCH(A37,'Contents 계산시트'!X:X,0),1),"")</f>
        <v/>
      </c>
      <c r="C37" s="10"/>
      <c r="D37" s="10"/>
    </row>
    <row r="38" spans="1:4">
      <c r="A38" s="99">
        <v>37</v>
      </c>
      <c r="B38" s="101" t="str">
        <f>IFERROR(INDEX('Contents 계산시트'!A:A,MATCH(A38,'Contents 계산시트'!X:X,0),1),"")</f>
        <v/>
      </c>
      <c r="C38" s="10"/>
      <c r="D38" s="10"/>
    </row>
    <row r="39" spans="1:4">
      <c r="A39" s="99">
        <v>38</v>
      </c>
      <c r="B39" s="101" t="str">
        <f>IFERROR(INDEX('Contents 계산시트'!A:A,MATCH(A39,'Contents 계산시트'!X:X,0),1),"")</f>
        <v/>
      </c>
      <c r="C39" s="10"/>
      <c r="D39" s="10"/>
    </row>
    <row r="40" spans="1:4">
      <c r="A40" s="99">
        <v>39</v>
      </c>
      <c r="B40" s="101" t="str">
        <f>IFERROR(INDEX('Contents 계산시트'!A:A,MATCH(A40,'Contents 계산시트'!X:X,0),1),"")</f>
        <v/>
      </c>
      <c r="C40" s="10"/>
      <c r="D40" s="10"/>
    </row>
    <row r="41" spans="1:4">
      <c r="A41" s="99">
        <v>40</v>
      </c>
      <c r="B41" s="101" t="str">
        <f>IFERROR(INDEX('Contents 계산시트'!A:A,MATCH(A41,'Contents 계산시트'!X:X,0),1),"")</f>
        <v/>
      </c>
      <c r="C41" s="10"/>
      <c r="D41" s="10"/>
    </row>
    <row r="42" spans="1:4">
      <c r="A42" s="99">
        <v>41</v>
      </c>
      <c r="B42" s="101" t="str">
        <f>IFERROR(INDEX('Contents 계산시트'!A:A,MATCH(A42,'Contents 계산시트'!X:X,0),1),"")</f>
        <v/>
      </c>
      <c r="C42" s="10"/>
      <c r="D42" s="10"/>
    </row>
    <row r="43" spans="1:4">
      <c r="A43" s="99">
        <v>42</v>
      </c>
      <c r="B43" s="101" t="str">
        <f>IFERROR(INDEX('Contents 계산시트'!A:A,MATCH(A43,'Contents 계산시트'!X:X,0),1),"")</f>
        <v/>
      </c>
      <c r="C43" s="10"/>
      <c r="D43" s="10"/>
    </row>
    <row r="44" spans="1:4">
      <c r="A44" s="99">
        <v>43</v>
      </c>
      <c r="B44" s="101" t="str">
        <f>IFERROR(INDEX('Contents 계산시트'!A:A,MATCH(A44,'Contents 계산시트'!X:X,0),1),"")</f>
        <v/>
      </c>
      <c r="C44" s="10"/>
      <c r="D44" s="10"/>
    </row>
    <row r="45" spans="1:4">
      <c r="A45" s="99">
        <v>44</v>
      </c>
      <c r="B45" s="101" t="str">
        <f>IFERROR(INDEX('Contents 계산시트'!A:A,MATCH(A45,'Contents 계산시트'!X:X,0),1),"")</f>
        <v/>
      </c>
      <c r="C45" s="10"/>
      <c r="D45" s="10"/>
    </row>
    <row r="46" spans="1:4">
      <c r="A46" s="99">
        <v>45</v>
      </c>
      <c r="B46" s="101" t="str">
        <f>IFERROR(INDEX('Contents 계산시트'!A:A,MATCH(A46,'Contents 계산시트'!X:X,0),1),"")</f>
        <v/>
      </c>
      <c r="C46" s="10"/>
      <c r="D46" s="10"/>
    </row>
    <row r="47" spans="1:4">
      <c r="A47" s="99">
        <v>46</v>
      </c>
      <c r="B47" s="101" t="str">
        <f>IFERROR(INDEX('Contents 계산시트'!A:A,MATCH(A47,'Contents 계산시트'!X:X,0),1),"")</f>
        <v/>
      </c>
      <c r="C47" s="10"/>
      <c r="D47" s="10"/>
    </row>
    <row r="48" spans="1:4">
      <c r="A48" s="99">
        <v>47</v>
      </c>
      <c r="B48" s="101" t="str">
        <f>IFERROR(INDEX('Contents 계산시트'!A:A,MATCH(A48,'Contents 계산시트'!X:X,0),1),"")</f>
        <v/>
      </c>
      <c r="C48" s="10"/>
      <c r="D48" s="10"/>
    </row>
    <row r="49" spans="1:4">
      <c r="A49" s="99">
        <v>48</v>
      </c>
      <c r="B49" s="101" t="str">
        <f>IFERROR(INDEX('Contents 계산시트'!A:A,MATCH(A49,'Contents 계산시트'!X:X,0),1),"")</f>
        <v/>
      </c>
      <c r="C49" s="10"/>
      <c r="D49" s="10"/>
    </row>
    <row r="50" spans="1:4">
      <c r="A50" s="99">
        <v>49</v>
      </c>
      <c r="B50" s="101" t="str">
        <f>IFERROR(INDEX('Contents 계산시트'!A:A,MATCH(A50,'Contents 계산시트'!X:X,0),1),"")</f>
        <v/>
      </c>
      <c r="C50" s="10"/>
      <c r="D50" s="10"/>
    </row>
    <row r="51" spans="1:4">
      <c r="A51" s="99">
        <v>50</v>
      </c>
      <c r="B51" s="101" t="str">
        <f>IFERROR(INDEX('Contents 계산시트'!A:A,MATCH(A51,'Contents 계산시트'!X:X,0),1),"")</f>
        <v/>
      </c>
      <c r="C51" s="10"/>
      <c r="D51" s="10"/>
    </row>
    <row r="52" spans="1:4">
      <c r="A52" s="99">
        <v>51</v>
      </c>
      <c r="B52" s="101" t="str">
        <f>IFERROR(INDEX('Contents 계산시트'!A:A,MATCH(A52,'Contents 계산시트'!X:X,0),1),"")</f>
        <v/>
      </c>
      <c r="C52" s="10"/>
      <c r="D52" s="10"/>
    </row>
    <row r="53" spans="1:4">
      <c r="A53" s="99">
        <v>52</v>
      </c>
      <c r="B53" s="101" t="str">
        <f>IFERROR(INDEX('Contents 계산시트'!A:A,MATCH(A53,'Contents 계산시트'!X:X,0),1),"")</f>
        <v/>
      </c>
      <c r="C53" s="10"/>
      <c r="D53" s="10"/>
    </row>
    <row r="54" spans="1:4">
      <c r="A54" s="99">
        <v>53</v>
      </c>
      <c r="B54" s="101" t="str">
        <f>IFERROR(INDEX('Contents 계산시트'!A:A,MATCH(A54,'Contents 계산시트'!X:X,0),1),"")</f>
        <v/>
      </c>
      <c r="C54" s="10"/>
      <c r="D54" s="10"/>
    </row>
    <row r="55" spans="1:4">
      <c r="A55" s="99">
        <v>54</v>
      </c>
      <c r="B55" s="101" t="str">
        <f>IFERROR(INDEX('Contents 계산시트'!A:A,MATCH(A55,'Contents 계산시트'!X:X,0),1),"")</f>
        <v/>
      </c>
      <c r="C55" s="10"/>
      <c r="D55" s="10"/>
    </row>
    <row r="56" spans="1:4">
      <c r="A56" s="99">
        <v>55</v>
      </c>
      <c r="B56" s="101" t="str">
        <f>IFERROR(INDEX('Contents 계산시트'!A:A,MATCH(A56,'Contents 계산시트'!X:X,0),1),"")</f>
        <v/>
      </c>
      <c r="C56" s="10"/>
      <c r="D56" s="10"/>
    </row>
    <row r="57" spans="1:4">
      <c r="A57" s="99">
        <v>56</v>
      </c>
      <c r="B57" s="101" t="str">
        <f>IFERROR(INDEX('Contents 계산시트'!A:A,MATCH(A57,'Contents 계산시트'!X:X,0),1),"")</f>
        <v/>
      </c>
      <c r="C57" s="10"/>
      <c r="D57" s="10"/>
    </row>
    <row r="58" spans="1:4">
      <c r="A58" s="99">
        <v>57</v>
      </c>
      <c r="B58" s="101" t="str">
        <f>IFERROR(INDEX('Contents 계산시트'!A:A,MATCH(A58,'Contents 계산시트'!X:X,0),1),"")</f>
        <v/>
      </c>
      <c r="C58" s="10"/>
      <c r="D58" s="10"/>
    </row>
    <row r="59" spans="1:4">
      <c r="A59" s="99">
        <v>58</v>
      </c>
      <c r="B59" s="101" t="str">
        <f>IFERROR(INDEX('Contents 계산시트'!A:A,MATCH(A59,'Contents 계산시트'!X:X,0),1),"")</f>
        <v/>
      </c>
      <c r="C59" s="10"/>
      <c r="D59" s="10"/>
    </row>
    <row r="60" spans="1:4">
      <c r="A60" s="99">
        <v>59</v>
      </c>
      <c r="B60" s="101" t="str">
        <f>IFERROR(INDEX('Contents 계산시트'!A:A,MATCH(A60,'Contents 계산시트'!X:X,0),1),"")</f>
        <v/>
      </c>
      <c r="C60" s="10"/>
      <c r="D60" s="10"/>
    </row>
    <row r="61" spans="1:4">
      <c r="A61" s="99">
        <v>60</v>
      </c>
      <c r="B61" s="101" t="str">
        <f>IFERROR(INDEX('Contents 계산시트'!A:A,MATCH(A61,'Contents 계산시트'!X:X,0),1),"")</f>
        <v/>
      </c>
      <c r="C61" s="10"/>
      <c r="D61" s="10"/>
    </row>
    <row r="62" spans="1:4">
      <c r="A62" s="99">
        <v>61</v>
      </c>
      <c r="B62" s="101" t="str">
        <f>IFERROR(INDEX('Contents 계산시트'!A:A,MATCH(A62,'Contents 계산시트'!X:X,0),1),"")</f>
        <v/>
      </c>
      <c r="C62" s="10"/>
      <c r="D62" s="10"/>
    </row>
    <row r="63" spans="1:4">
      <c r="A63" s="99">
        <v>62</v>
      </c>
      <c r="B63" s="101" t="str">
        <f>IFERROR(INDEX('Contents 계산시트'!A:A,MATCH(A63,'Contents 계산시트'!X:X,0),1),"")</f>
        <v/>
      </c>
      <c r="C63" s="10"/>
      <c r="D63" s="10"/>
    </row>
    <row r="64" spans="1:4">
      <c r="A64" s="99">
        <v>63</v>
      </c>
      <c r="B64" s="101" t="str">
        <f>IFERROR(INDEX('Contents 계산시트'!A:A,MATCH(A64,'Contents 계산시트'!X:X,0),1),"")</f>
        <v/>
      </c>
      <c r="C64" s="10"/>
      <c r="D64" s="10"/>
    </row>
    <row r="65" spans="1:4">
      <c r="A65" s="99">
        <v>64</v>
      </c>
      <c r="B65" s="101" t="str">
        <f>IFERROR(INDEX('Contents 계산시트'!A:A,MATCH(A65,'Contents 계산시트'!X:X,0),1),"")</f>
        <v/>
      </c>
      <c r="C65" s="10"/>
      <c r="D65" s="10"/>
    </row>
    <row r="66" spans="1:4">
      <c r="A66" s="99">
        <v>65</v>
      </c>
      <c r="B66" s="101" t="str">
        <f>IFERROR(INDEX('Contents 계산시트'!A:A,MATCH(A66,'Contents 계산시트'!X:X,0),1),"")</f>
        <v/>
      </c>
      <c r="C66" s="10"/>
      <c r="D66" s="10"/>
    </row>
    <row r="67" spans="1:4">
      <c r="A67" s="99">
        <v>66</v>
      </c>
      <c r="B67" s="101" t="str">
        <f>IFERROR(INDEX('Contents 계산시트'!A:A,MATCH(A67,'Contents 계산시트'!X:X,0),1),"")</f>
        <v/>
      </c>
      <c r="C67" s="10"/>
      <c r="D67" s="10"/>
    </row>
    <row r="68" spans="1:4">
      <c r="A68" s="99">
        <v>67</v>
      </c>
      <c r="B68" s="101" t="str">
        <f>IFERROR(INDEX('Contents 계산시트'!A:A,MATCH(A68,'Contents 계산시트'!X:X,0),1),"")</f>
        <v/>
      </c>
      <c r="C68" s="10"/>
      <c r="D68" s="10"/>
    </row>
    <row r="69" spans="1:4">
      <c r="A69" s="99">
        <v>68</v>
      </c>
      <c r="B69" s="101" t="str">
        <f>IFERROR(INDEX('Contents 계산시트'!A:A,MATCH(A69,'Contents 계산시트'!X:X,0),1),"")</f>
        <v/>
      </c>
      <c r="C69" s="10"/>
      <c r="D69" s="10"/>
    </row>
    <row r="70" spans="1:4">
      <c r="A70" s="99">
        <v>69</v>
      </c>
      <c r="B70" s="101" t="str">
        <f>IFERROR(INDEX('Contents 계산시트'!A:A,MATCH(A70,'Contents 계산시트'!X:X,0),1),"")</f>
        <v/>
      </c>
      <c r="C70" s="10"/>
      <c r="D70" s="10"/>
    </row>
    <row r="71" spans="1:4">
      <c r="A71" s="99">
        <v>70</v>
      </c>
      <c r="B71" s="101" t="str">
        <f>IFERROR(INDEX('Contents 계산시트'!A:A,MATCH(A71,'Contents 계산시트'!X:X,0),1),"")</f>
        <v/>
      </c>
      <c r="C71" s="10"/>
      <c r="D71" s="10"/>
    </row>
    <row r="72" spans="1:4">
      <c r="A72" s="99">
        <v>71</v>
      </c>
      <c r="B72" s="101" t="str">
        <f>IFERROR(INDEX('Contents 계산시트'!A:A,MATCH(A72,'Contents 계산시트'!X:X,0),1),"")</f>
        <v/>
      </c>
      <c r="C72" s="10"/>
      <c r="D72" s="10"/>
    </row>
    <row r="73" spans="1:4">
      <c r="A73" s="99">
        <v>72</v>
      </c>
      <c r="B73" s="101" t="str">
        <f>IFERROR(INDEX('Contents 계산시트'!A:A,MATCH(A73,'Contents 계산시트'!X:X,0),1),"")</f>
        <v/>
      </c>
      <c r="C73" s="10"/>
      <c r="D73" s="10"/>
    </row>
    <row r="74" spans="1:4" ht="17.25" thickBot="1">
      <c r="A74" s="100">
        <v>73</v>
      </c>
      <c r="B74" s="101" t="str">
        <f>IFERROR(INDEX('Contents 계산시트'!A:A,MATCH(A74,'Contents 계산시트'!X:X,0),1),"")</f>
        <v/>
      </c>
      <c r="C74" s="10"/>
      <c r="D74" s="10"/>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F3347-546B-481E-977F-A95F5340EE51}">
  <sheetPr>
    <tabColor theme="9" tint="0.79998168889431442"/>
  </sheetPr>
  <dimension ref="B5:V30"/>
  <sheetViews>
    <sheetView tabSelected="1" workbookViewId="0">
      <selection activeCell="T4" sqref="T4"/>
    </sheetView>
  </sheetViews>
  <sheetFormatPr defaultRowHeight="16.5"/>
  <cols>
    <col min="3" max="3" width="3.75" bestFit="1" customWidth="1"/>
    <col min="4" max="4" width="7.5" bestFit="1" customWidth="1"/>
    <col min="5" max="5" width="8.375" bestFit="1" customWidth="1"/>
    <col min="6" max="6" width="10.375" bestFit="1" customWidth="1"/>
    <col min="7" max="7" width="38.625" customWidth="1"/>
    <col min="8" max="8" width="10.375" bestFit="1" customWidth="1"/>
    <col min="9" max="9" width="5.875" bestFit="1" customWidth="1"/>
    <col min="10" max="10" width="6.875" bestFit="1" customWidth="1"/>
    <col min="11" max="11" width="4.5" bestFit="1" customWidth="1"/>
    <col min="12" max="12" width="9.25" bestFit="1" customWidth="1"/>
    <col min="13" max="13" width="5.75" bestFit="1" customWidth="1"/>
    <col min="14" max="14" width="11.375" bestFit="1" customWidth="1"/>
    <col min="15" max="15" width="6.75" bestFit="1" customWidth="1"/>
  </cols>
  <sheetData>
    <row r="5" spans="2:22" ht="17.25" thickBot="1">
      <c r="B5" s="103"/>
      <c r="C5" s="104"/>
      <c r="D5" s="104"/>
      <c r="E5" s="104"/>
      <c r="F5" s="104"/>
      <c r="G5" s="104"/>
      <c r="H5" s="104" t="s">
        <v>189</v>
      </c>
      <c r="I5" s="104" t="s">
        <v>188</v>
      </c>
      <c r="J5" s="104" t="s">
        <v>127</v>
      </c>
      <c r="K5" s="104" t="s">
        <v>190</v>
      </c>
      <c r="L5" s="104" t="s">
        <v>192</v>
      </c>
      <c r="M5" s="104" t="s">
        <v>191</v>
      </c>
      <c r="N5" s="104" t="s">
        <v>194</v>
      </c>
      <c r="O5" s="104" t="s">
        <v>193</v>
      </c>
      <c r="P5" s="103"/>
    </row>
    <row r="6" spans="2:22">
      <c r="B6" s="103"/>
      <c r="C6" s="123" t="s">
        <v>156</v>
      </c>
      <c r="D6" s="105" t="s">
        <v>157</v>
      </c>
      <c r="E6" s="105" t="s">
        <v>158</v>
      </c>
      <c r="F6" s="106" t="s">
        <v>185</v>
      </c>
      <c r="G6" s="105" t="s">
        <v>159</v>
      </c>
      <c r="H6" s="105" t="s">
        <v>160</v>
      </c>
      <c r="I6" s="105" t="s">
        <v>161</v>
      </c>
      <c r="J6" s="105" t="s">
        <v>162</v>
      </c>
      <c r="K6" s="105" t="s">
        <v>163</v>
      </c>
      <c r="L6" s="105" t="s">
        <v>164</v>
      </c>
      <c r="M6" s="105" t="s">
        <v>165</v>
      </c>
      <c r="N6" s="105" t="s">
        <v>166</v>
      </c>
      <c r="O6" s="124" t="s">
        <v>167</v>
      </c>
      <c r="P6" s="103"/>
    </row>
    <row r="7" spans="2:22">
      <c r="B7" s="103"/>
      <c r="C7" s="107">
        <v>1</v>
      </c>
      <c r="D7" s="108">
        <f>IFERROR(INDEX('Contents 계산시트'!$V$3:$V$11,MATCH('Contents 시트'!$C7,'Contents 계산시트'!$X$3:$X$11,0)),"")</f>
        <v>45463</v>
      </c>
      <c r="E7" s="109">
        <f>IFERROR(INDEX('Contents 계산시트'!$V$3:$V$11,MATCH('Contents 시트'!$C7,'Contents 계산시트'!$X$3:$X$11,0)),"")</f>
        <v>45463</v>
      </c>
      <c r="F7" s="110" t="str">
        <f>IFERROR(INDEX('콘텐츠 추가정보'!$A$2:$D$68,MATCH('Contents 시트'!$C7,'콘텐츠 추가정보'!$A$2:$A$68,0),MATCH(F$6,'콘텐츠 추가정보'!$A$1:$D$1)),"")</f>
        <v>캐러셀</v>
      </c>
      <c r="G7" s="110" t="str">
        <f>IFERROR(INDEX('콘텐츠 추가정보'!$A$2:$D$68,MATCH('Contents 시트'!$C7,'콘텐츠 추가정보'!$A$2:$A$68,0),MATCH(G$6,'콘텐츠 추가정보'!$A$1:$D$1)),"")</f>
        <v>Roll to Roll</v>
      </c>
      <c r="H7" s="111">
        <f>IFERROR(INDEX(콘텐츠데이터,
MATCH($C7,'Contents 계산시트'!$X$2:$X$51,0),MATCH('Contents 시트'!H$5,'Contents 계산시트'!$A$2:$T$2,0)),"")</f>
        <v>1894</v>
      </c>
      <c r="I7" s="111">
        <f>IFERROR(INDEX(콘텐츠데이터,
MATCH($C7,'Contents 계산시트'!$X$2:$X$51,0),MATCH('Contents 시트'!I$5,'Contents 계산시트'!$A$2:$T$2,0)),"")</f>
        <v>884</v>
      </c>
      <c r="J7" s="112">
        <f>IFERROR(INDEX(콘텐츠데이터,
MATCH($C7,'Contents 계산시트'!$X$2:$X$51,0),MATCH('Contents 시트'!J$5,'Contents 계산시트'!$A$2:$T$2,0)),"")</f>
        <v>0.4667370617389679</v>
      </c>
      <c r="K7" s="111">
        <f>IFERROR(INDEX(콘텐츠데이터,
MATCH($C7,'Contents 계산시트'!$X$2:$X$51,0),MATCH('Contents 시트'!K$5,'Contents 계산시트'!$A$2:$T$2,0)),"")</f>
        <v>38</v>
      </c>
      <c r="L7" s="111">
        <f>IFERROR(INDEX(콘텐츠데이터,
MATCH($C7,'Contents 계산시트'!$X$2:$X$51,0),MATCH('Contents 시트'!L$5,'Contents 계산시트'!$A$2:$T$2,0)),"")</f>
        <v>0</v>
      </c>
      <c r="M7" s="111">
        <f>IFERROR(INDEX(콘텐츠데이터,
MATCH($C7,'Contents 계산시트'!$X$2:$X$51,0),MATCH('Contents 시트'!M$5,'Contents 계산시트'!$A$2:$T$2,0)),"")</f>
        <v>5</v>
      </c>
      <c r="N7" s="113">
        <f>IFERROR(SUM(K7:M7)+I7,"")</f>
        <v>927</v>
      </c>
      <c r="O7" s="114">
        <f>IFERROR(N7/H7,"")</f>
        <v>0.4894403379091869</v>
      </c>
      <c r="P7" s="103"/>
      <c r="Q7" s="172">
        <f>(IFERROR('일간 팔로워'!$L$2+1-D7,""))</f>
        <v>11</v>
      </c>
      <c r="R7" s="173">
        <f>IFERROR(H7/$Q7,"")</f>
        <v>172.18181818181819</v>
      </c>
      <c r="S7" s="173">
        <f>IFERROR(N7/Q7,"")</f>
        <v>84.272727272727266</v>
      </c>
    </row>
    <row r="8" spans="2:22">
      <c r="B8" s="103"/>
      <c r="C8" s="107">
        <v>2</v>
      </c>
      <c r="D8" s="108">
        <f>IFERROR(INDEX('Contents 계산시트'!$V$3:$V$11,MATCH('Contents 시트'!$C8,'Contents 계산시트'!$X$3:$X$11,0)),"")</f>
        <v>45456</v>
      </c>
      <c r="E8" s="109">
        <f>IFERROR(INDEX('Contents 계산시트'!$V$3:$V$11,MATCH('Contents 시트'!$C8,'Contents 계산시트'!$X$3:$X$11,0)),"")</f>
        <v>45456</v>
      </c>
      <c r="F8" s="110" t="str">
        <f>IFERROR(INDEX('콘텐츠 추가정보'!$A$2:$D$68,MATCH('Contents 시트'!$C8,'콘텐츠 추가정보'!$A$2:$A$68,0),MATCH(F$6,'콘텐츠 추가정보'!$A$1:$D$1)),"")</f>
        <v>캐러셀</v>
      </c>
      <c r="G8" s="110" t="str">
        <f>IFERROR(INDEX('콘텐츠 추가정보'!$A$2:$D$68,MATCH('Contents 시트'!$C8,'콘텐츠 추가정보'!$A$2:$A$68,0),MATCH(G$6,'콘텐츠 추가정보'!$A$1:$D$1)),"")</f>
        <v>Doo a Story – Case of CPR</v>
      </c>
      <c r="H8" s="111">
        <f>IFERROR(INDEX(콘텐츠데이터,
MATCH($C8,'Contents 계산시트'!$X$2:$X$51,0),MATCH('Contents 시트'!H$5,'Contents 계산시트'!$A$2:$T$2,0)),"")</f>
        <v>1625</v>
      </c>
      <c r="I8" s="111">
        <f>IFERROR(INDEX(콘텐츠데이터,
MATCH($C8,'Contents 계산시트'!$X$2:$X$51,0),MATCH('Contents 시트'!I$5,'Contents 계산시트'!$A$2:$T$2,0)),"")</f>
        <v>729</v>
      </c>
      <c r="J8" s="112">
        <f>IFERROR(INDEX(콘텐츠데이터,
MATCH($C8,'Contents 계산시트'!$X$2:$X$51,0),MATCH('Contents 시트'!J$5,'Contents 계산시트'!$A$2:$T$2,0)),"")</f>
        <v>0.44861537218093872</v>
      </c>
      <c r="K8" s="111">
        <f>IFERROR(INDEX(콘텐츠데이터,
MATCH($C8,'Contents 계산시트'!$X$2:$X$51,0),MATCH('Contents 시트'!K$5,'Contents 계산시트'!$A$2:$T$2,0)),"")</f>
        <v>34</v>
      </c>
      <c r="L8" s="111">
        <f>IFERROR(INDEX(콘텐츠데이터,
MATCH($C8,'Contents 계산시트'!$X$2:$X$51,0),MATCH('Contents 시트'!L$5,'Contents 계산시트'!$A$2:$T$2,0)),"")</f>
        <v>1</v>
      </c>
      <c r="M8" s="111">
        <f>IFERROR(INDEX(콘텐츠데이터,
MATCH($C8,'Contents 계산시트'!$X$2:$X$51,0),MATCH('Contents 시트'!M$5,'Contents 계산시트'!$A$2:$T$2,0)),"")</f>
        <v>2</v>
      </c>
      <c r="N8" s="113">
        <f t="shared" ref="N8:N29" si="0">IFERROR(SUM(K8:M8)+I8,"")</f>
        <v>766</v>
      </c>
      <c r="O8" s="114">
        <f t="shared" ref="O8:O29" si="1">IFERROR(N8/H8,"")</f>
        <v>0.4713846153846154</v>
      </c>
      <c r="P8" s="103"/>
      <c r="Q8" s="172">
        <f>(IFERROR('일간 팔로워'!$L$2+1-D8,""))</f>
        <v>18</v>
      </c>
      <c r="R8" s="173">
        <f t="shared" ref="R8:R29" si="2">IFERROR(H8/$Q8,"")</f>
        <v>90.277777777777771</v>
      </c>
      <c r="S8" s="173">
        <f t="shared" ref="S8:S29" si="3">IFERROR(N8/Q8,"")</f>
        <v>42.555555555555557</v>
      </c>
    </row>
    <row r="9" spans="2:22">
      <c r="B9" s="103"/>
      <c r="C9" s="107">
        <v>3</v>
      </c>
      <c r="D9" s="108">
        <f>IFERROR(INDEX('Contents 계산시트'!$V$3:$V$11,MATCH('Contents 시트'!$C9,'Contents 계산시트'!$X$3:$X$11,0)),"")</f>
        <v>45470</v>
      </c>
      <c r="E9" s="109">
        <f>IFERROR(INDEX('Contents 계산시트'!$V$3:$V$11,MATCH('Contents 시트'!$C9,'Contents 계산시트'!$X$3:$X$11,0)),"")</f>
        <v>45470</v>
      </c>
      <c r="F9" s="110" t="str">
        <f>IFERROR(INDEX('콘텐츠 추가정보'!$A$2:$D$68,MATCH('Contents 시트'!$C9,'콘텐츠 추가정보'!$A$2:$A$68,0),MATCH(F$6,'콘텐츠 추가정보'!$A$1:$D$1)),"")</f>
        <v>캐러셀</v>
      </c>
      <c r="G9" s="110" t="str">
        <f>IFERROR(INDEX('콘텐츠 추가정보'!$A$2:$D$68,MATCH('Contents 시트'!$C9,'콘텐츠 추가정보'!$A$2:$A$68,0),MATCH(G$6,'콘텐츠 추가정보'!$A$1:$D$1)),"")</f>
        <v>베트남 법인 소개</v>
      </c>
      <c r="H9" s="111">
        <f>IFERROR(INDEX(콘텐츠데이터,
MATCH($C9,'Contents 계산시트'!$X$2:$X$51,0),MATCH('Contents 시트'!H$5,'Contents 계산시트'!$A$2:$T$2,0)),"")</f>
        <v>1723</v>
      </c>
      <c r="I9" s="111">
        <f>IFERROR(INDEX(콘텐츠데이터,
MATCH($C9,'Contents 계산시트'!$X$2:$X$51,0),MATCH('Contents 시트'!I$5,'Contents 계산시트'!$A$2:$T$2,0)),"")</f>
        <v>544</v>
      </c>
      <c r="J9" s="112">
        <f>IFERROR(INDEX(콘텐츠데이터,
MATCH($C9,'Contents 계산시트'!$X$2:$X$51,0),MATCH('Contents 시트'!J$5,'Contents 계산시트'!$A$2:$T$2,0)),"")</f>
        <v>0.31572836637496948</v>
      </c>
      <c r="K9" s="111">
        <f>IFERROR(INDEX(콘텐츠데이터,
MATCH($C9,'Contents 계산시트'!$X$2:$X$51,0),MATCH('Contents 시트'!K$5,'Contents 계산시트'!$A$2:$T$2,0)),"")</f>
        <v>31</v>
      </c>
      <c r="L9" s="111">
        <f>IFERROR(INDEX(콘텐츠데이터,
MATCH($C9,'Contents 계산시트'!$X$2:$X$51,0),MATCH('Contents 시트'!L$5,'Contents 계산시트'!$A$2:$T$2,0)),"")</f>
        <v>0</v>
      </c>
      <c r="M9" s="111">
        <f>IFERROR(INDEX(콘텐츠데이터,
MATCH($C9,'Contents 계산시트'!$X$2:$X$51,0),MATCH('Contents 시트'!M$5,'Contents 계산시트'!$A$2:$T$2,0)),"")</f>
        <v>2</v>
      </c>
      <c r="N9" s="113">
        <f t="shared" si="0"/>
        <v>577</v>
      </c>
      <c r="O9" s="114">
        <f t="shared" si="1"/>
        <v>0.33488102147417298</v>
      </c>
      <c r="P9" s="103"/>
      <c r="Q9" s="172">
        <f>(IFERROR('일간 팔로워'!$L$2+1-D9,""))</f>
        <v>4</v>
      </c>
      <c r="R9" s="173">
        <f t="shared" si="2"/>
        <v>430.75</v>
      </c>
      <c r="S9" s="173">
        <f t="shared" si="3"/>
        <v>144.25</v>
      </c>
    </row>
    <row r="10" spans="2:22">
      <c r="B10" s="103"/>
      <c r="C10" s="107">
        <v>4</v>
      </c>
      <c r="D10" s="108">
        <f>IFERROR(INDEX('Contents 계산시트'!$V$3:$V$11,MATCH('Contents 시트'!$C10,'Contents 계산시트'!$X$3:$X$11,0)),"")</f>
        <v>45454</v>
      </c>
      <c r="E10" s="109">
        <f>IFERROR(INDEX('Contents 계산시트'!$V$3:$V$11,MATCH('Contents 시트'!$C10,'Contents 계산시트'!$X$3:$X$11,0)),"")</f>
        <v>45454</v>
      </c>
      <c r="F10" s="110" t="str">
        <f>IFERROR(INDEX('콘텐츠 추가정보'!$A$2:$D$68,MATCH('Contents 시트'!$C10,'콘텐츠 추가정보'!$A$2:$A$68,0),MATCH(F$6,'콘텐츠 추가정보'!$A$1:$D$1)),"")</f>
        <v>Re-post</v>
      </c>
      <c r="G10" s="110" t="str">
        <f>IFERROR(INDEX('콘텐츠 추가정보'!$A$2:$D$68,MATCH('Contents 시트'!$C10,'콘텐츠 추가정보'!$A$2:$A$68,0),MATCH(G$6,'콘텐츠 추가정보'!$A$1:$D$1)),"")</f>
        <v>베트남 현장경영 및 하이즈엉 당서기 미팅</v>
      </c>
      <c r="H10" s="111">
        <f>IFERROR(INDEX(콘텐츠데이터,
MATCH($C10,'Contents 계산시트'!$X$2:$X$51,0),MATCH('Contents 시트'!H$5,'Contents 계산시트'!$A$2:$T$2,0)),"")</f>
        <v>2023</v>
      </c>
      <c r="I10" s="111">
        <f>IFERROR(INDEX(콘텐츠데이터,
MATCH($C10,'Contents 계산시트'!$X$2:$X$51,0),MATCH('Contents 시트'!I$5,'Contents 계산시트'!$A$2:$T$2,0)),"")</f>
        <v>540</v>
      </c>
      <c r="J10" s="112">
        <f>IFERROR(INDEX(콘텐츠데이터,
MATCH($C10,'Contents 계산시트'!$X$2:$X$51,0),MATCH('Contents 시트'!J$5,'Contents 계산시트'!$A$2:$T$2,0)),"")</f>
        <v>0.26693031191825867</v>
      </c>
      <c r="K10" s="111">
        <f>IFERROR(INDEX(콘텐츠데이터,
MATCH($C10,'Contents 계산시트'!$X$2:$X$51,0),MATCH('Contents 시트'!K$5,'Contents 계산시트'!$A$2:$T$2,0)),"")</f>
        <v>44</v>
      </c>
      <c r="L10" s="111">
        <f>IFERROR(INDEX(콘텐츠데이터,
MATCH($C10,'Contents 계산시트'!$X$2:$X$51,0),MATCH('Contents 시트'!L$5,'Contents 계산시트'!$A$2:$T$2,0)),"")</f>
        <v>0</v>
      </c>
      <c r="M10" s="111">
        <f>IFERROR(INDEX(콘텐츠데이터,
MATCH($C10,'Contents 계산시트'!$X$2:$X$51,0),MATCH('Contents 시트'!M$5,'Contents 계산시트'!$A$2:$T$2,0)),"")</f>
        <v>1</v>
      </c>
      <c r="N10" s="113">
        <f t="shared" si="0"/>
        <v>585</v>
      </c>
      <c r="O10" s="114">
        <f t="shared" si="1"/>
        <v>0.28917449332674244</v>
      </c>
      <c r="P10" s="103"/>
      <c r="Q10" s="172">
        <f>(IFERROR('일간 팔로워'!$L$2+1-D10,""))</f>
        <v>20</v>
      </c>
      <c r="R10" s="173">
        <f t="shared" si="2"/>
        <v>101.15</v>
      </c>
      <c r="S10" s="173">
        <f t="shared" si="3"/>
        <v>29.25</v>
      </c>
      <c r="V10" s="174">
        <f>SUM(H7:H29)/SUM(Q7:Q29)</f>
        <v>105.8780487804878</v>
      </c>
    </row>
    <row r="11" spans="2:22">
      <c r="B11" s="103"/>
      <c r="C11" s="107">
        <v>5</v>
      </c>
      <c r="D11" s="108">
        <f>IFERROR(INDEX('Contents 계산시트'!$V$3:$V$11,MATCH('Contents 시트'!$C11,'Contents 계산시트'!$X$3:$X$11,0)),"")</f>
        <v>45464</v>
      </c>
      <c r="E11" s="109">
        <f>IFERROR(INDEX('Contents 계산시트'!$V$3:$V$11,MATCH('Contents 시트'!$C11,'Contents 계산시트'!$X$3:$X$11,0)),"")</f>
        <v>45464</v>
      </c>
      <c r="F11" s="110" t="str">
        <f>IFERROR(INDEX('콘텐츠 추가정보'!$A$2:$D$68,MATCH('Contents 시트'!$C11,'콘텐츠 추가정보'!$A$2:$A$68,0),MATCH(F$6,'콘텐츠 추가정보'!$A$1:$D$1)),"")</f>
        <v>Re-post</v>
      </c>
      <c r="G11" s="110" t="str">
        <f>IFERROR(INDEX('콘텐츠 추가정보'!$A$2:$D$68,MATCH('Contents 시트'!$C11,'콘텐츠 추가정보'!$A$2:$A$68,0),MATCH(G$6,'콘텐츠 추가정보'!$A$1:$D$1)),"")</f>
        <v>한국통신학회 하계종합학술발표회 부스 참가</v>
      </c>
      <c r="H11" s="111">
        <f>IFERROR(INDEX(콘텐츠데이터,
MATCH($C11,'Contents 계산시트'!$X$2:$X$51,0),MATCH('Contents 시트'!H$5,'Contents 계산시트'!$A$2:$T$2,0)),"")</f>
        <v>1313</v>
      </c>
      <c r="I11" s="111">
        <f>IFERROR(INDEX(콘텐츠데이터,
MATCH($C11,'Contents 계산시트'!$X$2:$X$51,0),MATCH('Contents 시트'!I$5,'Contents 계산시트'!$A$2:$T$2,0)),"")</f>
        <v>303</v>
      </c>
      <c r="J11" s="112">
        <f>IFERROR(INDEX(콘텐츠데이터,
MATCH($C11,'Contents 계산시트'!$X$2:$X$51,0),MATCH('Contents 시트'!J$5,'Contents 계산시트'!$A$2:$T$2,0)),"")</f>
        <v>0.23076923191547394</v>
      </c>
      <c r="K11" s="111">
        <f>IFERROR(INDEX(콘텐츠데이터,
MATCH($C11,'Contents 계산시트'!$X$2:$X$51,0),MATCH('Contents 시트'!K$5,'Contents 계산시트'!$A$2:$T$2,0)),"")</f>
        <v>29</v>
      </c>
      <c r="L11" s="111">
        <f>IFERROR(INDEX(콘텐츠데이터,
MATCH($C11,'Contents 계산시트'!$X$2:$X$51,0),MATCH('Contents 시트'!L$5,'Contents 계산시트'!$A$2:$T$2,0)),"")</f>
        <v>0</v>
      </c>
      <c r="M11" s="111">
        <f>IFERROR(INDEX(콘텐츠데이터,
MATCH($C11,'Contents 계산시트'!$X$2:$X$51,0),MATCH('Contents 시트'!M$5,'Contents 계산시트'!$A$2:$T$2,0)),"")</f>
        <v>1</v>
      </c>
      <c r="N11" s="113">
        <f t="shared" si="0"/>
        <v>333</v>
      </c>
      <c r="O11" s="114">
        <f t="shared" si="1"/>
        <v>0.25361766945925363</v>
      </c>
      <c r="P11" s="103"/>
      <c r="Q11" s="172">
        <f>(IFERROR('일간 팔로워'!$L$2+1-D11,""))</f>
        <v>10</v>
      </c>
      <c r="R11" s="173">
        <f t="shared" si="2"/>
        <v>131.30000000000001</v>
      </c>
      <c r="S11" s="173">
        <f t="shared" si="3"/>
        <v>33.299999999999997</v>
      </c>
      <c r="V11">
        <f>SUM(N7:N29)/SUM(Q7:Q29)</f>
        <v>28.504065040650406</v>
      </c>
    </row>
    <row r="12" spans="2:22">
      <c r="B12" s="103"/>
      <c r="C12" s="107">
        <v>6</v>
      </c>
      <c r="D12" s="108">
        <f>IFERROR(INDEX('Contents 계산시트'!$V$3:$V$11,MATCH('Contents 시트'!$C12,'Contents 계산시트'!$X$3:$X$11,0)),"")</f>
        <v>45455</v>
      </c>
      <c r="E12" s="109">
        <f>IFERROR(INDEX('Contents 계산시트'!$V$3:$V$11,MATCH('Contents 시트'!$C12,'Contents 계산시트'!$X$3:$X$11,0)),"")</f>
        <v>45455</v>
      </c>
      <c r="F12" s="110" t="str">
        <f>IFERROR(INDEX('콘텐츠 추가정보'!$A$2:$D$68,MATCH('Contents 시트'!$C12,'콘텐츠 추가정보'!$A$2:$A$68,0),MATCH(F$6,'콘텐츠 추가정보'!$A$1:$D$1)),"")</f>
        <v>Re-post</v>
      </c>
      <c r="G12" s="110" t="str">
        <f>IFERROR(INDEX('콘텐츠 추가정보'!$A$2:$D$68,MATCH('Contents 시트'!$C12,'콘텐츠 추가정보'!$A$2:$A$68,0),MATCH(G$6,'콘텐츠 추가정보'!$A$1:$D$1)),"")</f>
        <v>JPCA 전시회 참여 (포스터)</v>
      </c>
      <c r="H12" s="111">
        <f>IFERROR(INDEX(콘텐츠데이터,
MATCH($C12,'Contents 계산시트'!$X$2:$X$51,0),MATCH('Contents 시트'!H$5,'Contents 계산시트'!$A$2:$T$2,0)),"")</f>
        <v>976</v>
      </c>
      <c r="I12" s="111">
        <f>IFERROR(INDEX(콘텐츠데이터,
MATCH($C12,'Contents 계산시트'!$X$2:$X$51,0),MATCH('Contents 시트'!I$5,'Contents 계산시트'!$A$2:$T$2,0)),"")</f>
        <v>85</v>
      </c>
      <c r="J12" s="112">
        <f>IFERROR(INDEX(콘텐츠데이터,
MATCH($C12,'Contents 계산시트'!$X$2:$X$51,0),MATCH('Contents 시트'!J$5,'Contents 계산시트'!$A$2:$T$2,0)),"")</f>
        <v>8.7090164422988892E-2</v>
      </c>
      <c r="K12" s="111">
        <f>IFERROR(INDEX(콘텐츠데이터,
MATCH($C12,'Contents 계산시트'!$X$2:$X$51,0),MATCH('Contents 시트'!K$5,'Contents 계산시트'!$A$2:$T$2,0)),"")</f>
        <v>18</v>
      </c>
      <c r="L12" s="111">
        <f>IFERROR(INDEX(콘텐츠데이터,
MATCH($C12,'Contents 계산시트'!$X$2:$X$51,0),MATCH('Contents 시트'!L$5,'Contents 계산시트'!$A$2:$T$2,0)),"")</f>
        <v>0</v>
      </c>
      <c r="M12" s="111">
        <f>IFERROR(INDEX(콘텐츠데이터,
MATCH($C12,'Contents 계산시트'!$X$2:$X$51,0),MATCH('Contents 시트'!M$5,'Contents 계산시트'!$A$2:$T$2,0)),"")</f>
        <v>1</v>
      </c>
      <c r="N12" s="113">
        <f t="shared" si="0"/>
        <v>104</v>
      </c>
      <c r="O12" s="114">
        <f t="shared" si="1"/>
        <v>0.10655737704918032</v>
      </c>
      <c r="P12" s="103"/>
      <c r="Q12" s="172">
        <f>(IFERROR('일간 팔로워'!$L$2+1-D12,""))</f>
        <v>19</v>
      </c>
      <c r="R12" s="173">
        <f t="shared" si="2"/>
        <v>51.368421052631582</v>
      </c>
      <c r="S12" s="173">
        <f t="shared" si="3"/>
        <v>5.4736842105263159</v>
      </c>
    </row>
    <row r="13" spans="2:22">
      <c r="B13" s="103"/>
      <c r="C13" s="107">
        <v>7</v>
      </c>
      <c r="D13" s="108">
        <f>IFERROR(INDEX('Contents 계산시트'!$V$3:$V$11,MATCH('Contents 시트'!$C13,'Contents 계산시트'!$X$3:$X$11,0)),"")</f>
        <v>45468</v>
      </c>
      <c r="E13" s="109">
        <f>IFERROR(INDEX('Contents 계산시트'!$V$3:$V$11,MATCH('Contents 시트'!$C13,'Contents 계산시트'!$X$3:$X$11,0)),"")</f>
        <v>45468</v>
      </c>
      <c r="F13" s="110" t="str">
        <f>IFERROR(INDEX('콘텐츠 추가정보'!$A$2:$D$68,MATCH('Contents 시트'!$C13,'콘텐츠 추가정보'!$A$2:$A$68,0),MATCH(F$6,'콘텐츠 추가정보'!$A$1:$D$1)),"")</f>
        <v>모션</v>
      </c>
      <c r="G13" s="110" t="str">
        <f>IFERROR(INDEX('콘텐츠 추가정보'!$A$2:$D$68,MATCH('Contents 시트'!$C13,'콘텐츠 추가정보'!$A$2:$A$68,0),MATCH(G$6,'콘텐츠 추가정보'!$A$1:$D$1)),"")</f>
        <v>PFC 모션</v>
      </c>
      <c r="H13" s="111">
        <f>IFERROR(INDEX(콘텐츠데이터,
MATCH($C13,'Contents 계산시트'!$X$2:$X$51,0),MATCH('Contents 시트'!H$5,'Contents 계산시트'!$A$2:$T$2,0)),"")</f>
        <v>1168</v>
      </c>
      <c r="I13" s="111">
        <f>IFERROR(INDEX(콘텐츠데이터,
MATCH($C13,'Contents 계산시트'!$X$2:$X$51,0),MATCH('Contents 시트'!I$5,'Contents 계산시트'!$A$2:$T$2,0)),"")</f>
        <v>62</v>
      </c>
      <c r="J13" s="112">
        <f>IFERROR(INDEX(콘텐츠데이터,
MATCH($C13,'Contents 계산시트'!$X$2:$X$51,0),MATCH('Contents 시트'!J$5,'Contents 계산시트'!$A$2:$T$2,0)),"")</f>
        <v>5.3082190454006195E-2</v>
      </c>
      <c r="K13" s="111">
        <f>IFERROR(INDEX(콘텐츠데이터,
MATCH($C13,'Contents 계산시트'!$X$2:$X$51,0),MATCH('Contents 시트'!K$5,'Contents 계산시트'!$A$2:$T$2,0)),"")</f>
        <v>29</v>
      </c>
      <c r="L13" s="111">
        <f>IFERROR(INDEX(콘텐츠데이터,
MATCH($C13,'Contents 계산시트'!$X$2:$X$51,0),MATCH('Contents 시트'!L$5,'Contents 계산시트'!$A$2:$T$2,0)),"")</f>
        <v>0</v>
      </c>
      <c r="M13" s="111">
        <f>IFERROR(INDEX(콘텐츠데이터,
MATCH($C13,'Contents 계산시트'!$X$2:$X$51,0),MATCH('Contents 시트'!M$5,'Contents 계산시트'!$A$2:$T$2,0)),"")</f>
        <v>2</v>
      </c>
      <c r="N13" s="113">
        <f t="shared" si="0"/>
        <v>93</v>
      </c>
      <c r="O13" s="114">
        <f t="shared" si="1"/>
        <v>7.9623287671232876E-2</v>
      </c>
      <c r="P13" s="103"/>
      <c r="Q13" s="172">
        <f>(IFERROR('일간 팔로워'!$L$2+1-D13,""))</f>
        <v>6</v>
      </c>
      <c r="R13" s="173">
        <f t="shared" si="2"/>
        <v>194.66666666666666</v>
      </c>
      <c r="S13" s="173">
        <f t="shared" si="3"/>
        <v>15.5</v>
      </c>
    </row>
    <row r="14" spans="2:22">
      <c r="B14" s="103"/>
      <c r="C14" s="107">
        <v>8</v>
      </c>
      <c r="D14" s="108">
        <f>IFERROR(INDEX('Contents 계산시트'!$V$3:$V$11,MATCH('Contents 시트'!$C14,'Contents 계산시트'!$X$3:$X$11,0)),"")</f>
        <v>45448</v>
      </c>
      <c r="E14" s="109">
        <f>IFERROR(INDEX('Contents 계산시트'!$V$3:$V$11,MATCH('Contents 시트'!$C14,'Contents 계산시트'!$X$3:$X$11,0)),"")</f>
        <v>45448</v>
      </c>
      <c r="F14" s="110" t="str">
        <f>IFERROR(INDEX('콘텐츠 추가정보'!$A$2:$D$68,MATCH('Contents 시트'!$C14,'콘텐츠 추가정보'!$A$2:$A$68,0),MATCH(F$6,'콘텐츠 추가정보'!$A$1:$D$1)),"")</f>
        <v>단일 이미지</v>
      </c>
      <c r="G14" s="110" t="str">
        <f>IFERROR(INDEX('콘텐츠 추가정보'!$A$2:$D$68,MATCH('Contents 시트'!$C14,'콘텐츠 추가정보'!$A$2:$A$68,0),MATCH(G$6,'콘텐츠 추가정보'!$A$1:$D$1)),"")</f>
        <v>세계 환경의 날</v>
      </c>
      <c r="H14" s="111">
        <f>IFERROR(INDEX(콘텐츠데이터,
MATCH($C14,'Contents 계산시트'!$X$2:$X$51,0),MATCH('Contents 시트'!H$5,'Contents 계산시트'!$A$2:$T$2,0)),"")</f>
        <v>1051</v>
      </c>
      <c r="I14" s="111">
        <f>IFERROR(INDEX(콘텐츠데이터,
MATCH($C14,'Contents 계산시트'!$X$2:$X$51,0),MATCH('Contents 시트'!I$5,'Contents 계산시트'!$A$2:$T$2,0)),"")</f>
        <v>42</v>
      </c>
      <c r="J14" s="112">
        <f>IFERROR(INDEX(콘텐츠데이터,
MATCH($C14,'Contents 계산시트'!$X$2:$X$51,0),MATCH('Contents 시트'!J$5,'Contents 계산시트'!$A$2:$T$2,0)),"")</f>
        <v>3.9961941540241241E-2</v>
      </c>
      <c r="K14" s="111">
        <f>IFERROR(INDEX(콘텐츠데이터,
MATCH($C14,'Contents 계산시트'!$X$2:$X$51,0),MATCH('Contents 시트'!K$5,'Contents 계산시트'!$A$2:$T$2,0)),"")</f>
        <v>21</v>
      </c>
      <c r="L14" s="111">
        <f>IFERROR(INDEX(콘텐츠데이터,
MATCH($C14,'Contents 계산시트'!$X$2:$X$51,0),MATCH('Contents 시트'!L$5,'Contents 계산시트'!$A$2:$T$2,0)),"")</f>
        <v>0</v>
      </c>
      <c r="M14" s="111">
        <f>IFERROR(INDEX(콘텐츠데이터,
MATCH($C14,'Contents 계산시트'!$X$2:$X$51,0),MATCH('Contents 시트'!M$5,'Contents 계산시트'!$A$2:$T$2,0)),"")</f>
        <v>1</v>
      </c>
      <c r="N14" s="113">
        <f t="shared" si="0"/>
        <v>64</v>
      </c>
      <c r="O14" s="114">
        <f t="shared" si="1"/>
        <v>6.0894386298763085E-2</v>
      </c>
      <c r="P14" s="103"/>
      <c r="Q14" s="172">
        <f>(IFERROR('일간 팔로워'!$L$2+1-D14,""))</f>
        <v>26</v>
      </c>
      <c r="R14" s="173">
        <f t="shared" si="2"/>
        <v>40.42307692307692</v>
      </c>
      <c r="S14" s="173">
        <f t="shared" si="3"/>
        <v>2.4615384615384617</v>
      </c>
    </row>
    <row r="15" spans="2:22">
      <c r="B15" s="103"/>
      <c r="C15" s="107">
        <v>9</v>
      </c>
      <c r="D15" s="108">
        <f>IFERROR(INDEX('Contents 계산시트'!$V$3:$V$11,MATCH('Contents 시트'!$C15,'Contents 계산시트'!$X$3:$X$11,0)),"")</f>
        <v>45465</v>
      </c>
      <c r="E15" s="109">
        <f>IFERROR(INDEX('Contents 계산시트'!$V$3:$V$11,MATCH('Contents 시트'!$C15,'Contents 계산시트'!$X$3:$X$11,0)),"")</f>
        <v>45465</v>
      </c>
      <c r="F15" s="110" t="str">
        <f>IFERROR(INDEX('콘텐츠 추가정보'!$A$2:$D$68,MATCH('Contents 시트'!$C15,'콘텐츠 추가정보'!$A$2:$A$68,0),MATCH(F$6,'콘텐츠 추가정보'!$A$1:$D$1)),"")</f>
        <v>Poll</v>
      </c>
      <c r="G15" s="110" t="str">
        <f>IFERROR(INDEX('콘텐츠 추가정보'!$A$2:$D$68,MATCH('Contents 시트'!$C15,'콘텐츠 추가정보'!$A$2:$A$68,0),MATCH(G$6,'콘텐츠 추가정보'!$A$1:$D$1)),"")</f>
        <v>QUIZ – PFC Roll to Roll</v>
      </c>
      <c r="H15" s="111">
        <f>IFERROR(INDEX(콘텐츠데이터,
MATCH($C15,'Contents 계산시트'!$X$2:$X$51,0),MATCH('Contents 시트'!H$5,'Contents 계산시트'!$A$2:$T$2,0)),"")</f>
        <v>1250</v>
      </c>
      <c r="I15" s="111">
        <f>IFERROR(INDEX(콘텐츠데이터,
MATCH($C15,'Contents 계산시트'!$X$2:$X$51,0),MATCH('Contents 시트'!I$5,'Contents 계산시트'!$A$2:$T$2,0)),"")</f>
        <v>42</v>
      </c>
      <c r="J15" s="112">
        <f>IFERROR(INDEX(콘텐츠데이터,
MATCH($C15,'Contents 계산시트'!$X$2:$X$51,0),MATCH('Contents 시트'!J$5,'Contents 계산시트'!$A$2:$T$2,0)),"")</f>
        <v>3.359999880194664E-2</v>
      </c>
      <c r="K15" s="111">
        <f>IFERROR(INDEX(콘텐츠데이터,
MATCH($C15,'Contents 계산시트'!$X$2:$X$51,0),MATCH('Contents 시트'!K$5,'Contents 계산시트'!$A$2:$T$2,0)),"")</f>
        <v>15</v>
      </c>
      <c r="L15" s="111">
        <f>IFERROR(INDEX(콘텐츠데이터,
MATCH($C15,'Contents 계산시트'!$X$2:$X$51,0),MATCH('Contents 시트'!L$5,'Contents 계산시트'!$A$2:$T$2,0)),"")</f>
        <v>0</v>
      </c>
      <c r="M15" s="111">
        <f>IFERROR(INDEX(콘텐츠데이터,
MATCH($C15,'Contents 계산시트'!$X$2:$X$51,0),MATCH('Contents 시트'!M$5,'Contents 계산시트'!$A$2:$T$2,0)),"")</f>
        <v>0</v>
      </c>
      <c r="N15" s="113">
        <f t="shared" si="0"/>
        <v>57</v>
      </c>
      <c r="O15" s="114">
        <f t="shared" si="1"/>
        <v>4.5600000000000002E-2</v>
      </c>
      <c r="P15" s="103"/>
      <c r="Q15" s="172">
        <f>(IFERROR('일간 팔로워'!$L$2+1-D15,""))</f>
        <v>9</v>
      </c>
      <c r="R15" s="173">
        <f t="shared" si="2"/>
        <v>138.88888888888889</v>
      </c>
      <c r="S15" s="173">
        <f t="shared" si="3"/>
        <v>6.333333333333333</v>
      </c>
    </row>
    <row r="16" spans="2:22">
      <c r="B16" s="103"/>
      <c r="C16" s="107">
        <v>10</v>
      </c>
      <c r="D16" s="108" t="str">
        <f>IFERROR(INDEX('Contents 계산시트'!$V$3:$V$11,MATCH('Contents 시트'!$C16,'Contents 계산시트'!$X$3:$X$11,0)),"")</f>
        <v/>
      </c>
      <c r="E16" s="109" t="str">
        <f>IFERROR(INDEX('Contents 계산시트'!$V$3:$V$11,MATCH('Contents 시트'!$C16,'Contents 계산시트'!$X$3:$X$11,0)),"")</f>
        <v/>
      </c>
      <c r="F16" s="110" t="str">
        <f>IFERROR(INDEX('콘텐츠 추가정보'!$A$2:$D$68,MATCH('Contents 시트'!$C16,'콘텐츠 추가정보'!$A$2:$A$68,0),MATCH(F$6,'콘텐츠 추가정보'!$A$1:$D$1)),"")</f>
        <v xml:space="preserve"> </v>
      </c>
      <c r="G16" s="110" t="str">
        <f>IFERROR(INDEX('콘텐츠 추가정보'!$A$2:$D$68,MATCH('Contents 시트'!$C16,'콘텐츠 추가정보'!$A$2:$A$68,0),MATCH(G$6,'콘텐츠 추가정보'!$A$1:$D$1)),"")</f>
        <v xml:space="preserve"> </v>
      </c>
      <c r="H16" s="111" t="str">
        <f>IFERROR(INDEX(콘텐츠데이터,
MATCH($C16,'Contents 계산시트'!$X$2:$X$51,0),MATCH('Contents 시트'!H$5,'Contents 계산시트'!$A$2:$T$2,0)),"")</f>
        <v/>
      </c>
      <c r="I16" s="111" t="str">
        <f>IFERROR(INDEX(콘텐츠데이터,
MATCH($C16,'Contents 계산시트'!$X$2:$X$51,0),MATCH('Contents 시트'!I$5,'Contents 계산시트'!$A$2:$T$2,0)),"")</f>
        <v/>
      </c>
      <c r="J16" s="112" t="str">
        <f>IFERROR(INDEX(콘텐츠데이터,
MATCH($C16,'Contents 계산시트'!$X$2:$X$51,0),MATCH('Contents 시트'!J$5,'Contents 계산시트'!$A$2:$T$2,0)),"")</f>
        <v/>
      </c>
      <c r="K16" s="111" t="str">
        <f>IFERROR(INDEX(콘텐츠데이터,
MATCH($C16,'Contents 계산시트'!$X$2:$X$51,0),MATCH('Contents 시트'!K$5,'Contents 계산시트'!$A$2:$T$2,0)),"")</f>
        <v/>
      </c>
      <c r="L16" s="111" t="str">
        <f>IFERROR(INDEX(콘텐츠데이터,
MATCH($C16,'Contents 계산시트'!$X$2:$X$51,0),MATCH('Contents 시트'!L$5,'Contents 계산시트'!$A$2:$T$2,0)),"")</f>
        <v/>
      </c>
      <c r="M16" s="111" t="str">
        <f>IFERROR(INDEX(콘텐츠데이터,
MATCH($C16,'Contents 계산시트'!$X$2:$X$51,0),MATCH('Contents 시트'!M$5,'Contents 계산시트'!$A$2:$T$2,0)),"")</f>
        <v/>
      </c>
      <c r="N16" s="113" t="str">
        <f t="shared" si="0"/>
        <v/>
      </c>
      <c r="O16" s="114" t="str">
        <f t="shared" si="1"/>
        <v/>
      </c>
      <c r="P16" s="103"/>
      <c r="Q16" s="172" t="str">
        <f>(IFERROR('일간 팔로워'!$L$2+1-D16,""))</f>
        <v/>
      </c>
      <c r="R16" s="173" t="str">
        <f t="shared" si="2"/>
        <v/>
      </c>
      <c r="S16" s="173" t="str">
        <f t="shared" si="3"/>
        <v/>
      </c>
    </row>
    <row r="17" spans="2:19">
      <c r="B17" s="103"/>
      <c r="C17" s="107">
        <v>11</v>
      </c>
      <c r="D17" s="108" t="str">
        <f>IFERROR(INDEX('Contents 계산시트'!$V$3:$V$11,MATCH('Contents 시트'!$C17,'Contents 계산시트'!$X$3:$X$11,0)),"")</f>
        <v/>
      </c>
      <c r="E17" s="109" t="str">
        <f>IFERROR(INDEX('Contents 계산시트'!$V$3:$V$11,MATCH('Contents 시트'!$C17,'Contents 계산시트'!$X$3:$X$11,0)),"")</f>
        <v/>
      </c>
      <c r="F17" s="110" t="str">
        <f>IFERROR(INDEX('콘텐츠 추가정보'!$A$2:$D$68,MATCH('Contents 시트'!$C17,'콘텐츠 추가정보'!$A$2:$A$68,0),MATCH(F$6,'콘텐츠 추가정보'!$A$1:$D$1)),"")</f>
        <v xml:space="preserve"> </v>
      </c>
      <c r="G17" s="110" t="str">
        <f>IFERROR(INDEX('콘텐츠 추가정보'!$A$2:$D$68,MATCH('Contents 시트'!$C17,'콘텐츠 추가정보'!$A$2:$A$68,0),MATCH(G$6,'콘텐츠 추가정보'!$A$1:$D$1)),"")</f>
        <v xml:space="preserve"> </v>
      </c>
      <c r="H17" s="111" t="str">
        <f>IFERROR(INDEX(콘텐츠데이터,
MATCH($C17,'Contents 계산시트'!$X$2:$X$51,0),MATCH('Contents 시트'!H$5,'Contents 계산시트'!$A$2:$T$2,0)),"")</f>
        <v/>
      </c>
      <c r="I17" s="111" t="str">
        <f>IFERROR(INDEX(콘텐츠데이터,
MATCH($C17,'Contents 계산시트'!$X$2:$X$51,0),MATCH('Contents 시트'!I$5,'Contents 계산시트'!$A$2:$T$2,0)),"")</f>
        <v/>
      </c>
      <c r="J17" s="112" t="str">
        <f>IFERROR(INDEX(콘텐츠데이터,
MATCH($C17,'Contents 계산시트'!$X$2:$X$51,0),MATCH('Contents 시트'!J$5,'Contents 계산시트'!$A$2:$T$2,0)),"")</f>
        <v/>
      </c>
      <c r="K17" s="111" t="str">
        <f>IFERROR(INDEX(콘텐츠데이터,
MATCH($C17,'Contents 계산시트'!$X$2:$X$51,0),MATCH('Contents 시트'!K$5,'Contents 계산시트'!$A$2:$T$2,0)),"")</f>
        <v/>
      </c>
      <c r="L17" s="111" t="str">
        <f>IFERROR(INDEX(콘텐츠데이터,
MATCH($C17,'Contents 계산시트'!$X$2:$X$51,0),MATCH('Contents 시트'!L$5,'Contents 계산시트'!$A$2:$T$2,0)),"")</f>
        <v/>
      </c>
      <c r="M17" s="111" t="str">
        <f>IFERROR(INDEX(콘텐츠데이터,
MATCH($C17,'Contents 계산시트'!$X$2:$X$51,0),MATCH('Contents 시트'!M$5,'Contents 계산시트'!$A$2:$T$2,0)),"")</f>
        <v/>
      </c>
      <c r="N17" s="113" t="str">
        <f t="shared" si="0"/>
        <v/>
      </c>
      <c r="O17" s="114" t="str">
        <f t="shared" si="1"/>
        <v/>
      </c>
      <c r="P17" s="103"/>
      <c r="Q17" s="172" t="str">
        <f>(IFERROR('일간 팔로워'!$L$2+1-D17,""))</f>
        <v/>
      </c>
      <c r="R17" s="173" t="str">
        <f t="shared" si="2"/>
        <v/>
      </c>
      <c r="S17" s="173" t="str">
        <f t="shared" si="3"/>
        <v/>
      </c>
    </row>
    <row r="18" spans="2:19">
      <c r="B18" s="103"/>
      <c r="C18" s="107">
        <v>12</v>
      </c>
      <c r="D18" s="108" t="str">
        <f>IFERROR(INDEX('Contents 계산시트'!$V$3:$V$11,MATCH('Contents 시트'!$C18,'Contents 계산시트'!$X$3:$X$11,0)),"")</f>
        <v/>
      </c>
      <c r="E18" s="109" t="str">
        <f>IFERROR(INDEX('Contents 계산시트'!$V$3:$V$11,MATCH('Contents 시트'!$C18,'Contents 계산시트'!$X$3:$X$11,0)),"")</f>
        <v/>
      </c>
      <c r="F18" s="110" t="str">
        <f>IFERROR(INDEX('콘텐츠 추가정보'!$A$2:$D$68,MATCH('Contents 시트'!$C18,'콘텐츠 추가정보'!$A$2:$A$68,0),MATCH(F$6,'콘텐츠 추가정보'!$A$1:$D$1)),"")</f>
        <v xml:space="preserve"> </v>
      </c>
      <c r="G18" s="110" t="str">
        <f>IFERROR(INDEX('콘텐츠 추가정보'!$A$2:$D$68,MATCH('Contents 시트'!$C18,'콘텐츠 추가정보'!$A$2:$A$68,0),MATCH(G$6,'콘텐츠 추가정보'!$A$1:$D$1)),"")</f>
        <v xml:space="preserve"> </v>
      </c>
      <c r="H18" s="111" t="str">
        <f>IFERROR(INDEX(콘텐츠데이터,
MATCH($C18,'Contents 계산시트'!$X$2:$X$51,0),MATCH('Contents 시트'!H$5,'Contents 계산시트'!$A$2:$T$2,0)),"")</f>
        <v/>
      </c>
      <c r="I18" s="111" t="str">
        <f>IFERROR(INDEX(콘텐츠데이터,
MATCH($C18,'Contents 계산시트'!$X$2:$X$51,0),MATCH('Contents 시트'!I$5,'Contents 계산시트'!$A$2:$T$2,0)),"")</f>
        <v/>
      </c>
      <c r="J18" s="112" t="str">
        <f>IFERROR(INDEX(콘텐츠데이터,
MATCH($C18,'Contents 계산시트'!$X$2:$X$51,0),MATCH('Contents 시트'!J$5,'Contents 계산시트'!$A$2:$T$2,0)),"")</f>
        <v/>
      </c>
      <c r="K18" s="111" t="str">
        <f>IFERROR(INDEX(콘텐츠데이터,
MATCH($C18,'Contents 계산시트'!$X$2:$X$51,0),MATCH('Contents 시트'!K$5,'Contents 계산시트'!$A$2:$T$2,0)),"")</f>
        <v/>
      </c>
      <c r="L18" s="111" t="str">
        <f>IFERROR(INDEX(콘텐츠데이터,
MATCH($C18,'Contents 계산시트'!$X$2:$X$51,0),MATCH('Contents 시트'!L$5,'Contents 계산시트'!$A$2:$T$2,0)),"")</f>
        <v/>
      </c>
      <c r="M18" s="111" t="str">
        <f>IFERROR(INDEX(콘텐츠데이터,
MATCH($C18,'Contents 계산시트'!$X$2:$X$51,0),MATCH('Contents 시트'!M$5,'Contents 계산시트'!$A$2:$T$2,0)),"")</f>
        <v/>
      </c>
      <c r="N18" s="113" t="str">
        <f t="shared" si="0"/>
        <v/>
      </c>
      <c r="O18" s="114" t="str">
        <f t="shared" si="1"/>
        <v/>
      </c>
      <c r="P18" s="103"/>
      <c r="Q18" s="172" t="str">
        <f>(IFERROR('일간 팔로워'!$L$2+1-D18,""))</f>
        <v/>
      </c>
      <c r="R18" s="173" t="str">
        <f t="shared" si="2"/>
        <v/>
      </c>
      <c r="S18" s="173" t="str">
        <f t="shared" si="3"/>
        <v/>
      </c>
    </row>
    <row r="19" spans="2:19">
      <c r="B19" s="103"/>
      <c r="C19" s="107">
        <v>13</v>
      </c>
      <c r="D19" s="108" t="str">
        <f>IFERROR(INDEX('Contents 계산시트'!$V$3:$V$11,MATCH('Contents 시트'!$C19,'Contents 계산시트'!$X$3:$X$11,0)),"")</f>
        <v/>
      </c>
      <c r="E19" s="109" t="str">
        <f>IFERROR(INDEX('Contents 계산시트'!$V$3:$V$11,MATCH('Contents 시트'!$C19,'Contents 계산시트'!$X$3:$X$11,0)),"")</f>
        <v/>
      </c>
      <c r="F19" s="110" t="str">
        <f>IFERROR(INDEX('콘텐츠 추가정보'!$A$2:$D$68,MATCH('Contents 시트'!$C19,'콘텐츠 추가정보'!$A$2:$A$68,0),MATCH(F$6,'콘텐츠 추가정보'!$A$1:$D$1)),"")</f>
        <v xml:space="preserve"> </v>
      </c>
      <c r="G19" s="110" t="str">
        <f>IFERROR(INDEX('콘텐츠 추가정보'!$A$2:$D$68,MATCH('Contents 시트'!$C19,'콘텐츠 추가정보'!$A$2:$A$68,0),MATCH(G$6,'콘텐츠 추가정보'!$A$1:$D$1)),"")</f>
        <v xml:space="preserve"> </v>
      </c>
      <c r="H19" s="111" t="str">
        <f>IFERROR(INDEX(콘텐츠데이터,
MATCH($C19,'Contents 계산시트'!$X$2:$X$51,0),MATCH('Contents 시트'!H$5,'Contents 계산시트'!$A$2:$T$2,0)),"")</f>
        <v/>
      </c>
      <c r="I19" s="111" t="str">
        <f>IFERROR(INDEX(콘텐츠데이터,
MATCH($C19,'Contents 계산시트'!$X$2:$X$51,0),MATCH('Contents 시트'!I$5,'Contents 계산시트'!$A$2:$T$2,0)),"")</f>
        <v/>
      </c>
      <c r="J19" s="112" t="str">
        <f>IFERROR(INDEX(콘텐츠데이터,
MATCH($C19,'Contents 계산시트'!$X$2:$X$51,0),MATCH('Contents 시트'!J$5,'Contents 계산시트'!$A$2:$T$2,0)),"")</f>
        <v/>
      </c>
      <c r="K19" s="111" t="str">
        <f>IFERROR(INDEX(콘텐츠데이터,
MATCH($C19,'Contents 계산시트'!$X$2:$X$51,0),MATCH('Contents 시트'!K$5,'Contents 계산시트'!$A$2:$T$2,0)),"")</f>
        <v/>
      </c>
      <c r="L19" s="111" t="str">
        <f>IFERROR(INDEX(콘텐츠데이터,
MATCH($C19,'Contents 계산시트'!$X$2:$X$51,0),MATCH('Contents 시트'!L$5,'Contents 계산시트'!$A$2:$T$2,0)),"")</f>
        <v/>
      </c>
      <c r="M19" s="111" t="str">
        <f>IFERROR(INDEX(콘텐츠데이터,
MATCH($C19,'Contents 계산시트'!$X$2:$X$51,0),MATCH('Contents 시트'!M$5,'Contents 계산시트'!$A$2:$T$2,0)),"")</f>
        <v/>
      </c>
      <c r="N19" s="113" t="str">
        <f t="shared" si="0"/>
        <v/>
      </c>
      <c r="O19" s="114" t="str">
        <f t="shared" si="1"/>
        <v/>
      </c>
      <c r="P19" s="103"/>
      <c r="Q19" s="172" t="str">
        <f>(IFERROR('일간 팔로워'!$L$2+1-D19,""))</f>
        <v/>
      </c>
      <c r="R19" s="173" t="str">
        <f t="shared" si="2"/>
        <v/>
      </c>
      <c r="S19" s="173" t="str">
        <f t="shared" si="3"/>
        <v/>
      </c>
    </row>
    <row r="20" spans="2:19">
      <c r="B20" s="103"/>
      <c r="C20" s="107">
        <v>14</v>
      </c>
      <c r="D20" s="108" t="str">
        <f>IFERROR(INDEX('Contents 계산시트'!$V$3:$V$11,MATCH('Contents 시트'!$C20,'Contents 계산시트'!$X$3:$X$11,0)),"")</f>
        <v/>
      </c>
      <c r="E20" s="109" t="str">
        <f>IFERROR(INDEX('Contents 계산시트'!$V$3:$V$11,MATCH('Contents 시트'!$C20,'Contents 계산시트'!$X$3:$X$11,0)),"")</f>
        <v/>
      </c>
      <c r="F20" s="110" t="str">
        <f>IFERROR(INDEX('콘텐츠 추가정보'!$A$2:$D$68,MATCH('Contents 시트'!$C20,'콘텐츠 추가정보'!$A$2:$A$68,0),MATCH(F$6,'콘텐츠 추가정보'!$A$1:$D$1)),"")</f>
        <v xml:space="preserve"> </v>
      </c>
      <c r="G20" s="110" t="str">
        <f>IFERROR(INDEX('콘텐츠 추가정보'!$A$2:$D$68,MATCH('Contents 시트'!$C20,'콘텐츠 추가정보'!$A$2:$A$68,0),MATCH(G$6,'콘텐츠 추가정보'!$A$1:$D$1)),"")</f>
        <v xml:space="preserve"> </v>
      </c>
      <c r="H20" s="111" t="str">
        <f>IFERROR(INDEX(콘텐츠데이터,
MATCH($C20,'Contents 계산시트'!$X$2:$X$51,0),MATCH('Contents 시트'!H$5,'Contents 계산시트'!$A$2:$T$2,0)),"")</f>
        <v/>
      </c>
      <c r="I20" s="111" t="str">
        <f>IFERROR(INDEX(콘텐츠데이터,
MATCH($C20,'Contents 계산시트'!$X$2:$X$51,0),MATCH('Contents 시트'!I$5,'Contents 계산시트'!$A$2:$T$2,0)),"")</f>
        <v/>
      </c>
      <c r="J20" s="112" t="str">
        <f>IFERROR(INDEX(콘텐츠데이터,
MATCH($C20,'Contents 계산시트'!$X$2:$X$51,0),MATCH('Contents 시트'!J$5,'Contents 계산시트'!$A$2:$T$2,0)),"")</f>
        <v/>
      </c>
      <c r="K20" s="111" t="str">
        <f>IFERROR(INDEX(콘텐츠데이터,
MATCH($C20,'Contents 계산시트'!$X$2:$X$51,0),MATCH('Contents 시트'!K$5,'Contents 계산시트'!$A$2:$T$2,0)),"")</f>
        <v/>
      </c>
      <c r="L20" s="111" t="str">
        <f>IFERROR(INDEX(콘텐츠데이터,
MATCH($C20,'Contents 계산시트'!$X$2:$X$51,0),MATCH('Contents 시트'!L$5,'Contents 계산시트'!$A$2:$T$2,0)),"")</f>
        <v/>
      </c>
      <c r="M20" s="111" t="str">
        <f>IFERROR(INDEX(콘텐츠데이터,
MATCH($C20,'Contents 계산시트'!$X$2:$X$51,0),MATCH('Contents 시트'!M$5,'Contents 계산시트'!$A$2:$T$2,0)),"")</f>
        <v/>
      </c>
      <c r="N20" s="113" t="str">
        <f t="shared" si="0"/>
        <v/>
      </c>
      <c r="O20" s="114" t="str">
        <f t="shared" si="1"/>
        <v/>
      </c>
      <c r="P20" s="103"/>
      <c r="Q20" s="172" t="str">
        <f>(IFERROR('일간 팔로워'!$L$2+1-D20,""))</f>
        <v/>
      </c>
      <c r="R20" s="173" t="str">
        <f t="shared" si="2"/>
        <v/>
      </c>
      <c r="S20" s="173" t="str">
        <f t="shared" si="3"/>
        <v/>
      </c>
    </row>
    <row r="21" spans="2:19">
      <c r="B21" s="103"/>
      <c r="C21" s="107">
        <v>15</v>
      </c>
      <c r="D21" s="108" t="str">
        <f>IFERROR(INDEX('Contents 계산시트'!$V$3:$V$11,MATCH('Contents 시트'!$C21,'Contents 계산시트'!$X$3:$X$11,0)),"")</f>
        <v/>
      </c>
      <c r="E21" s="109" t="str">
        <f>IFERROR(INDEX('Contents 계산시트'!$V$3:$V$11,MATCH('Contents 시트'!$C21,'Contents 계산시트'!$X$3:$X$11,0)),"")</f>
        <v/>
      </c>
      <c r="F21" s="110" t="str">
        <f>IFERROR(INDEX('콘텐츠 추가정보'!$A$2:$D$68,MATCH('Contents 시트'!$C21,'콘텐츠 추가정보'!$A$2:$A$68,0),MATCH(F$6,'콘텐츠 추가정보'!$A$1:$D$1)),"")</f>
        <v xml:space="preserve"> </v>
      </c>
      <c r="G21" s="110" t="str">
        <f>IFERROR(INDEX('콘텐츠 추가정보'!$A$2:$D$68,MATCH('Contents 시트'!$C21,'콘텐츠 추가정보'!$A$2:$A$68,0),MATCH(G$6,'콘텐츠 추가정보'!$A$1:$D$1)),"")</f>
        <v xml:space="preserve"> </v>
      </c>
      <c r="H21" s="111" t="str">
        <f>IFERROR(INDEX(콘텐츠데이터,
MATCH($C21,'Contents 계산시트'!$X$2:$X$51,0),MATCH('Contents 시트'!H$5,'Contents 계산시트'!$A$2:$T$2,0)),"")</f>
        <v/>
      </c>
      <c r="I21" s="111" t="str">
        <f>IFERROR(INDEX(콘텐츠데이터,
MATCH($C21,'Contents 계산시트'!$X$2:$X$51,0),MATCH('Contents 시트'!I$5,'Contents 계산시트'!$A$2:$T$2,0)),"")</f>
        <v/>
      </c>
      <c r="J21" s="112" t="str">
        <f>IFERROR(INDEX(콘텐츠데이터,
MATCH($C21,'Contents 계산시트'!$X$2:$X$51,0),MATCH('Contents 시트'!J$5,'Contents 계산시트'!$A$2:$T$2,0)),"")</f>
        <v/>
      </c>
      <c r="K21" s="111" t="str">
        <f>IFERROR(INDEX(콘텐츠데이터,
MATCH($C21,'Contents 계산시트'!$X$2:$X$51,0),MATCH('Contents 시트'!K$5,'Contents 계산시트'!$A$2:$T$2,0)),"")</f>
        <v/>
      </c>
      <c r="L21" s="111" t="str">
        <f>IFERROR(INDEX(콘텐츠데이터,
MATCH($C21,'Contents 계산시트'!$X$2:$X$51,0),MATCH('Contents 시트'!L$5,'Contents 계산시트'!$A$2:$T$2,0)),"")</f>
        <v/>
      </c>
      <c r="M21" s="111" t="str">
        <f>IFERROR(INDEX(콘텐츠데이터,
MATCH($C21,'Contents 계산시트'!$X$2:$X$51,0),MATCH('Contents 시트'!M$5,'Contents 계산시트'!$A$2:$T$2,0)),"")</f>
        <v/>
      </c>
      <c r="N21" s="113" t="str">
        <f t="shared" si="0"/>
        <v/>
      </c>
      <c r="O21" s="114" t="str">
        <f t="shared" si="1"/>
        <v/>
      </c>
      <c r="P21" s="103"/>
      <c r="Q21" s="172" t="str">
        <f>(IFERROR('일간 팔로워'!$L$2+1-D21,""))</f>
        <v/>
      </c>
      <c r="R21" s="173" t="str">
        <f t="shared" si="2"/>
        <v/>
      </c>
      <c r="S21" s="173" t="str">
        <f t="shared" si="3"/>
        <v/>
      </c>
    </row>
    <row r="22" spans="2:19">
      <c r="B22" s="103"/>
      <c r="C22" s="107">
        <v>16</v>
      </c>
      <c r="D22" s="108" t="str">
        <f>IFERROR(INDEX('Contents 계산시트'!$V$3:$V$11,MATCH('Contents 시트'!$C22,'Contents 계산시트'!$X$3:$X$11,0)),"")</f>
        <v/>
      </c>
      <c r="E22" s="109" t="str">
        <f>IFERROR(INDEX('Contents 계산시트'!$V$3:$V$11,MATCH('Contents 시트'!$C22,'Contents 계산시트'!$X$3:$X$11,0)),"")</f>
        <v/>
      </c>
      <c r="F22" s="110" t="str">
        <f>IFERROR(INDEX('콘텐츠 추가정보'!$A$2:$D$68,MATCH('Contents 시트'!$C22,'콘텐츠 추가정보'!$A$2:$A$68,0),MATCH(F$6,'콘텐츠 추가정보'!$A$1:$D$1)),"")</f>
        <v xml:space="preserve"> </v>
      </c>
      <c r="G22" s="110" t="str">
        <f>IFERROR(INDEX('콘텐츠 추가정보'!$A$2:$D$68,MATCH('Contents 시트'!$C22,'콘텐츠 추가정보'!$A$2:$A$68,0),MATCH(G$6,'콘텐츠 추가정보'!$A$1:$D$1)),"")</f>
        <v xml:space="preserve"> </v>
      </c>
      <c r="H22" s="111" t="str">
        <f>IFERROR(INDEX(콘텐츠데이터,
MATCH($C22,'Contents 계산시트'!$X$2:$X$51,0),MATCH('Contents 시트'!H$5,'Contents 계산시트'!$A$2:$T$2,0)),"")</f>
        <v/>
      </c>
      <c r="I22" s="111" t="str">
        <f>IFERROR(INDEX(콘텐츠데이터,
MATCH($C22,'Contents 계산시트'!$X$2:$X$51,0),MATCH('Contents 시트'!I$5,'Contents 계산시트'!$A$2:$T$2,0)),"")</f>
        <v/>
      </c>
      <c r="J22" s="112" t="str">
        <f>IFERROR(INDEX(콘텐츠데이터,
MATCH($C22,'Contents 계산시트'!$X$2:$X$51,0),MATCH('Contents 시트'!J$5,'Contents 계산시트'!$A$2:$T$2,0)),"")</f>
        <v/>
      </c>
      <c r="K22" s="111" t="str">
        <f>IFERROR(INDEX(콘텐츠데이터,
MATCH($C22,'Contents 계산시트'!$X$2:$X$51,0),MATCH('Contents 시트'!K$5,'Contents 계산시트'!$A$2:$T$2,0)),"")</f>
        <v/>
      </c>
      <c r="L22" s="111" t="str">
        <f>IFERROR(INDEX(콘텐츠데이터,
MATCH($C22,'Contents 계산시트'!$X$2:$X$51,0),MATCH('Contents 시트'!L$5,'Contents 계산시트'!$A$2:$T$2,0)),"")</f>
        <v/>
      </c>
      <c r="M22" s="111" t="str">
        <f>IFERROR(INDEX(콘텐츠데이터,
MATCH($C22,'Contents 계산시트'!$X$2:$X$51,0),MATCH('Contents 시트'!M$5,'Contents 계산시트'!$A$2:$T$2,0)),"")</f>
        <v/>
      </c>
      <c r="N22" s="113" t="str">
        <f t="shared" si="0"/>
        <v/>
      </c>
      <c r="O22" s="114" t="str">
        <f t="shared" si="1"/>
        <v/>
      </c>
      <c r="P22" s="103"/>
      <c r="Q22" s="172" t="str">
        <f>(IFERROR('일간 팔로워'!$L$2+1-D22,""))</f>
        <v/>
      </c>
      <c r="R22" s="173" t="str">
        <f t="shared" si="2"/>
        <v/>
      </c>
      <c r="S22" s="173" t="str">
        <f t="shared" si="3"/>
        <v/>
      </c>
    </row>
    <row r="23" spans="2:19">
      <c r="B23" s="103"/>
      <c r="C23" s="107">
        <v>17</v>
      </c>
      <c r="D23" s="108" t="str">
        <f>IFERROR(INDEX('Contents 계산시트'!$V$3:$V$11,MATCH('Contents 시트'!$C23,'Contents 계산시트'!$X$3:$X$11,0)),"")</f>
        <v/>
      </c>
      <c r="E23" s="109" t="str">
        <f>IFERROR(INDEX('Contents 계산시트'!$V$3:$V$11,MATCH('Contents 시트'!$C23,'Contents 계산시트'!$X$3:$X$11,0)),"")</f>
        <v/>
      </c>
      <c r="F23" s="110" t="str">
        <f>IFERROR(INDEX('콘텐츠 추가정보'!$A$2:$D$68,MATCH('Contents 시트'!$C23,'콘텐츠 추가정보'!$A$2:$A$68,0),MATCH(F$6,'콘텐츠 추가정보'!$A$1:$D$1)),"")</f>
        <v xml:space="preserve"> </v>
      </c>
      <c r="G23" s="110" t="str">
        <f>IFERROR(INDEX('콘텐츠 추가정보'!$A$2:$D$68,MATCH('Contents 시트'!$C23,'콘텐츠 추가정보'!$A$2:$A$68,0),MATCH(G$6,'콘텐츠 추가정보'!$A$1:$D$1)),"")</f>
        <v xml:space="preserve"> </v>
      </c>
      <c r="H23" s="111" t="str">
        <f>IFERROR(INDEX(콘텐츠데이터,
MATCH($C23,'Contents 계산시트'!$X$2:$X$51,0),MATCH('Contents 시트'!H$5,'Contents 계산시트'!$A$2:$T$2,0)),"")</f>
        <v/>
      </c>
      <c r="I23" s="111" t="str">
        <f>IFERROR(INDEX(콘텐츠데이터,
MATCH($C23,'Contents 계산시트'!$X$2:$X$51,0),MATCH('Contents 시트'!I$5,'Contents 계산시트'!$A$2:$T$2,0)),"")</f>
        <v/>
      </c>
      <c r="J23" s="112" t="str">
        <f>IFERROR(INDEX(콘텐츠데이터,
MATCH($C23,'Contents 계산시트'!$X$2:$X$51,0),MATCH('Contents 시트'!J$5,'Contents 계산시트'!$A$2:$T$2,0)),"")</f>
        <v/>
      </c>
      <c r="K23" s="111" t="str">
        <f>IFERROR(INDEX(콘텐츠데이터,
MATCH($C23,'Contents 계산시트'!$X$2:$X$51,0),MATCH('Contents 시트'!K$5,'Contents 계산시트'!$A$2:$T$2,0)),"")</f>
        <v/>
      </c>
      <c r="L23" s="111" t="str">
        <f>IFERROR(INDEX(콘텐츠데이터,
MATCH($C23,'Contents 계산시트'!$X$2:$X$51,0),MATCH('Contents 시트'!L$5,'Contents 계산시트'!$A$2:$T$2,0)),"")</f>
        <v/>
      </c>
      <c r="M23" s="111" t="str">
        <f>IFERROR(INDEX(콘텐츠데이터,
MATCH($C23,'Contents 계산시트'!$X$2:$X$51,0),MATCH('Contents 시트'!M$5,'Contents 계산시트'!$A$2:$T$2,0)),"")</f>
        <v/>
      </c>
      <c r="N23" s="113" t="str">
        <f t="shared" si="0"/>
        <v/>
      </c>
      <c r="O23" s="114" t="str">
        <f t="shared" si="1"/>
        <v/>
      </c>
      <c r="P23" s="103"/>
      <c r="Q23" s="172" t="str">
        <f>(IFERROR('일간 팔로워'!$L$2+1-D23,""))</f>
        <v/>
      </c>
      <c r="R23" s="173" t="str">
        <f t="shared" si="2"/>
        <v/>
      </c>
      <c r="S23" s="173" t="str">
        <f t="shared" si="3"/>
        <v/>
      </c>
    </row>
    <row r="24" spans="2:19">
      <c r="B24" s="103"/>
      <c r="C24" s="107">
        <v>18</v>
      </c>
      <c r="D24" s="108" t="str">
        <f>IFERROR(INDEX('Contents 계산시트'!$V$3:$V$11,MATCH('Contents 시트'!$C24,'Contents 계산시트'!$X$3:$X$11,0)),"")</f>
        <v/>
      </c>
      <c r="E24" s="109" t="str">
        <f>IFERROR(INDEX('Contents 계산시트'!$V$3:$V$11,MATCH('Contents 시트'!$C24,'Contents 계산시트'!$X$3:$X$11,0)),"")</f>
        <v/>
      </c>
      <c r="F24" s="110" t="str">
        <f>IFERROR(INDEX('콘텐츠 추가정보'!$A$2:$D$68,MATCH('Contents 시트'!$C24,'콘텐츠 추가정보'!$A$2:$A$68,0),MATCH(F$6,'콘텐츠 추가정보'!$A$1:$D$1)),"")</f>
        <v xml:space="preserve"> </v>
      </c>
      <c r="G24" s="110" t="str">
        <f>IFERROR(INDEX('콘텐츠 추가정보'!$A$2:$D$68,MATCH('Contents 시트'!$C24,'콘텐츠 추가정보'!$A$2:$A$68,0),MATCH(G$6,'콘텐츠 추가정보'!$A$1:$D$1)),"")</f>
        <v xml:space="preserve"> </v>
      </c>
      <c r="H24" s="111" t="str">
        <f>IFERROR(INDEX(콘텐츠데이터,
MATCH($C24,'Contents 계산시트'!$X$2:$X$51,0),MATCH('Contents 시트'!H$5,'Contents 계산시트'!$A$2:$T$2,0)),"")</f>
        <v/>
      </c>
      <c r="I24" s="111" t="str">
        <f>IFERROR(INDEX(콘텐츠데이터,
MATCH($C24,'Contents 계산시트'!$X$2:$X$51,0),MATCH('Contents 시트'!I$5,'Contents 계산시트'!$A$2:$T$2,0)),"")</f>
        <v/>
      </c>
      <c r="J24" s="112" t="str">
        <f>IFERROR(INDEX(콘텐츠데이터,
MATCH($C24,'Contents 계산시트'!$X$2:$X$51,0),MATCH('Contents 시트'!J$5,'Contents 계산시트'!$A$2:$T$2,0)),"")</f>
        <v/>
      </c>
      <c r="K24" s="111" t="str">
        <f>IFERROR(INDEX(콘텐츠데이터,
MATCH($C24,'Contents 계산시트'!$X$2:$X$51,0),MATCH('Contents 시트'!K$5,'Contents 계산시트'!$A$2:$T$2,0)),"")</f>
        <v/>
      </c>
      <c r="L24" s="111" t="str">
        <f>IFERROR(INDEX(콘텐츠데이터,
MATCH($C24,'Contents 계산시트'!$X$2:$X$51,0),MATCH('Contents 시트'!L$5,'Contents 계산시트'!$A$2:$T$2,0)),"")</f>
        <v/>
      </c>
      <c r="M24" s="111" t="str">
        <f>IFERROR(INDEX(콘텐츠데이터,
MATCH($C24,'Contents 계산시트'!$X$2:$X$51,0),MATCH('Contents 시트'!M$5,'Contents 계산시트'!$A$2:$T$2,0)),"")</f>
        <v/>
      </c>
      <c r="N24" s="113" t="str">
        <f t="shared" si="0"/>
        <v/>
      </c>
      <c r="O24" s="114" t="str">
        <f t="shared" si="1"/>
        <v/>
      </c>
      <c r="P24" s="103"/>
      <c r="Q24" s="172" t="str">
        <f>(IFERROR('일간 팔로워'!$L$2+1-D24,""))</f>
        <v/>
      </c>
      <c r="R24" s="173" t="str">
        <f t="shared" si="2"/>
        <v/>
      </c>
      <c r="S24" s="173" t="str">
        <f t="shared" si="3"/>
        <v/>
      </c>
    </row>
    <row r="25" spans="2:19">
      <c r="B25" s="103"/>
      <c r="C25" s="107">
        <v>19</v>
      </c>
      <c r="D25" s="108" t="str">
        <f>IFERROR(INDEX('Contents 계산시트'!$V$3:$V$11,MATCH('Contents 시트'!$C25,'Contents 계산시트'!$X$3:$X$11,0)),"")</f>
        <v/>
      </c>
      <c r="E25" s="109" t="str">
        <f>IFERROR(INDEX('Contents 계산시트'!$V$3:$V$11,MATCH('Contents 시트'!$C25,'Contents 계산시트'!$X$3:$X$11,0)),"")</f>
        <v/>
      </c>
      <c r="F25" s="110" t="str">
        <f>IFERROR(INDEX('콘텐츠 추가정보'!$A$2:$D$68,MATCH('Contents 시트'!$C25,'콘텐츠 추가정보'!$A$2:$A$68,0),MATCH(F$6,'콘텐츠 추가정보'!$A$1:$D$1)),"")</f>
        <v xml:space="preserve"> </v>
      </c>
      <c r="G25" s="110" t="str">
        <f>IFERROR(INDEX('콘텐츠 추가정보'!$A$2:$D$68,MATCH('Contents 시트'!$C25,'콘텐츠 추가정보'!$A$2:$A$68,0),MATCH(G$6,'콘텐츠 추가정보'!$A$1:$D$1)),"")</f>
        <v xml:space="preserve"> </v>
      </c>
      <c r="H25" s="111" t="str">
        <f>IFERROR(INDEX(콘텐츠데이터,
MATCH($C25,'Contents 계산시트'!$X$2:$X$51,0),MATCH('Contents 시트'!H$5,'Contents 계산시트'!$A$2:$T$2,0)),"")</f>
        <v/>
      </c>
      <c r="I25" s="111" t="str">
        <f>IFERROR(INDEX(콘텐츠데이터,
MATCH($C25,'Contents 계산시트'!$X$2:$X$51,0),MATCH('Contents 시트'!I$5,'Contents 계산시트'!$A$2:$T$2,0)),"")</f>
        <v/>
      </c>
      <c r="J25" s="112" t="str">
        <f>IFERROR(INDEX(콘텐츠데이터,
MATCH($C25,'Contents 계산시트'!$X$2:$X$51,0),MATCH('Contents 시트'!J$5,'Contents 계산시트'!$A$2:$T$2,0)),"")</f>
        <v/>
      </c>
      <c r="K25" s="111" t="str">
        <f>IFERROR(INDEX(콘텐츠데이터,
MATCH($C25,'Contents 계산시트'!$X$2:$X$51,0),MATCH('Contents 시트'!K$5,'Contents 계산시트'!$A$2:$T$2,0)),"")</f>
        <v/>
      </c>
      <c r="L25" s="111" t="str">
        <f>IFERROR(INDEX(콘텐츠데이터,
MATCH($C25,'Contents 계산시트'!$X$2:$X$51,0),MATCH('Contents 시트'!L$5,'Contents 계산시트'!$A$2:$T$2,0)),"")</f>
        <v/>
      </c>
      <c r="M25" s="111" t="str">
        <f>IFERROR(INDEX(콘텐츠데이터,
MATCH($C25,'Contents 계산시트'!$X$2:$X$51,0),MATCH('Contents 시트'!M$5,'Contents 계산시트'!$A$2:$T$2,0)),"")</f>
        <v/>
      </c>
      <c r="N25" s="113" t="str">
        <f t="shared" si="0"/>
        <v/>
      </c>
      <c r="O25" s="114" t="str">
        <f t="shared" si="1"/>
        <v/>
      </c>
      <c r="P25" s="103"/>
      <c r="Q25" s="172" t="str">
        <f>(IFERROR('일간 팔로워'!$L$2+1-D25,""))</f>
        <v/>
      </c>
      <c r="R25" s="173" t="str">
        <f t="shared" si="2"/>
        <v/>
      </c>
      <c r="S25" s="173" t="str">
        <f t="shared" si="3"/>
        <v/>
      </c>
    </row>
    <row r="26" spans="2:19">
      <c r="B26" s="103"/>
      <c r="C26" s="107">
        <v>20</v>
      </c>
      <c r="D26" s="108" t="str">
        <f>IFERROR(INDEX('Contents 계산시트'!$V$3:$V$11,MATCH('Contents 시트'!$C26,'Contents 계산시트'!$X$3:$X$11,0)),"")</f>
        <v/>
      </c>
      <c r="E26" s="109" t="str">
        <f>IFERROR(INDEX('Contents 계산시트'!$V$3:$V$11,MATCH('Contents 시트'!$C26,'Contents 계산시트'!$X$3:$X$11,0)),"")</f>
        <v/>
      </c>
      <c r="F26" s="110" t="str">
        <f>IFERROR(INDEX('콘텐츠 추가정보'!$A$2:$D$68,MATCH('Contents 시트'!$C26,'콘텐츠 추가정보'!$A$2:$A$68,0),MATCH(F$6,'콘텐츠 추가정보'!$A$1:$D$1)),"")</f>
        <v xml:space="preserve"> </v>
      </c>
      <c r="G26" s="110" t="str">
        <f>IFERROR(INDEX('콘텐츠 추가정보'!$A$2:$D$68,MATCH('Contents 시트'!$C26,'콘텐츠 추가정보'!$A$2:$A$68,0),MATCH(G$6,'콘텐츠 추가정보'!$A$1:$D$1)),"")</f>
        <v xml:space="preserve"> </v>
      </c>
      <c r="H26" s="111" t="str">
        <f>IFERROR(INDEX(콘텐츠데이터,
MATCH($C26,'Contents 계산시트'!$X$2:$X$51,0),MATCH('Contents 시트'!H$5,'Contents 계산시트'!$A$2:$T$2,0)),"")</f>
        <v/>
      </c>
      <c r="I26" s="111" t="str">
        <f>IFERROR(INDEX(콘텐츠데이터,
MATCH($C26,'Contents 계산시트'!$X$2:$X$51,0),MATCH('Contents 시트'!I$5,'Contents 계산시트'!$A$2:$T$2,0)),"")</f>
        <v/>
      </c>
      <c r="J26" s="112" t="str">
        <f>IFERROR(INDEX(콘텐츠데이터,
MATCH($C26,'Contents 계산시트'!$X$2:$X$51,0),MATCH('Contents 시트'!J$5,'Contents 계산시트'!$A$2:$T$2,0)),"")</f>
        <v/>
      </c>
      <c r="K26" s="111" t="str">
        <f>IFERROR(INDEX(콘텐츠데이터,
MATCH($C26,'Contents 계산시트'!$X$2:$X$51,0),MATCH('Contents 시트'!K$5,'Contents 계산시트'!$A$2:$T$2,0)),"")</f>
        <v/>
      </c>
      <c r="L26" s="111" t="str">
        <f>IFERROR(INDEX(콘텐츠데이터,
MATCH($C26,'Contents 계산시트'!$X$2:$X$51,0),MATCH('Contents 시트'!L$5,'Contents 계산시트'!$A$2:$T$2,0)),"")</f>
        <v/>
      </c>
      <c r="M26" s="111" t="str">
        <f>IFERROR(INDEX(콘텐츠데이터,
MATCH($C26,'Contents 계산시트'!$X$2:$X$51,0),MATCH('Contents 시트'!M$5,'Contents 계산시트'!$A$2:$T$2,0)),"")</f>
        <v/>
      </c>
      <c r="N26" s="113" t="str">
        <f t="shared" si="0"/>
        <v/>
      </c>
      <c r="O26" s="114" t="str">
        <f t="shared" si="1"/>
        <v/>
      </c>
      <c r="P26" s="103"/>
      <c r="Q26" s="172" t="str">
        <f>(IFERROR('일간 팔로워'!$L$2+1-D26,""))</f>
        <v/>
      </c>
      <c r="R26" s="173" t="str">
        <f t="shared" si="2"/>
        <v/>
      </c>
      <c r="S26" s="173" t="str">
        <f t="shared" si="3"/>
        <v/>
      </c>
    </row>
    <row r="27" spans="2:19">
      <c r="B27" s="103"/>
      <c r="C27" s="107">
        <v>21</v>
      </c>
      <c r="D27" s="108" t="str">
        <f>IFERROR(INDEX('Contents 계산시트'!$V$3:$V$11,MATCH('Contents 시트'!$C27,'Contents 계산시트'!$X$3:$X$11,0)),"")</f>
        <v/>
      </c>
      <c r="E27" s="109" t="str">
        <f>IFERROR(INDEX('Contents 계산시트'!$V$3:$V$11,MATCH('Contents 시트'!$C27,'Contents 계산시트'!$X$3:$X$11,0)),"")</f>
        <v/>
      </c>
      <c r="F27" s="110" t="str">
        <f>IFERROR(INDEX('콘텐츠 추가정보'!$A$2:$D$68,MATCH('Contents 시트'!$C27,'콘텐츠 추가정보'!$A$2:$A$68,0),MATCH(F$6,'콘텐츠 추가정보'!$A$1:$D$1)),"")</f>
        <v xml:space="preserve"> </v>
      </c>
      <c r="G27" s="110" t="str">
        <f>IFERROR(INDEX('콘텐츠 추가정보'!$A$2:$D$68,MATCH('Contents 시트'!$C27,'콘텐츠 추가정보'!$A$2:$A$68,0),MATCH(G$6,'콘텐츠 추가정보'!$A$1:$D$1)),"")</f>
        <v xml:space="preserve"> </v>
      </c>
      <c r="H27" s="111" t="str">
        <f>IFERROR(INDEX(콘텐츠데이터,
MATCH($C27,'Contents 계산시트'!$X$2:$X$51,0),MATCH('Contents 시트'!H$5,'Contents 계산시트'!$A$2:$T$2,0)),"")</f>
        <v/>
      </c>
      <c r="I27" s="111" t="str">
        <f>IFERROR(INDEX(콘텐츠데이터,
MATCH($C27,'Contents 계산시트'!$X$2:$X$51,0),MATCH('Contents 시트'!I$5,'Contents 계산시트'!$A$2:$T$2,0)),"")</f>
        <v/>
      </c>
      <c r="J27" s="112" t="str">
        <f>IFERROR(INDEX(콘텐츠데이터,
MATCH($C27,'Contents 계산시트'!$X$2:$X$51,0),MATCH('Contents 시트'!J$5,'Contents 계산시트'!$A$2:$T$2,0)),"")</f>
        <v/>
      </c>
      <c r="K27" s="111" t="str">
        <f>IFERROR(INDEX(콘텐츠데이터,
MATCH($C27,'Contents 계산시트'!$X$2:$X$51,0),MATCH('Contents 시트'!K$5,'Contents 계산시트'!$A$2:$T$2,0)),"")</f>
        <v/>
      </c>
      <c r="L27" s="111" t="str">
        <f>IFERROR(INDEX(콘텐츠데이터,
MATCH($C27,'Contents 계산시트'!$X$2:$X$51,0),MATCH('Contents 시트'!L$5,'Contents 계산시트'!$A$2:$T$2,0)),"")</f>
        <v/>
      </c>
      <c r="M27" s="111" t="str">
        <f>IFERROR(INDEX(콘텐츠데이터,
MATCH($C27,'Contents 계산시트'!$X$2:$X$51,0),MATCH('Contents 시트'!M$5,'Contents 계산시트'!$A$2:$T$2,0)),"")</f>
        <v/>
      </c>
      <c r="N27" s="113" t="str">
        <f t="shared" si="0"/>
        <v/>
      </c>
      <c r="O27" s="114" t="str">
        <f t="shared" si="1"/>
        <v/>
      </c>
      <c r="P27" s="103"/>
      <c r="Q27" s="172" t="str">
        <f>(IFERROR('일간 팔로워'!$L$2+1-D27,""))</f>
        <v/>
      </c>
      <c r="R27" s="173" t="str">
        <f t="shared" si="2"/>
        <v/>
      </c>
      <c r="S27" s="173" t="str">
        <f t="shared" si="3"/>
        <v/>
      </c>
    </row>
    <row r="28" spans="2:19">
      <c r="B28" s="103"/>
      <c r="C28" s="107">
        <v>22</v>
      </c>
      <c r="D28" s="108" t="str">
        <f>IFERROR(INDEX('Contents 계산시트'!$V$3:$V$11,MATCH('Contents 시트'!$C28,'Contents 계산시트'!$X$3:$X$11,0)),"")</f>
        <v/>
      </c>
      <c r="E28" s="109" t="str">
        <f>IFERROR(INDEX('Contents 계산시트'!$V$3:$V$11,MATCH('Contents 시트'!$C28,'Contents 계산시트'!$X$3:$X$11,0)),"")</f>
        <v/>
      </c>
      <c r="F28" s="110" t="str">
        <f>IFERROR(INDEX('콘텐츠 추가정보'!$A$2:$D$68,MATCH('Contents 시트'!$C28,'콘텐츠 추가정보'!$A$2:$A$68,0),MATCH(F$6,'콘텐츠 추가정보'!$A$1:$D$1)),"")</f>
        <v xml:space="preserve"> </v>
      </c>
      <c r="G28" s="110" t="str">
        <f>IFERROR(INDEX('콘텐츠 추가정보'!$A$2:$D$68,MATCH('Contents 시트'!$C28,'콘텐츠 추가정보'!$A$2:$A$68,0),MATCH(G$6,'콘텐츠 추가정보'!$A$1:$D$1)),"")</f>
        <v xml:space="preserve"> </v>
      </c>
      <c r="H28" s="111" t="str">
        <f>IFERROR(INDEX(콘텐츠데이터,
MATCH($C28,'Contents 계산시트'!$X$2:$X$51,0),MATCH('Contents 시트'!H$5,'Contents 계산시트'!$A$2:$T$2,0)),"")</f>
        <v/>
      </c>
      <c r="I28" s="111" t="str">
        <f>IFERROR(INDEX(콘텐츠데이터,
MATCH($C28,'Contents 계산시트'!$X$2:$X$51,0),MATCH('Contents 시트'!I$5,'Contents 계산시트'!$A$2:$T$2,0)),"")</f>
        <v/>
      </c>
      <c r="J28" s="112" t="str">
        <f>IFERROR(INDEX(콘텐츠데이터,
MATCH($C28,'Contents 계산시트'!$X$2:$X$51,0),MATCH('Contents 시트'!J$5,'Contents 계산시트'!$A$2:$T$2,0)),"")</f>
        <v/>
      </c>
      <c r="K28" s="111" t="str">
        <f>IFERROR(INDEX(콘텐츠데이터,
MATCH($C28,'Contents 계산시트'!$X$2:$X$51,0),MATCH('Contents 시트'!K$5,'Contents 계산시트'!$A$2:$T$2,0)),"")</f>
        <v/>
      </c>
      <c r="L28" s="111" t="str">
        <f>IFERROR(INDEX(콘텐츠데이터,
MATCH($C28,'Contents 계산시트'!$X$2:$X$51,0),MATCH('Contents 시트'!L$5,'Contents 계산시트'!$A$2:$T$2,0)),"")</f>
        <v/>
      </c>
      <c r="M28" s="111" t="str">
        <f>IFERROR(INDEX(콘텐츠데이터,
MATCH($C28,'Contents 계산시트'!$X$2:$X$51,0),MATCH('Contents 시트'!M$5,'Contents 계산시트'!$A$2:$T$2,0)),"")</f>
        <v/>
      </c>
      <c r="N28" s="113" t="str">
        <f t="shared" si="0"/>
        <v/>
      </c>
      <c r="O28" s="114" t="str">
        <f t="shared" si="1"/>
        <v/>
      </c>
      <c r="P28" s="103"/>
      <c r="Q28" s="172" t="str">
        <f>(IFERROR('일간 팔로워'!$L$2+1-D28,""))</f>
        <v/>
      </c>
      <c r="R28" s="173" t="str">
        <f t="shared" si="2"/>
        <v/>
      </c>
      <c r="S28" s="173" t="str">
        <f t="shared" si="3"/>
        <v/>
      </c>
    </row>
    <row r="29" spans="2:19" ht="17.25" thickBot="1">
      <c r="B29" s="103"/>
      <c r="C29" s="115">
        <v>23</v>
      </c>
      <c r="D29" s="116" t="str">
        <f>IFERROR(INDEX('Contents 계산시트'!$V$3:$V$11,MATCH('Contents 시트'!$C29,'Contents 계산시트'!$X$3:$X$11,0)),"")</f>
        <v/>
      </c>
      <c r="E29" s="117" t="str">
        <f>IFERROR(INDEX('Contents 계산시트'!$V$3:$V$11,MATCH('Contents 시트'!$C29,'Contents 계산시트'!$X$3:$X$11,0)),"")</f>
        <v/>
      </c>
      <c r="F29" s="118" t="str">
        <f>IFERROR(INDEX('콘텐츠 추가정보'!$A$2:$D$68,MATCH('Contents 시트'!$C29,'콘텐츠 추가정보'!$A$2:$A$68,0),MATCH(F$6,'콘텐츠 추가정보'!$A$1:$D$1)),"")</f>
        <v xml:space="preserve"> </v>
      </c>
      <c r="G29" s="118" t="str">
        <f>IFERROR(INDEX('콘텐츠 추가정보'!$A$2:$D$68,MATCH('Contents 시트'!$C29,'콘텐츠 추가정보'!$A$2:$A$68,0),MATCH(G$6,'콘텐츠 추가정보'!$A$1:$D$1)),"")</f>
        <v xml:space="preserve"> </v>
      </c>
      <c r="H29" s="119" t="str">
        <f>IFERROR(INDEX(콘텐츠데이터,
MATCH($C29,'Contents 계산시트'!$X$2:$X$51,0),MATCH('Contents 시트'!H$5,'Contents 계산시트'!$A$2:$T$2,0)),"")</f>
        <v/>
      </c>
      <c r="I29" s="119" t="str">
        <f>IFERROR(INDEX(콘텐츠데이터,
MATCH($C29,'Contents 계산시트'!$X$2:$X$51,0),MATCH('Contents 시트'!I$5,'Contents 계산시트'!$A$2:$T$2,0)),"")</f>
        <v/>
      </c>
      <c r="J29" s="120" t="str">
        <f>IFERROR(INDEX(콘텐츠데이터,
MATCH($C29,'Contents 계산시트'!$X$2:$X$51,0),MATCH('Contents 시트'!J$5,'Contents 계산시트'!$A$2:$T$2,0)),"")</f>
        <v/>
      </c>
      <c r="K29" s="119" t="str">
        <f>IFERROR(INDEX(콘텐츠데이터,
MATCH($C29,'Contents 계산시트'!$X$2:$X$51,0),MATCH('Contents 시트'!K$5,'Contents 계산시트'!$A$2:$T$2,0)),"")</f>
        <v/>
      </c>
      <c r="L29" s="119" t="str">
        <f>IFERROR(INDEX(콘텐츠데이터,
MATCH($C29,'Contents 계산시트'!$X$2:$X$51,0),MATCH('Contents 시트'!L$5,'Contents 계산시트'!$A$2:$T$2,0)),"")</f>
        <v/>
      </c>
      <c r="M29" s="119" t="str">
        <f>IFERROR(INDEX(콘텐츠데이터,
MATCH($C29,'Contents 계산시트'!$X$2:$X$51,0),MATCH('Contents 시트'!M$5,'Contents 계산시트'!$A$2:$T$2,0)),"")</f>
        <v/>
      </c>
      <c r="N29" s="121" t="str">
        <f t="shared" si="0"/>
        <v/>
      </c>
      <c r="O29" s="122" t="str">
        <f t="shared" si="1"/>
        <v/>
      </c>
      <c r="P29" s="103"/>
      <c r="Q29" s="172" t="str">
        <f>(IFERROR('일간 팔로워'!$L$2+1-D29,""))</f>
        <v/>
      </c>
      <c r="R29" s="173" t="str">
        <f t="shared" si="2"/>
        <v/>
      </c>
      <c r="S29" s="173" t="str">
        <f t="shared" si="3"/>
        <v/>
      </c>
    </row>
    <row r="30" spans="2:19">
      <c r="B30" s="103"/>
      <c r="C30" s="103"/>
      <c r="D30" s="103"/>
      <c r="E30" s="103"/>
      <c r="F30" s="103"/>
      <c r="G30" s="103"/>
      <c r="H30" s="103"/>
      <c r="I30" s="103"/>
      <c r="J30" s="103"/>
      <c r="K30" s="103"/>
      <c r="L30" s="103"/>
      <c r="M30" s="103"/>
      <c r="N30" s="103"/>
      <c r="O30" s="103"/>
      <c r="P30" s="103"/>
    </row>
  </sheetData>
  <phoneticPr fontId="1" type="noConversion"/>
  <conditionalFormatting sqref="F7:F29">
    <cfRule type="cellIs" dxfId="4" priority="1" operator="equal">
      <formula>"Poll"</formula>
    </cfRule>
    <cfRule type="cellIs" dxfId="3" priority="2" operator="equal">
      <formula>"단일 이미지"</formula>
    </cfRule>
    <cfRule type="cellIs" dxfId="2" priority="3" operator="equal">
      <formula>"모션"</formula>
    </cfRule>
    <cfRule type="cellIs" dxfId="1" priority="4" operator="equal">
      <formula>"Re-post"</formula>
    </cfRule>
    <cfRule type="cellIs" dxfId="0" priority="5" operator="equal">
      <formula>"캐러셀"</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852DF-BBD0-4E0D-9A30-CC2838E9D6FF}">
  <sheetPr>
    <tabColor theme="7" tint="0.79998168889431442"/>
  </sheetPr>
  <dimension ref="A2:W288"/>
  <sheetViews>
    <sheetView workbookViewId="0">
      <selection activeCell="H27" sqref="H27"/>
    </sheetView>
  </sheetViews>
  <sheetFormatPr defaultRowHeight="16.5"/>
  <cols>
    <col min="1" max="1" width="31.625" bestFit="1" customWidth="1"/>
    <col min="2" max="2" width="10.125" bestFit="1" customWidth="1"/>
    <col min="4" max="4" width="8.375" customWidth="1"/>
    <col min="5" max="5" width="31.625" bestFit="1" customWidth="1"/>
    <col min="6" max="6" width="10.125" bestFit="1" customWidth="1"/>
    <col min="10" max="10" width="3.125" bestFit="1" customWidth="1"/>
    <col min="11" max="11" width="21.875" bestFit="1" customWidth="1"/>
    <col min="12" max="12" width="10.75" bestFit="1" customWidth="1"/>
    <col min="13" max="13" width="11.5" bestFit="1" customWidth="1"/>
    <col min="20" max="20" width="3.125" bestFit="1" customWidth="1"/>
    <col min="21" max="21" width="21.875" bestFit="1" customWidth="1"/>
    <col min="22" max="22" width="11.125" bestFit="1" customWidth="1"/>
    <col min="23" max="23" width="11.5" bestFit="1" customWidth="1"/>
  </cols>
  <sheetData>
    <row r="2" spans="1:23">
      <c r="A2" s="125"/>
      <c r="E2" s="125"/>
    </row>
    <row r="3" spans="1:23" ht="17.25" thickBot="1"/>
    <row r="4" spans="1:23">
      <c r="A4" s="126" t="s">
        <v>195</v>
      </c>
      <c r="B4" s="127" t="s">
        <v>196</v>
      </c>
      <c r="E4" s="126" t="s">
        <v>197</v>
      </c>
      <c r="F4" s="127" t="s">
        <v>196</v>
      </c>
      <c r="J4" s="128"/>
      <c r="K4" s="129" t="s">
        <v>198</v>
      </c>
      <c r="L4" s="129" t="s">
        <v>199</v>
      </c>
      <c r="M4" s="130" t="s">
        <v>200</v>
      </c>
      <c r="T4" s="128"/>
      <c r="U4" s="129" t="s">
        <v>201</v>
      </c>
      <c r="V4" s="129" t="s">
        <v>199</v>
      </c>
      <c r="W4" s="130" t="s">
        <v>200</v>
      </c>
    </row>
    <row r="5" spans="1:23">
      <c r="A5" s="131" t="s">
        <v>202</v>
      </c>
      <c r="B5" s="132">
        <v>3</v>
      </c>
      <c r="C5" s="103">
        <f>IF(B5="","",RANK(B5,B:B,0)++COUNTIF($B$1:B4,B5))</f>
        <v>31</v>
      </c>
      <c r="E5" s="131" t="s">
        <v>252</v>
      </c>
      <c r="F5" s="132">
        <v>6</v>
      </c>
      <c r="G5" s="103">
        <f>IF(F5="","",RANK(F5,F:F,0)+COUNTIF($F$1:F4,F5))</f>
        <v>12</v>
      </c>
      <c r="J5" s="133">
        <v>1</v>
      </c>
      <c r="K5" s="88" t="str">
        <f>INDEX($E:$E,MATCH($J5,$G:$G,0))</f>
        <v>IT</v>
      </c>
      <c r="L5" s="88">
        <f>INDEX($F:$F,MATCH($J5,$G:$G,0))</f>
        <v>265</v>
      </c>
      <c r="M5" s="134">
        <f t="shared" ref="M5:M14" si="0">L5/SUM(F:F)</f>
        <v>0.42130365659777425</v>
      </c>
      <c r="T5" s="133">
        <v>1</v>
      </c>
      <c r="U5" s="88" t="str">
        <f t="shared" ref="U5:U14" si="1">INDEX($A:$A,MATCH($T5,$C:$C,0))</f>
        <v>IT 서비스 및 IT 컨설팅</v>
      </c>
      <c r="V5" s="88">
        <f t="shared" ref="V5:V14" si="2">INDEX($B:$B,MATCH($T5,$C:$C,0))</f>
        <v>254</v>
      </c>
      <c r="W5" s="134">
        <f t="shared" ref="W5:W14" si="3">V5/SUM(B:B)</f>
        <v>0.22862286228622863</v>
      </c>
    </row>
    <row r="6" spans="1:23">
      <c r="A6" s="131" t="s">
        <v>203</v>
      </c>
      <c r="B6" s="132">
        <v>13</v>
      </c>
      <c r="C6" s="103">
        <f>IF(B6="","",RANK(B6,B:B,0)++COUNTIF($B$1:B5,B6))</f>
        <v>15</v>
      </c>
      <c r="E6" s="131" t="s">
        <v>253</v>
      </c>
      <c r="F6" s="132">
        <v>32</v>
      </c>
      <c r="G6" s="103">
        <f>IF(F6="","",RANK(F6,F:F,0)+COUNTIF($F$1:F5,F6))</f>
        <v>6</v>
      </c>
      <c r="J6" s="133">
        <v>2</v>
      </c>
      <c r="K6" s="88" t="str">
        <f t="shared" ref="K6:K14" si="4">INDEX($E:$E,MATCH($J6,$G:$G,0))</f>
        <v>영업</v>
      </c>
      <c r="L6" s="88">
        <f t="shared" ref="L6:L14" si="5">INDEX($F:$F,MATCH($J6,$G:$G,0))</f>
        <v>73</v>
      </c>
      <c r="M6" s="134">
        <f t="shared" si="0"/>
        <v>0.11605723370429252</v>
      </c>
      <c r="T6" s="133">
        <v>2</v>
      </c>
      <c r="U6" s="88" t="str">
        <f t="shared" si="1"/>
        <v>광고 서비스</v>
      </c>
      <c r="V6" s="88">
        <f t="shared" si="2"/>
        <v>247</v>
      </c>
      <c r="W6" s="134">
        <f t="shared" si="3"/>
        <v>0.22232223222322231</v>
      </c>
    </row>
    <row r="7" spans="1:23">
      <c r="A7" s="131" t="s">
        <v>204</v>
      </c>
      <c r="B7" s="132">
        <v>5</v>
      </c>
      <c r="C7" s="103">
        <f>IF(B7="","",RANK(B7,B:B,0)++COUNTIF($B$1:B6,B7))</f>
        <v>29</v>
      </c>
      <c r="E7" s="131" t="s">
        <v>254</v>
      </c>
      <c r="F7" s="132">
        <v>265</v>
      </c>
      <c r="G7" s="103">
        <f>IF(F7="","",RANK(F7,F:F,0)+COUNTIF($F$1:F6,F7))</f>
        <v>1</v>
      </c>
      <c r="J7" s="133">
        <v>3</v>
      </c>
      <c r="K7" s="88" t="str">
        <f t="shared" si="4"/>
        <v>공학</v>
      </c>
      <c r="L7" s="88">
        <f t="shared" si="5"/>
        <v>70</v>
      </c>
      <c r="M7" s="134">
        <f t="shared" si="0"/>
        <v>0.11128775834658187</v>
      </c>
      <c r="T7" s="133">
        <v>3</v>
      </c>
      <c r="U7" s="88" t="str">
        <f t="shared" si="1"/>
        <v>가전제품, 전기 및 전자제품 제조</v>
      </c>
      <c r="V7" s="88">
        <f t="shared" si="2"/>
        <v>139</v>
      </c>
      <c r="W7" s="134">
        <f t="shared" si="3"/>
        <v>0.1251125112511251</v>
      </c>
    </row>
    <row r="8" spans="1:23">
      <c r="A8" s="131" t="s">
        <v>205</v>
      </c>
      <c r="B8" s="132">
        <v>12</v>
      </c>
      <c r="C8" s="103">
        <f>IF(B8="","",RANK(B8,B:B,0)++COUNTIF($B$1:B7,B8))</f>
        <v>17</v>
      </c>
      <c r="E8" s="131" t="s">
        <v>255</v>
      </c>
      <c r="F8" s="132">
        <v>73</v>
      </c>
      <c r="G8" s="103">
        <f>IF(F8="","",RANK(F8,F:F,0)+COUNTIF($F$1:F7,F8))</f>
        <v>2</v>
      </c>
      <c r="J8" s="133">
        <v>4</v>
      </c>
      <c r="K8" s="88" t="str">
        <f t="shared" si="4"/>
        <v>마케팅</v>
      </c>
      <c r="L8" s="88">
        <f t="shared" si="5"/>
        <v>41</v>
      </c>
      <c r="M8" s="134">
        <f t="shared" si="0"/>
        <v>6.518282988871224E-2</v>
      </c>
      <c r="T8" s="133">
        <v>4</v>
      </c>
      <c r="U8" s="88" t="str">
        <f t="shared" si="1"/>
        <v>제조</v>
      </c>
      <c r="V8" s="88">
        <f t="shared" si="2"/>
        <v>57</v>
      </c>
      <c r="W8" s="134">
        <f t="shared" si="3"/>
        <v>5.1305130513051307E-2</v>
      </c>
    </row>
    <row r="9" spans="1:23">
      <c r="A9" s="131" t="s">
        <v>206</v>
      </c>
      <c r="B9" s="132">
        <v>139</v>
      </c>
      <c r="C9" s="103">
        <f>IF(B9="","",RANK(B9,B:B,0)++COUNTIF($B$1:B8,B9))</f>
        <v>3</v>
      </c>
      <c r="E9" s="131" t="s">
        <v>256</v>
      </c>
      <c r="F9" s="132">
        <v>3</v>
      </c>
      <c r="G9" s="103">
        <f>IF(F9="","",RANK(F9,F:F,0)+COUNTIF($F$1:F8,F9))</f>
        <v>14</v>
      </c>
      <c r="J9" s="133">
        <v>5</v>
      </c>
      <c r="K9" s="88" t="str">
        <f t="shared" si="4"/>
        <v>운영</v>
      </c>
      <c r="L9" s="88">
        <f t="shared" si="5"/>
        <v>37</v>
      </c>
      <c r="M9" s="134">
        <f t="shared" si="0"/>
        <v>5.8823529411764705E-2</v>
      </c>
      <c r="T9" s="133">
        <v>5</v>
      </c>
      <c r="U9" s="88" t="str">
        <f t="shared" si="1"/>
        <v>HR 서비스</v>
      </c>
      <c r="V9" s="88">
        <f t="shared" si="2"/>
        <v>51</v>
      </c>
      <c r="W9" s="134">
        <f t="shared" si="3"/>
        <v>4.5904590459045908E-2</v>
      </c>
    </row>
    <row r="10" spans="1:23">
      <c r="A10" s="131" t="s">
        <v>207</v>
      </c>
      <c r="B10" s="132">
        <v>1</v>
      </c>
      <c r="C10" s="103">
        <f>IF(B10="","",RANK(B10,B:B,0)++COUNTIF($B$1:B9,B10))</f>
        <v>44</v>
      </c>
      <c r="E10" s="131" t="s">
        <v>257</v>
      </c>
      <c r="F10" s="132">
        <v>41</v>
      </c>
      <c r="G10" s="103">
        <f>IF(F10="","",RANK(F10,F:F,0)+COUNTIF($F$1:F9,F10))</f>
        <v>4</v>
      </c>
      <c r="J10" s="133">
        <v>6</v>
      </c>
      <c r="K10" s="88" t="str">
        <f t="shared" si="4"/>
        <v>연구</v>
      </c>
      <c r="L10" s="88">
        <f t="shared" si="5"/>
        <v>32</v>
      </c>
      <c r="M10" s="134">
        <f t="shared" si="0"/>
        <v>5.0874403815580289E-2</v>
      </c>
      <c r="T10" s="133">
        <v>6</v>
      </c>
      <c r="U10" s="88" t="str">
        <f t="shared" si="1"/>
        <v>화학제조</v>
      </c>
      <c r="V10" s="88">
        <f t="shared" si="2"/>
        <v>29</v>
      </c>
      <c r="W10" s="134">
        <f t="shared" si="3"/>
        <v>2.6102610261026102E-2</v>
      </c>
    </row>
    <row r="11" spans="1:23">
      <c r="A11" s="131" t="s">
        <v>208</v>
      </c>
      <c r="B11" s="132">
        <v>2</v>
      </c>
      <c r="C11" s="103">
        <f>IF(B11="","",RANK(B11,B:B,0)++COUNTIF($B$1:B10,B11))</f>
        <v>38</v>
      </c>
      <c r="E11" s="131" t="s">
        <v>258</v>
      </c>
      <c r="F11" s="132">
        <v>2</v>
      </c>
      <c r="G11" s="103">
        <f>IF(F11="","",RANK(F11,F:F,0)+COUNTIF($F$1:F10,F11))</f>
        <v>15</v>
      </c>
      <c r="J11" s="133">
        <v>7</v>
      </c>
      <c r="K11" s="88" t="str">
        <f t="shared" si="4"/>
        <v>사업개발</v>
      </c>
      <c r="L11" s="88">
        <f t="shared" si="5"/>
        <v>32</v>
      </c>
      <c r="M11" s="134">
        <f t="shared" si="0"/>
        <v>5.0874403815580289E-2</v>
      </c>
      <c r="T11" s="133">
        <v>7</v>
      </c>
      <c r="U11" s="88" t="str">
        <f t="shared" si="1"/>
        <v>연구 서비스</v>
      </c>
      <c r="V11" s="88">
        <f t="shared" si="2"/>
        <v>28</v>
      </c>
      <c r="W11" s="134">
        <f t="shared" si="3"/>
        <v>2.5202520252025202E-2</v>
      </c>
    </row>
    <row r="12" spans="1:23">
      <c r="A12" s="131" t="s">
        <v>209</v>
      </c>
      <c r="B12" s="132">
        <v>3</v>
      </c>
      <c r="C12" s="103">
        <f>IF(B12="","",RANK(B12,B:B,0)++COUNTIF($B$1:B11,B12))</f>
        <v>32</v>
      </c>
      <c r="E12" s="131" t="s">
        <v>259</v>
      </c>
      <c r="F12" s="132">
        <v>37</v>
      </c>
      <c r="G12" s="103">
        <f>IF(F12="","",RANK(F12,F:F,0)+COUNTIF($F$1:F11,F12))</f>
        <v>5</v>
      </c>
      <c r="J12" s="133">
        <v>8</v>
      </c>
      <c r="K12" s="88" t="str">
        <f t="shared" si="4"/>
        <v>프로젝트 관리</v>
      </c>
      <c r="L12" s="88">
        <f t="shared" si="5"/>
        <v>26</v>
      </c>
      <c r="M12" s="134">
        <f t="shared" si="0"/>
        <v>4.133545310015898E-2</v>
      </c>
      <c r="T12" s="133">
        <v>8</v>
      </c>
      <c r="U12" s="88" t="str">
        <f t="shared" si="1"/>
        <v>광업</v>
      </c>
      <c r="V12" s="88">
        <f t="shared" si="2"/>
        <v>22</v>
      </c>
      <c r="W12" s="134">
        <f t="shared" si="3"/>
        <v>1.9801980198019802E-2</v>
      </c>
    </row>
    <row r="13" spans="1:23">
      <c r="A13" s="131" t="s">
        <v>210</v>
      </c>
      <c r="B13" s="132">
        <v>14</v>
      </c>
      <c r="C13" s="103">
        <f>IF(B13="","",RANK(B13,B:B,0)++COUNTIF($B$1:B12,B13))</f>
        <v>13</v>
      </c>
      <c r="E13" s="131" t="s">
        <v>202</v>
      </c>
      <c r="F13" s="132">
        <v>10</v>
      </c>
      <c r="G13" s="103">
        <f>IF(F13="","",RANK(F13,F:F,0)+COUNTIF($F$1:F12,F13))</f>
        <v>10</v>
      </c>
      <c r="J13" s="133">
        <v>9</v>
      </c>
      <c r="K13" s="88" t="str">
        <f t="shared" si="4"/>
        <v>미술·디자인</v>
      </c>
      <c r="L13" s="88">
        <f t="shared" si="5"/>
        <v>14</v>
      </c>
      <c r="M13" s="134">
        <f t="shared" si="0"/>
        <v>2.2257551669316374E-2</v>
      </c>
      <c r="T13" s="133">
        <v>9</v>
      </c>
      <c r="U13" s="88" t="str">
        <f t="shared" si="1"/>
        <v>엔터테인먼트 업체</v>
      </c>
      <c r="V13" s="88">
        <f t="shared" si="2"/>
        <v>22</v>
      </c>
      <c r="W13" s="134">
        <f t="shared" si="3"/>
        <v>1.9801980198019802E-2</v>
      </c>
    </row>
    <row r="14" spans="1:23" ht="17.25" thickBot="1">
      <c r="A14" s="131" t="s">
        <v>211</v>
      </c>
      <c r="B14" s="132">
        <v>21</v>
      </c>
      <c r="C14" s="103">
        <f>IF(B14="","",RANK(B14,B:B,0)++COUNTIF($B$1:B13,B14))</f>
        <v>10</v>
      </c>
      <c r="E14" s="131" t="s">
        <v>260</v>
      </c>
      <c r="F14" s="132">
        <v>7</v>
      </c>
      <c r="G14" s="103">
        <f>IF(F14="","",RANK(F14,F:F,0)+COUNTIF($F$1:F13,F14))</f>
        <v>11</v>
      </c>
      <c r="J14" s="43">
        <v>10</v>
      </c>
      <c r="K14" s="135" t="str">
        <f t="shared" si="4"/>
        <v>회계</v>
      </c>
      <c r="L14" s="135">
        <f t="shared" si="5"/>
        <v>10</v>
      </c>
      <c r="M14" s="136">
        <f t="shared" si="0"/>
        <v>1.5898251192368838E-2</v>
      </c>
      <c r="T14" s="43">
        <v>10</v>
      </c>
      <c r="U14" s="135" t="str">
        <f t="shared" si="1"/>
        <v>트럭 운송</v>
      </c>
      <c r="V14" s="135">
        <f t="shared" si="2"/>
        <v>21</v>
      </c>
      <c r="W14" s="136">
        <f t="shared" si="3"/>
        <v>1.8901890189018902E-2</v>
      </c>
    </row>
    <row r="15" spans="1:23">
      <c r="A15" s="131" t="s">
        <v>212</v>
      </c>
      <c r="B15" s="132">
        <v>2</v>
      </c>
      <c r="C15" s="103">
        <f>IF(B15="","",RANK(B15,B:B,0)++COUNTIF($B$1:B14,B15))</f>
        <v>39</v>
      </c>
      <c r="E15" s="131" t="s">
        <v>261</v>
      </c>
      <c r="F15" s="132">
        <v>14</v>
      </c>
      <c r="G15" s="103">
        <f>IF(F15="","",RANK(F15,F:F,0)+COUNTIF($F$1:F14,F15))</f>
        <v>9</v>
      </c>
    </row>
    <row r="16" spans="1:23">
      <c r="A16" s="131" t="s">
        <v>213</v>
      </c>
      <c r="B16" s="132">
        <v>1</v>
      </c>
      <c r="C16" s="103">
        <f>IF(B16="","",RANK(B16,B:B,0)++COUNTIF($B$1:B15,B16))</f>
        <v>45</v>
      </c>
      <c r="E16" s="131" t="s">
        <v>262</v>
      </c>
      <c r="F16" s="132">
        <v>32</v>
      </c>
      <c r="G16" s="103">
        <f>IF(F16="","",RANK(F16,F:F,0)+COUNTIF($F$1:F15,F16))</f>
        <v>7</v>
      </c>
    </row>
    <row r="17" spans="1:7">
      <c r="A17" s="131" t="s">
        <v>214</v>
      </c>
      <c r="B17" s="132">
        <v>254</v>
      </c>
      <c r="C17" s="103">
        <f>IF(B17="","",RANK(B17,B:B,0)++COUNTIF($B$1:B16,B17))</f>
        <v>1</v>
      </c>
      <c r="E17" s="131" t="s">
        <v>263</v>
      </c>
      <c r="F17" s="132">
        <v>1</v>
      </c>
      <c r="G17" s="103">
        <f>IF(F17="","",RANK(F17,F:F,0)+COUNTIF($F$1:F16,F17))</f>
        <v>18</v>
      </c>
    </row>
    <row r="18" spans="1:7">
      <c r="A18" s="131" t="s">
        <v>215</v>
      </c>
      <c r="B18" s="132">
        <v>8</v>
      </c>
      <c r="C18" s="103">
        <f>IF(B18="","",RANK(B18,B:B,0)++COUNTIF($B$1:B17,B18))</f>
        <v>20</v>
      </c>
      <c r="E18" s="131" t="s">
        <v>264</v>
      </c>
      <c r="F18" s="132">
        <v>4</v>
      </c>
      <c r="G18" s="103">
        <f>IF(F18="","",RANK(F18,F:F,0)+COUNTIF($F$1:F17,F18))</f>
        <v>13</v>
      </c>
    </row>
    <row r="19" spans="1:7">
      <c r="A19" s="131" t="s">
        <v>216</v>
      </c>
      <c r="B19" s="132">
        <v>13</v>
      </c>
      <c r="C19" s="103">
        <f>IF(B19="","",RANK(B19,B:B,0)++COUNTIF($B$1:B18,B19))</f>
        <v>16</v>
      </c>
      <c r="E19" s="131" t="s">
        <v>265</v>
      </c>
      <c r="F19" s="132">
        <v>1</v>
      </c>
      <c r="G19" s="103">
        <f>IF(F19="","",RANK(F19,F:F,0)+COUNTIF($F$1:F18,F19))</f>
        <v>19</v>
      </c>
    </row>
    <row r="20" spans="1:7">
      <c r="A20" s="131" t="s">
        <v>217</v>
      </c>
      <c r="B20" s="132">
        <v>29</v>
      </c>
      <c r="C20" s="103">
        <f>IF(B20="","",RANK(B20,B:B,0)++COUNTIF($B$1:B19,B20))</f>
        <v>6</v>
      </c>
      <c r="E20" s="131" t="s">
        <v>266</v>
      </c>
      <c r="F20" s="132">
        <v>70</v>
      </c>
      <c r="G20" s="103">
        <f>IF(F20="","",RANK(F20,F:F,0)+COUNTIF($F$1:F19,F20))</f>
        <v>3</v>
      </c>
    </row>
    <row r="21" spans="1:7">
      <c r="A21" s="131" t="s">
        <v>218</v>
      </c>
      <c r="B21" s="132">
        <v>7</v>
      </c>
      <c r="C21" s="103">
        <f>IF(B21="","",RANK(B21,B:B,0)++COUNTIF($B$1:B20,B21))</f>
        <v>23</v>
      </c>
      <c r="E21" s="131" t="s">
        <v>267</v>
      </c>
      <c r="F21" s="132">
        <v>2</v>
      </c>
      <c r="G21" s="103">
        <f>IF(F21="","",RANK(F21,F:F,0)+COUNTIF($F$1:F20,F21))</f>
        <v>16</v>
      </c>
    </row>
    <row r="22" spans="1:7">
      <c r="A22" s="131" t="s">
        <v>219</v>
      </c>
      <c r="B22" s="132">
        <v>7</v>
      </c>
      <c r="C22" s="103">
        <f>IF(B22="","",RANK(B22,B:B,0)++COUNTIF($B$1:B21,B22))</f>
        <v>24</v>
      </c>
      <c r="E22" s="131" t="s">
        <v>268</v>
      </c>
      <c r="F22" s="132">
        <v>26</v>
      </c>
      <c r="G22" s="103">
        <f>IF(F22="","",RANK(F22,F:F,0)+COUNTIF($F$1:F21,F22))</f>
        <v>8</v>
      </c>
    </row>
    <row r="23" spans="1:7">
      <c r="A23" s="131" t="s">
        <v>220</v>
      </c>
      <c r="B23" s="132">
        <v>19</v>
      </c>
      <c r="C23" s="103">
        <f>IF(B23="","",RANK(B23,B:B,0)++COUNTIF($B$1:B22,B23))</f>
        <v>12</v>
      </c>
      <c r="E23" s="131" t="s">
        <v>269</v>
      </c>
      <c r="F23" s="132">
        <v>1</v>
      </c>
      <c r="G23" s="103">
        <f>IF(F23="","",RANK(F23,F:F,0)+COUNTIF($F$1:F22,F23))</f>
        <v>20</v>
      </c>
    </row>
    <row r="24" spans="1:7">
      <c r="A24" s="131" t="s">
        <v>221</v>
      </c>
      <c r="B24" s="132">
        <v>3</v>
      </c>
      <c r="C24" s="103">
        <f>IF(B24="","",RANK(B24,B:B,0)++COUNTIF($B$1:B23,B24))</f>
        <v>33</v>
      </c>
      <c r="E24" s="131" t="s">
        <v>270</v>
      </c>
      <c r="F24" s="132">
        <v>2</v>
      </c>
      <c r="G24" s="103">
        <f>IF(F24="","",RANK(F24,F:F,0)+COUNTIF($F$1:F23,F24))</f>
        <v>17</v>
      </c>
    </row>
    <row r="25" spans="1:7">
      <c r="A25" s="131" t="s">
        <v>222</v>
      </c>
      <c r="B25" s="132">
        <v>22</v>
      </c>
      <c r="C25" s="103">
        <f>IF(B25="","",RANK(B25,B:B,0)++COUNTIF($B$1:B24,B25))</f>
        <v>8</v>
      </c>
      <c r="E25" s="131"/>
      <c r="F25" s="132"/>
      <c r="G25" s="103" t="str">
        <f>IF(F25="","",RANK(F25,F:F,0)+COUNTIF($F$1:F24,F25))</f>
        <v/>
      </c>
    </row>
    <row r="26" spans="1:7">
      <c r="A26" s="131" t="s">
        <v>223</v>
      </c>
      <c r="B26" s="132">
        <v>11</v>
      </c>
      <c r="C26" s="103">
        <f>IF(B26="","",RANK(B26,B:B,0)++COUNTIF($B$1:B25,B26))</f>
        <v>18</v>
      </c>
      <c r="E26" s="131"/>
      <c r="F26" s="132"/>
      <c r="G26" s="103" t="str">
        <f>IF(F26="","",RANK(F26,F:F,0)+COUNTIF($F$1:F25,F26))</f>
        <v/>
      </c>
    </row>
    <row r="27" spans="1:7">
      <c r="A27" s="131" t="s">
        <v>224</v>
      </c>
      <c r="B27" s="132">
        <v>3</v>
      </c>
      <c r="C27" s="103">
        <f>IF(B27="","",RANK(B27,B:B,0)++COUNTIF($B$1:B26,B27))</f>
        <v>34</v>
      </c>
      <c r="E27" s="131"/>
      <c r="F27" s="132"/>
      <c r="G27" s="103" t="str">
        <f>IF(F27="","",RANK(F27,F:F,0)+COUNTIF($F$1:F26,F27))</f>
        <v/>
      </c>
    </row>
    <row r="28" spans="1:7">
      <c r="A28" s="131" t="s">
        <v>225</v>
      </c>
      <c r="B28" s="132">
        <v>1</v>
      </c>
      <c r="C28" s="103">
        <f>IF(B28="","",RANK(B28,B:B,0)++COUNTIF($B$1:B27,B28))</f>
        <v>46</v>
      </c>
      <c r="E28" s="131"/>
      <c r="F28" s="132"/>
      <c r="G28" s="103" t="str">
        <f>IF(F28="","",RANK(F28,F:F,0)+COUNTIF($F$1:F27,F28))</f>
        <v/>
      </c>
    </row>
    <row r="29" spans="1:7">
      <c r="A29" s="131" t="s">
        <v>226</v>
      </c>
      <c r="B29" s="132">
        <v>3</v>
      </c>
      <c r="C29" s="103">
        <f>IF(B29="","",RANK(B29,B:B,0)++COUNTIF($B$1:B28,B29))</f>
        <v>35</v>
      </c>
      <c r="E29" s="131"/>
      <c r="F29" s="132"/>
      <c r="G29" s="103" t="str">
        <f>IF(F29="","",RANK(F29,F:F,0)+COUNTIF($F$1:F28,F29))</f>
        <v/>
      </c>
    </row>
    <row r="30" spans="1:7">
      <c r="A30" s="131" t="s">
        <v>227</v>
      </c>
      <c r="B30" s="132">
        <v>14</v>
      </c>
      <c r="C30" s="103">
        <f>IF(B30="","",RANK(B30,B:B,0)++COUNTIF($B$1:B29,B30))</f>
        <v>14</v>
      </c>
      <c r="E30" s="131"/>
      <c r="F30" s="132"/>
      <c r="G30" s="103" t="str">
        <f>IF(F30="","",RANK(F30,F:F,0)+COUNTIF($F$1:F29,F30))</f>
        <v/>
      </c>
    </row>
    <row r="31" spans="1:7">
      <c r="A31" s="131" t="s">
        <v>228</v>
      </c>
      <c r="B31" s="132">
        <v>3</v>
      </c>
      <c r="C31" s="103">
        <f>IF(B31="","",RANK(B31,B:B,0)++COUNTIF($B$1:B30,B31))</f>
        <v>36</v>
      </c>
      <c r="E31" s="137"/>
      <c r="F31" s="138"/>
      <c r="G31" s="103" t="str">
        <f>IF(F31="","",RANK(F31,F:F,0)+COUNTIF($F$1:F30,F31))</f>
        <v/>
      </c>
    </row>
    <row r="32" spans="1:7">
      <c r="A32" s="131" t="s">
        <v>229</v>
      </c>
      <c r="B32" s="132">
        <v>9</v>
      </c>
      <c r="C32" s="103">
        <f>IF(B32="","",RANK(B32,B:B,0)++COUNTIF($B$1:B31,B32))</f>
        <v>19</v>
      </c>
      <c r="E32" s="137"/>
      <c r="F32" s="138"/>
      <c r="G32" s="103" t="str">
        <f>IF(F32="","",RANK(F32,F:F,0)+COUNTIF($F$1:F31,F32))</f>
        <v/>
      </c>
    </row>
    <row r="33" spans="1:11">
      <c r="A33" s="131" t="s">
        <v>230</v>
      </c>
      <c r="B33" s="132">
        <v>1</v>
      </c>
      <c r="C33" s="103">
        <f>IF(B33="","",RANK(B33,B:B,0)++COUNTIF($B$1:B32,B33))</f>
        <v>47</v>
      </c>
      <c r="E33" s="137"/>
      <c r="F33" s="138"/>
      <c r="G33" s="103" t="str">
        <f>IF(F33="","",RANK(F33,F:F,0)+COUNTIF($F$1:F32,F33))</f>
        <v/>
      </c>
    </row>
    <row r="34" spans="1:11">
      <c r="A34" s="131" t="s">
        <v>231</v>
      </c>
      <c r="B34" s="132">
        <v>2</v>
      </c>
      <c r="C34" s="103">
        <f>IF(B34="","",RANK(B34,B:B,0)++COUNTIF($B$1:B33,B34))</f>
        <v>40</v>
      </c>
      <c r="E34" s="137"/>
      <c r="F34" s="138"/>
      <c r="G34" s="103" t="str">
        <f>IF(F34="","",RANK(F34,F:F,0)+COUNTIF($F$1:F33,F34))</f>
        <v/>
      </c>
    </row>
    <row r="35" spans="1:11">
      <c r="A35" s="131" t="s">
        <v>232</v>
      </c>
      <c r="B35" s="132">
        <v>7</v>
      </c>
      <c r="C35" s="103">
        <f>IF(B35="","",RANK(B35,B:B,0)++COUNTIF($B$1:B34,B35))</f>
        <v>25</v>
      </c>
      <c r="E35" s="137"/>
      <c r="F35" s="138"/>
      <c r="G35" s="103" t="str">
        <f>IF(F35="","",RANK(F35,F:F,0)+COUNTIF($F$1:F34,F35))</f>
        <v/>
      </c>
    </row>
    <row r="36" spans="1:11">
      <c r="A36" s="131" t="s">
        <v>233</v>
      </c>
      <c r="B36" s="132">
        <v>8</v>
      </c>
      <c r="C36" s="103">
        <f>IF(B36="","",RANK(B36,B:B,0)++COUNTIF($B$1:B35,B36))</f>
        <v>21</v>
      </c>
      <c r="E36" s="137"/>
      <c r="F36" s="138"/>
      <c r="G36" s="103" t="str">
        <f>IF(F36="","",RANK(F36,F:F,0)+COUNTIF($F$1:F35,F36))</f>
        <v/>
      </c>
    </row>
    <row r="37" spans="1:11">
      <c r="A37" s="131" t="s">
        <v>234</v>
      </c>
      <c r="B37" s="132">
        <v>57</v>
      </c>
      <c r="C37" s="103">
        <f>IF(B37="","",RANK(B37,B:B,0)++COUNTIF($B$1:B36,B37))</f>
        <v>4</v>
      </c>
      <c r="E37" s="137"/>
      <c r="F37" s="138"/>
      <c r="G37" s="103" t="str">
        <f>IF(F37="","",RANK(F37,F:F,0)+COUNTIF($F$1:F36,F37))</f>
        <v/>
      </c>
    </row>
    <row r="38" spans="1:11">
      <c r="A38" s="131" t="s">
        <v>235</v>
      </c>
      <c r="B38" s="132">
        <v>22</v>
      </c>
      <c r="C38" s="103">
        <f>IF(B38="","",RANK(B38,B:B,0)++COUNTIF($B$1:B37,B38))</f>
        <v>9</v>
      </c>
      <c r="E38" s="137"/>
      <c r="F38" s="138"/>
      <c r="G38" s="103" t="str">
        <f>IF(F38="","",RANK(F38,F:F,0)+COUNTIF($F$1:F37,F38))</f>
        <v/>
      </c>
    </row>
    <row r="39" spans="1:11" ht="17.25" thickBot="1">
      <c r="A39" s="131" t="s">
        <v>236</v>
      </c>
      <c r="B39" s="132">
        <v>20</v>
      </c>
      <c r="C39" s="103">
        <f>IF(B39="","",RANK(B39,B:B,0)++COUNTIF($B$1:B38,B39))</f>
        <v>11</v>
      </c>
      <c r="E39" s="139"/>
      <c r="F39" s="140"/>
      <c r="G39" s="103" t="str">
        <f>IF(F39="","",RANK(F39,F:F,0)+COUNTIF($F$1:F38,F39))</f>
        <v/>
      </c>
    </row>
    <row r="40" spans="1:11">
      <c r="A40" s="131" t="s">
        <v>237</v>
      </c>
      <c r="B40" s="132">
        <v>51</v>
      </c>
      <c r="C40" s="103">
        <f>IF(B40="","",RANK(B40,B:B,0)++COUNTIF($B$1:B39,B40))</f>
        <v>5</v>
      </c>
    </row>
    <row r="41" spans="1:11">
      <c r="A41" s="131" t="s">
        <v>238</v>
      </c>
      <c r="B41" s="132">
        <v>2</v>
      </c>
      <c r="C41" s="103">
        <f>IF(B41="","",RANK(B41,B:B,0)++COUNTIF($B$1:B40,B41))</f>
        <v>41</v>
      </c>
      <c r="K41" t="s">
        <v>271</v>
      </c>
    </row>
    <row r="42" spans="1:11">
      <c r="A42" s="131" t="s">
        <v>239</v>
      </c>
      <c r="B42" s="132">
        <v>28</v>
      </c>
      <c r="C42" s="103">
        <f>IF(B42="","",RANK(B42,B:B,0)++COUNTIF($B$1:B41,B42))</f>
        <v>7</v>
      </c>
    </row>
    <row r="43" spans="1:11">
      <c r="A43" s="131" t="s">
        <v>240</v>
      </c>
      <c r="B43" s="132">
        <v>1</v>
      </c>
      <c r="C43" s="103">
        <f>IF(B43="","",RANK(B43,B:B,0)++COUNTIF($B$1:B42,B43))</f>
        <v>48</v>
      </c>
    </row>
    <row r="44" spans="1:11">
      <c r="A44" s="131" t="s">
        <v>241</v>
      </c>
      <c r="B44" s="132">
        <v>1</v>
      </c>
      <c r="C44" s="103">
        <f>IF(B44="","",RANK(B44,B:B,0)++COUNTIF($B$1:B43,B44))</f>
        <v>49</v>
      </c>
    </row>
    <row r="45" spans="1:11">
      <c r="A45" s="131" t="s">
        <v>242</v>
      </c>
      <c r="B45" s="132">
        <v>3</v>
      </c>
      <c r="C45" s="103">
        <f>IF(B45="","",RANK(B45,B:B,0)++COUNTIF($B$1:B44,B45))</f>
        <v>37</v>
      </c>
    </row>
    <row r="46" spans="1:11">
      <c r="A46" s="131" t="s">
        <v>243</v>
      </c>
      <c r="B46" s="132">
        <v>7</v>
      </c>
      <c r="C46" s="103">
        <f>IF(B46="","",RANK(B46,B:B,0)++COUNTIF($B$1:B45,B46))</f>
        <v>26</v>
      </c>
    </row>
    <row r="47" spans="1:11">
      <c r="A47" s="131" t="s">
        <v>244</v>
      </c>
      <c r="B47" s="132">
        <v>2</v>
      </c>
      <c r="C47" s="103">
        <f>IF(B47="","",RANK(B47,B:B,0)++COUNTIF($B$1:B46,B47))</f>
        <v>42</v>
      </c>
    </row>
    <row r="48" spans="1:11">
      <c r="A48" s="131" t="s">
        <v>245</v>
      </c>
      <c r="B48" s="132">
        <v>7</v>
      </c>
      <c r="C48" s="103">
        <f>IF(B48="","",RANK(B48,B:B,0)++COUNTIF($B$1:B47,B48))</f>
        <v>27</v>
      </c>
    </row>
    <row r="49" spans="1:3">
      <c r="A49" s="131" t="s">
        <v>246</v>
      </c>
      <c r="B49" s="132">
        <v>1</v>
      </c>
      <c r="C49" s="103">
        <f>IF(B49="","",RANK(B49,B:B,0)++COUNTIF($B$1:B48,B49))</f>
        <v>50</v>
      </c>
    </row>
    <row r="50" spans="1:3">
      <c r="A50" s="131" t="s">
        <v>247</v>
      </c>
      <c r="B50" s="132">
        <v>8</v>
      </c>
      <c r="C50" s="103">
        <f>IF(B50="","",RANK(B50,B:B,0)++COUNTIF($B$1:B49,B50))</f>
        <v>22</v>
      </c>
    </row>
    <row r="51" spans="1:3">
      <c r="A51" s="131" t="s">
        <v>248</v>
      </c>
      <c r="B51" s="132">
        <v>247</v>
      </c>
      <c r="C51" s="103">
        <f>IF(B51="","",RANK(B51,B:B,0)++COUNTIF($B$1:B50,B51))</f>
        <v>2</v>
      </c>
    </row>
    <row r="52" spans="1:3">
      <c r="A52" s="131" t="s">
        <v>249</v>
      </c>
      <c r="B52" s="132">
        <v>7</v>
      </c>
      <c r="C52" s="103">
        <f>IF(B52="","",RANK(B52,B:B,0)++COUNTIF($B$1:B51,B52))</f>
        <v>28</v>
      </c>
    </row>
    <row r="53" spans="1:3">
      <c r="A53" s="131" t="s">
        <v>250</v>
      </c>
      <c r="B53" s="132">
        <v>2</v>
      </c>
      <c r="C53" s="103">
        <f>IF(B53="","",RANK(B53,B:B,0)++COUNTIF($B$1:B52,B53))</f>
        <v>43</v>
      </c>
    </row>
    <row r="54" spans="1:3">
      <c r="A54" s="131" t="s">
        <v>251</v>
      </c>
      <c r="B54" s="132">
        <v>5</v>
      </c>
      <c r="C54" s="103">
        <f>IF(B54="","",RANK(B54,B:B,0)++COUNTIF($B$1:B53,B54))</f>
        <v>30</v>
      </c>
    </row>
    <row r="55" spans="1:3">
      <c r="A55" s="131"/>
      <c r="B55" s="132"/>
      <c r="C55" s="103" t="str">
        <f>IF(B55="","",RANK(B55,B:B,0)++COUNTIF($B$1:B54,B55))</f>
        <v/>
      </c>
    </row>
    <row r="56" spans="1:3">
      <c r="A56" s="131"/>
      <c r="B56" s="132"/>
      <c r="C56" s="103" t="str">
        <f>IF(B56="","",RANK(B56,B:B,0)++COUNTIF($B$1:B55,B56))</f>
        <v/>
      </c>
    </row>
    <row r="57" spans="1:3">
      <c r="A57" s="131"/>
      <c r="B57" s="132"/>
      <c r="C57" s="103" t="str">
        <f>IF(B57="","",RANK(B57,B:B,0)++COUNTIF($B$1:B56,B57))</f>
        <v/>
      </c>
    </row>
    <row r="58" spans="1:3">
      <c r="A58" s="131"/>
      <c r="B58" s="132"/>
      <c r="C58" s="103" t="str">
        <f>IF(B58="","",RANK(B58,B:B,0)++COUNTIF($B$1:B57,B58))</f>
        <v/>
      </c>
    </row>
    <row r="59" spans="1:3">
      <c r="A59" s="131"/>
      <c r="B59" s="132"/>
      <c r="C59" s="103" t="str">
        <f>IF(B59="","",RANK(B59,B:B,0)++COUNTIF($B$1:B58,B59))</f>
        <v/>
      </c>
    </row>
    <row r="60" spans="1:3">
      <c r="A60" s="131"/>
      <c r="B60" s="132"/>
      <c r="C60" s="103" t="str">
        <f>IF(B60="","",RANK(B60,B:B,0)++COUNTIF($B$1:B59,B60))</f>
        <v/>
      </c>
    </row>
    <row r="61" spans="1:3">
      <c r="A61" s="131"/>
      <c r="B61" s="132"/>
      <c r="C61" s="103" t="str">
        <f>IF(B61="","",RANK(B61,B:B,0)++COUNTIF($B$1:B60,B61))</f>
        <v/>
      </c>
    </row>
    <row r="62" spans="1:3">
      <c r="A62" s="131"/>
      <c r="B62" s="132"/>
      <c r="C62" s="103" t="str">
        <f>IF(B62="","",RANK(B62,B:B,0)++COUNTIF($B$1:B61,B62))</f>
        <v/>
      </c>
    </row>
    <row r="63" spans="1:3">
      <c r="A63" s="131"/>
      <c r="B63" s="132"/>
      <c r="C63" s="103" t="str">
        <f>IF(B63="","",RANK(B63,B:B,0)++COUNTIF($B$1:B62,B63))</f>
        <v/>
      </c>
    </row>
    <row r="64" spans="1:3">
      <c r="A64" s="131"/>
      <c r="B64" s="132"/>
      <c r="C64" s="103" t="str">
        <f>IF(B64="","",RANK(B64,B:B,0)++COUNTIF($B$1:B63,B64))</f>
        <v/>
      </c>
    </row>
    <row r="65" spans="1:3">
      <c r="A65" s="131"/>
      <c r="B65" s="132"/>
      <c r="C65" s="103" t="str">
        <f>IF(B65="","",RANK(B65,B:B,0)++COUNTIF($B$1:B64,B65))</f>
        <v/>
      </c>
    </row>
    <row r="66" spans="1:3">
      <c r="A66" s="131"/>
      <c r="B66" s="132"/>
      <c r="C66" s="103" t="str">
        <f>IF(B66="","",RANK(B66,B:B,0)++COUNTIF($B$1:B65,B66))</f>
        <v/>
      </c>
    </row>
    <row r="67" spans="1:3">
      <c r="A67" s="131"/>
      <c r="B67" s="132"/>
      <c r="C67" s="103" t="str">
        <f>IF(B67="","",RANK(B67,B:B,0)++COUNTIF($B$1:B66,B67))</f>
        <v/>
      </c>
    </row>
    <row r="68" spans="1:3">
      <c r="A68" s="131"/>
      <c r="B68" s="132"/>
      <c r="C68" s="103" t="str">
        <f>IF(B68="","",RANK(B68,B:B,0)++COUNTIF($B$1:B67,B68))</f>
        <v/>
      </c>
    </row>
    <row r="69" spans="1:3">
      <c r="A69" s="131"/>
      <c r="B69" s="132"/>
      <c r="C69" s="103" t="str">
        <f>IF(B69="","",RANK(B69,B:B,0)++COUNTIF($B$1:B68,B69))</f>
        <v/>
      </c>
    </row>
    <row r="70" spans="1:3">
      <c r="A70" s="131"/>
      <c r="B70" s="132"/>
      <c r="C70" s="103" t="str">
        <f>IF(B70="","",RANK(B70,B:B,0)++COUNTIF($B$1:B69,B70))</f>
        <v/>
      </c>
    </row>
    <row r="71" spans="1:3">
      <c r="A71" s="131"/>
      <c r="B71" s="132"/>
      <c r="C71" s="103" t="str">
        <f>IF(B71="","",RANK(B71,B:B,0)++COUNTIF($B$1:B70,B71))</f>
        <v/>
      </c>
    </row>
    <row r="72" spans="1:3">
      <c r="A72" s="131"/>
      <c r="B72" s="132"/>
      <c r="C72" s="103" t="str">
        <f>IF(B72="","",RANK(B72,B:B,0)++COUNTIF($B$1:B71,B72))</f>
        <v/>
      </c>
    </row>
    <row r="73" spans="1:3">
      <c r="A73" s="131"/>
      <c r="B73" s="132"/>
      <c r="C73" s="103" t="str">
        <f>IF(B73="","",RANK(B73,B:B,0)++COUNTIF($B$1:B72,B73))</f>
        <v/>
      </c>
    </row>
    <row r="74" spans="1:3">
      <c r="A74" s="131"/>
      <c r="B74" s="132"/>
      <c r="C74" s="103" t="str">
        <f>IF(B74="","",RANK(B74,B:B,0)++COUNTIF($B$1:B73,B74))</f>
        <v/>
      </c>
    </row>
    <row r="75" spans="1:3">
      <c r="A75" s="131"/>
      <c r="B75" s="132"/>
      <c r="C75" s="103" t="str">
        <f>IF(B75="","",RANK(B75,B:B,0)++COUNTIF($B$1:B74,B75))</f>
        <v/>
      </c>
    </row>
    <row r="76" spans="1:3">
      <c r="A76" s="131"/>
      <c r="B76" s="132"/>
      <c r="C76" s="103" t="str">
        <f>IF(B76="","",RANK(B76,B:B,0)++COUNTIF($B$1:B75,B76))</f>
        <v/>
      </c>
    </row>
    <row r="77" spans="1:3">
      <c r="A77" s="131"/>
      <c r="B77" s="132"/>
      <c r="C77" s="103" t="str">
        <f>IF(B77="","",RANK(B77,B:B,0)++COUNTIF($B$1:B76,B77))</f>
        <v/>
      </c>
    </row>
    <row r="78" spans="1:3">
      <c r="A78" s="131"/>
      <c r="B78" s="132"/>
      <c r="C78" s="103" t="str">
        <f>IF(B78="","",RANK(B78,B:B,0)++COUNTIF($B$1:B77,B78))</f>
        <v/>
      </c>
    </row>
    <row r="79" spans="1:3">
      <c r="A79" s="131"/>
      <c r="B79" s="132"/>
      <c r="C79" s="103" t="str">
        <f>IF(B79="","",RANK(B79,B:B,0)++COUNTIF($B$1:B78,B79))</f>
        <v/>
      </c>
    </row>
    <row r="80" spans="1:3">
      <c r="A80" s="131"/>
      <c r="B80" s="132"/>
      <c r="C80" s="103" t="str">
        <f>IF(B80="","",RANK(B80,B:B,0)++COUNTIF($B$1:B79,B80))</f>
        <v/>
      </c>
    </row>
    <row r="81" spans="1:3">
      <c r="A81" s="131"/>
      <c r="B81" s="132"/>
      <c r="C81" s="103" t="str">
        <f>IF(B81="","",RANK(B81,B:B,0)++COUNTIF($B$1:B80,B81))</f>
        <v/>
      </c>
    </row>
    <row r="82" spans="1:3">
      <c r="A82" s="131"/>
      <c r="B82" s="132"/>
      <c r="C82" s="103" t="str">
        <f>IF(B82="","",RANK(B82,B:B,0)++COUNTIF($B$1:B81,B82))</f>
        <v/>
      </c>
    </row>
    <row r="83" spans="1:3">
      <c r="A83" s="131"/>
      <c r="B83" s="132"/>
      <c r="C83" s="103" t="str">
        <f>IF(B83="","",RANK(B83,B:B,0)++COUNTIF($B$1:B82,B83))</f>
        <v/>
      </c>
    </row>
    <row r="84" spans="1:3">
      <c r="A84" s="131"/>
      <c r="B84" s="132"/>
      <c r="C84" s="103" t="str">
        <f>IF(B84="","",RANK(B84,B:B,0)++COUNTIF($B$1:B83,B84))</f>
        <v/>
      </c>
    </row>
    <row r="85" spans="1:3">
      <c r="A85" s="131"/>
      <c r="B85" s="132"/>
      <c r="C85" s="103" t="str">
        <f>IF(B85="","",RANK(B85,B:B,0)++COUNTIF($B$1:B84,B85))</f>
        <v/>
      </c>
    </row>
    <row r="86" spans="1:3">
      <c r="A86" s="131"/>
      <c r="B86" s="132"/>
      <c r="C86" s="103" t="str">
        <f>IF(B86="","",RANK(B86,B:B,0)++COUNTIF($B$1:B85,B86))</f>
        <v/>
      </c>
    </row>
    <row r="87" spans="1:3">
      <c r="A87" s="131"/>
      <c r="B87" s="132"/>
      <c r="C87" s="103" t="str">
        <f>IF(B87="","",RANK(B87,B:B,0)++COUNTIF($B$1:B86,B87))</f>
        <v/>
      </c>
    </row>
    <row r="88" spans="1:3">
      <c r="A88" s="131"/>
      <c r="B88" s="132"/>
      <c r="C88" s="103" t="str">
        <f>IF(B88="","",RANK(B88,B:B,0)++COUNTIF($B$1:B87,B88))</f>
        <v/>
      </c>
    </row>
    <row r="89" spans="1:3">
      <c r="A89" s="131"/>
      <c r="B89" s="132"/>
      <c r="C89" s="103" t="str">
        <f>IF(B89="","",RANK(B89,B:B,0)++COUNTIF($B$1:B88,B89))</f>
        <v/>
      </c>
    </row>
    <row r="90" spans="1:3">
      <c r="A90" s="131"/>
      <c r="B90" s="132"/>
      <c r="C90" s="103" t="str">
        <f>IF(B90="","",RANK(B90,B:B,0)++COUNTIF($B$1:B89,B90))</f>
        <v/>
      </c>
    </row>
    <row r="91" spans="1:3">
      <c r="A91" s="131"/>
      <c r="B91" s="132"/>
      <c r="C91" s="103" t="str">
        <f>IF(B91="","",RANK(B91,B:B,0)++COUNTIF($B$1:B90,B91))</f>
        <v/>
      </c>
    </row>
    <row r="92" spans="1:3">
      <c r="A92" s="131"/>
      <c r="B92" s="132"/>
      <c r="C92" s="103" t="str">
        <f>IF(B92="","",RANK(B92,B:B,0)++COUNTIF($B$1:B91,B92))</f>
        <v/>
      </c>
    </row>
    <row r="93" spans="1:3">
      <c r="A93" s="131"/>
      <c r="B93" s="132"/>
      <c r="C93" s="103" t="str">
        <f>IF(B93="","",RANK(B93,B:B,0)++COUNTIF($B$1:B92,B93))</f>
        <v/>
      </c>
    </row>
    <row r="94" spans="1:3">
      <c r="A94" s="131"/>
      <c r="B94" s="132"/>
      <c r="C94" s="103" t="str">
        <f>IF(B94="","",RANK(B94,B:B,0)++COUNTIF($B$1:B93,B94))</f>
        <v/>
      </c>
    </row>
    <row r="95" spans="1:3">
      <c r="A95" s="131"/>
      <c r="B95" s="132"/>
      <c r="C95" s="103" t="str">
        <f>IF(B95="","",RANK(B95,B:B,0)++COUNTIF($B$1:B94,B95))</f>
        <v/>
      </c>
    </row>
    <row r="96" spans="1:3">
      <c r="A96" s="131"/>
      <c r="B96" s="132"/>
      <c r="C96" s="103" t="str">
        <f>IF(B96="","",RANK(B96,B:B,0)++COUNTIF($B$1:B95,B96))</f>
        <v/>
      </c>
    </row>
    <row r="97" spans="1:3">
      <c r="A97" s="131"/>
      <c r="B97" s="132"/>
      <c r="C97" s="103" t="str">
        <f>IF(B97="","",RANK(B97,B:B,0)++COUNTIF($B$1:B96,B97))</f>
        <v/>
      </c>
    </row>
    <row r="98" spans="1:3">
      <c r="A98" s="131"/>
      <c r="B98" s="132"/>
      <c r="C98" s="103" t="str">
        <f>IF(B98="","",RANK(B98,B:B,0)++COUNTIF($B$1:B97,B98))</f>
        <v/>
      </c>
    </row>
    <row r="99" spans="1:3">
      <c r="A99" s="131"/>
      <c r="B99" s="132"/>
      <c r="C99" s="103" t="str">
        <f>IF(B99="","",RANK(B99,B:B,0)++COUNTIF($B$1:B98,B99))</f>
        <v/>
      </c>
    </row>
    <row r="100" spans="1:3">
      <c r="A100" s="131"/>
      <c r="B100" s="132"/>
      <c r="C100" s="103" t="str">
        <f>IF(B100="","",RANK(B100,B:B,0)++COUNTIF($B$1:B99,B100))</f>
        <v/>
      </c>
    </row>
    <row r="101" spans="1:3">
      <c r="A101" s="131"/>
      <c r="B101" s="132"/>
      <c r="C101" s="103" t="str">
        <f>IF(B101="","",RANK(B101,B:B,0)++COUNTIF($B$1:B100,B101))</f>
        <v/>
      </c>
    </row>
    <row r="102" spans="1:3">
      <c r="A102" s="131"/>
      <c r="B102" s="132"/>
      <c r="C102" s="103" t="str">
        <f>IF(B102="","",RANK(B102,B:B,0)++COUNTIF($B$1:B101,B102))</f>
        <v/>
      </c>
    </row>
    <row r="103" spans="1:3">
      <c r="A103" s="131"/>
      <c r="B103" s="132"/>
      <c r="C103" s="103" t="str">
        <f>IF(B103="","",RANK(B103,B:B,0)++COUNTIF($B$1:B102,B103))</f>
        <v/>
      </c>
    </row>
    <row r="104" spans="1:3">
      <c r="A104" s="131"/>
      <c r="B104" s="132"/>
      <c r="C104" s="103" t="str">
        <f>IF(B104="","",RANK(B104,B:B,0)++COUNTIF($B$1:B103,B104))</f>
        <v/>
      </c>
    </row>
    <row r="105" spans="1:3">
      <c r="A105" s="131"/>
      <c r="B105" s="132"/>
      <c r="C105" s="103" t="str">
        <f>IF(B105="","",RANK(B105,B:B,0)++COUNTIF($B$1:B104,B105))</f>
        <v/>
      </c>
    </row>
    <row r="106" spans="1:3">
      <c r="A106" s="131"/>
      <c r="B106" s="132"/>
      <c r="C106" s="103" t="str">
        <f>IF(B106="","",RANK(B106,B:B,0)++COUNTIF($B$1:B105,B106))</f>
        <v/>
      </c>
    </row>
    <row r="107" spans="1:3">
      <c r="A107" s="131"/>
      <c r="B107" s="132"/>
      <c r="C107" s="103" t="str">
        <f>IF(B107="","",RANK(B107,B:B,0)++COUNTIF($B$1:B106,B107))</f>
        <v/>
      </c>
    </row>
    <row r="108" spans="1:3">
      <c r="A108" s="131"/>
      <c r="B108" s="132"/>
      <c r="C108" s="103" t="str">
        <f>IF(B108="","",RANK(B108,B:B,0)++COUNTIF($B$1:B107,B108))</f>
        <v/>
      </c>
    </row>
    <row r="109" spans="1:3">
      <c r="A109" s="131"/>
      <c r="B109" s="132"/>
      <c r="C109" s="103" t="str">
        <f>IF(B109="","",RANK(B109,B:B,0)++COUNTIF($B$1:B108,B109))</f>
        <v/>
      </c>
    </row>
    <row r="110" spans="1:3">
      <c r="A110" s="131"/>
      <c r="B110" s="132"/>
      <c r="C110" s="103" t="str">
        <f>IF(B110="","",RANK(B110,B:B,0)++COUNTIF($B$1:B109,B110))</f>
        <v/>
      </c>
    </row>
    <row r="111" spans="1:3">
      <c r="A111" s="131"/>
      <c r="B111" s="132"/>
      <c r="C111" s="103" t="str">
        <f>IF(B111="","",RANK(B111,B:B,0)++COUNTIF($B$1:B110,B111))</f>
        <v/>
      </c>
    </row>
    <row r="112" spans="1:3">
      <c r="A112" s="131"/>
      <c r="B112" s="132"/>
      <c r="C112" s="103" t="str">
        <f>IF(B112="","",RANK(B112,B:B,0)++COUNTIF($B$1:B111,B112))</f>
        <v/>
      </c>
    </row>
    <row r="113" spans="1:3">
      <c r="A113" s="131"/>
      <c r="B113" s="132"/>
      <c r="C113" s="103" t="str">
        <f>IF(B113="","",RANK(B113,B:B,0)++COUNTIF($B$1:B112,B113))</f>
        <v/>
      </c>
    </row>
    <row r="114" spans="1:3">
      <c r="A114" s="131"/>
      <c r="B114" s="132"/>
      <c r="C114" s="103" t="str">
        <f>IF(B114="","",RANK(B114,B:B,0)++COUNTIF($B$1:B113,B114))</f>
        <v/>
      </c>
    </row>
    <row r="115" spans="1:3">
      <c r="A115" s="131"/>
      <c r="B115" s="132"/>
      <c r="C115" s="103" t="str">
        <f>IF(B115="","",RANK(B115,B:B,0)++COUNTIF($B$1:B114,B115))</f>
        <v/>
      </c>
    </row>
    <row r="116" spans="1:3">
      <c r="A116" s="131"/>
      <c r="B116" s="132"/>
      <c r="C116" s="103" t="str">
        <f>IF(B116="","",RANK(B116,B:B,0)++COUNTIF($B$1:B115,B116))</f>
        <v/>
      </c>
    </row>
    <row r="117" spans="1:3">
      <c r="A117" s="131"/>
      <c r="B117" s="132"/>
      <c r="C117" s="103" t="str">
        <f>IF(B117="","",RANK(B117,B:B,0)++COUNTIF($B$1:B116,B117))</f>
        <v/>
      </c>
    </row>
    <row r="118" spans="1:3">
      <c r="A118" s="131"/>
      <c r="B118" s="132"/>
      <c r="C118" s="103" t="str">
        <f>IF(B118="","",RANK(B118,B:B,0)++COUNTIF($B$1:B117,B118))</f>
        <v/>
      </c>
    </row>
    <row r="119" spans="1:3">
      <c r="A119" s="131"/>
      <c r="B119" s="132"/>
      <c r="C119" s="103" t="str">
        <f>IF(B119="","",RANK(B119,B:B,0)++COUNTIF($B$1:B118,B119))</f>
        <v/>
      </c>
    </row>
    <row r="120" spans="1:3">
      <c r="A120" s="131"/>
      <c r="B120" s="132"/>
      <c r="C120" s="103" t="str">
        <f>IF(B120="","",RANK(B120,B:B,0)++COUNTIF($B$1:B119,B120))</f>
        <v/>
      </c>
    </row>
    <row r="121" spans="1:3">
      <c r="A121" s="131"/>
      <c r="B121" s="132"/>
      <c r="C121" s="103" t="str">
        <f>IF(B121="","",RANK(B121,B:B,0)++COUNTIF($B$1:B120,B121))</f>
        <v/>
      </c>
    </row>
    <row r="122" spans="1:3">
      <c r="A122" s="131"/>
      <c r="B122" s="132"/>
      <c r="C122" s="103" t="str">
        <f>IF(B122="","",RANK(B122,B:B,0)++COUNTIF($B$1:B121,B122))</f>
        <v/>
      </c>
    </row>
    <row r="123" spans="1:3">
      <c r="A123" s="131"/>
      <c r="B123" s="132"/>
      <c r="C123" s="103" t="str">
        <f>IF(B123="","",RANK(B123,B:B,0)++COUNTIF($B$1:B122,B123))</f>
        <v/>
      </c>
    </row>
    <row r="124" spans="1:3">
      <c r="A124" s="131"/>
      <c r="B124" s="132"/>
      <c r="C124" s="103" t="str">
        <f>IF(B124="","",RANK(B124,B:B,0)++COUNTIF($B$1:B123,B124))</f>
        <v/>
      </c>
    </row>
    <row r="125" spans="1:3">
      <c r="A125" s="131"/>
      <c r="B125" s="132"/>
      <c r="C125" s="103" t="str">
        <f>IF(B125="","",RANK(B125,B:B,0)++COUNTIF($B$1:B124,B125))</f>
        <v/>
      </c>
    </row>
    <row r="126" spans="1:3">
      <c r="A126" s="131"/>
      <c r="B126" s="132"/>
      <c r="C126" s="103" t="str">
        <f>IF(B126="","",RANK(B126,B:B,0)++COUNTIF($B$1:B125,B126))</f>
        <v/>
      </c>
    </row>
    <row r="127" spans="1:3">
      <c r="A127" s="131"/>
      <c r="B127" s="132"/>
      <c r="C127" s="103" t="str">
        <f>IF(B127="","",RANK(B127,B:B,0)++COUNTIF($B$1:B126,B127))</f>
        <v/>
      </c>
    </row>
    <row r="128" spans="1:3">
      <c r="A128" s="131"/>
      <c r="B128" s="132"/>
      <c r="C128" s="103" t="str">
        <f>IF(B128="","",RANK(B128,B:B,0)++COUNTIF($B$1:B127,B128))</f>
        <v/>
      </c>
    </row>
    <row r="129" spans="1:3">
      <c r="A129" s="131"/>
      <c r="B129" s="132"/>
      <c r="C129" s="103" t="str">
        <f>IF(B129="","",RANK(B129,B:B,0)++COUNTIF($B$1:B128,B129))</f>
        <v/>
      </c>
    </row>
    <row r="130" spans="1:3">
      <c r="A130" s="131"/>
      <c r="B130" s="132"/>
      <c r="C130" s="103" t="str">
        <f>IF(B130="","",RANK(B130,B:B,0)++COUNTIF($B$1:B129,B130))</f>
        <v/>
      </c>
    </row>
    <row r="131" spans="1:3">
      <c r="A131" s="131"/>
      <c r="B131" s="132"/>
      <c r="C131" s="103" t="str">
        <f>IF(B131="","",RANK(B131,B:B,0)++COUNTIF($B$1:B130,B131))</f>
        <v/>
      </c>
    </row>
    <row r="132" spans="1:3">
      <c r="A132" s="131"/>
      <c r="B132" s="132"/>
      <c r="C132" s="103" t="str">
        <f>IF(B132="","",RANK(B132,B:B,0)++COUNTIF($B$1:B131,B132))</f>
        <v/>
      </c>
    </row>
    <row r="133" spans="1:3">
      <c r="A133" s="131"/>
      <c r="B133" s="132"/>
      <c r="C133" s="103" t="str">
        <f>IF(B133="","",RANK(B133,B:B,0)++COUNTIF($B$1:B132,B133))</f>
        <v/>
      </c>
    </row>
    <row r="134" spans="1:3">
      <c r="A134" s="131"/>
      <c r="B134" s="132"/>
      <c r="C134" s="103" t="str">
        <f>IF(B134="","",RANK(B134,B:B,0)++COUNTIF($B$1:B133,B134))</f>
        <v/>
      </c>
    </row>
    <row r="135" spans="1:3">
      <c r="A135" s="131"/>
      <c r="B135" s="132"/>
      <c r="C135" s="103" t="str">
        <f>IF(B135="","",RANK(B135,B:B,0)++COUNTIF($B$1:B134,B135))</f>
        <v/>
      </c>
    </row>
    <row r="136" spans="1:3">
      <c r="A136" s="131"/>
      <c r="B136" s="132"/>
      <c r="C136" s="103" t="str">
        <f>IF(B136="","",RANK(B136,B:B,0)++COUNTIF($B$1:B135,B136))</f>
        <v/>
      </c>
    </row>
    <row r="137" spans="1:3">
      <c r="A137" s="131"/>
      <c r="B137" s="132"/>
      <c r="C137" s="103" t="str">
        <f>IF(B137="","",RANK(B137,B:B,0)++COUNTIF($B$1:B136,B137))</f>
        <v/>
      </c>
    </row>
    <row r="138" spans="1:3">
      <c r="A138" s="131"/>
      <c r="B138" s="132"/>
      <c r="C138" s="103" t="str">
        <f>IF(B138="","",RANK(B138,B:B,0)++COUNTIF($B$1:B137,B138))</f>
        <v/>
      </c>
    </row>
    <row r="139" spans="1:3">
      <c r="A139" s="131"/>
      <c r="B139" s="132"/>
      <c r="C139" s="103" t="str">
        <f>IF(B139="","",RANK(B139,B:B,0)++COUNTIF($B$1:B138,B139))</f>
        <v/>
      </c>
    </row>
    <row r="140" spans="1:3">
      <c r="A140" s="131"/>
      <c r="B140" s="132"/>
      <c r="C140" s="103" t="str">
        <f>IF(B140="","",RANK(B140,B:B,0)++COUNTIF($B$1:B139,B140))</f>
        <v/>
      </c>
    </row>
    <row r="141" spans="1:3">
      <c r="A141" s="131"/>
      <c r="B141" s="132"/>
      <c r="C141" s="103" t="str">
        <f>IF(B141="","",RANK(B141,B:B,0)++COUNTIF($B$1:B140,B141))</f>
        <v/>
      </c>
    </row>
    <row r="142" spans="1:3">
      <c r="A142" s="131"/>
      <c r="B142" s="132"/>
      <c r="C142" s="103" t="str">
        <f>IF(B142="","",RANK(B142,B:B,0)++COUNTIF($B$1:B141,B142))</f>
        <v/>
      </c>
    </row>
    <row r="143" spans="1:3">
      <c r="A143" s="131"/>
      <c r="B143" s="132"/>
      <c r="C143" s="103" t="str">
        <f>IF(B143="","",RANK(B143,B:B,0)++COUNTIF($B$1:B142,B143))</f>
        <v/>
      </c>
    </row>
    <row r="144" spans="1:3">
      <c r="A144" s="131"/>
      <c r="B144" s="132"/>
      <c r="C144" s="103" t="str">
        <f>IF(B144="","",RANK(B144,B:B,0)++COUNTIF($B$1:B143,B144))</f>
        <v/>
      </c>
    </row>
    <row r="145" spans="1:3">
      <c r="A145" s="131"/>
      <c r="B145" s="132"/>
      <c r="C145" s="103" t="str">
        <f>IF(B145="","",RANK(B145,B:B,0)++COUNTIF($B$1:B144,B145))</f>
        <v/>
      </c>
    </row>
    <row r="146" spans="1:3">
      <c r="A146" s="131"/>
      <c r="B146" s="132"/>
      <c r="C146" s="103" t="str">
        <f>IF(B146="","",RANK(B146,B:B,0)++COUNTIF($B$1:B145,B146))</f>
        <v/>
      </c>
    </row>
    <row r="147" spans="1:3">
      <c r="A147" s="131"/>
      <c r="B147" s="132"/>
      <c r="C147" s="103" t="str">
        <f>IF(B147="","",RANK(B147,B:B,0)++COUNTIF($B$1:B146,B147))</f>
        <v/>
      </c>
    </row>
    <row r="148" spans="1:3">
      <c r="A148" s="131"/>
      <c r="B148" s="132"/>
      <c r="C148" s="103" t="str">
        <f>IF(B148="","",RANK(B148,B:B,0)++COUNTIF($B$1:B147,B148))</f>
        <v/>
      </c>
    </row>
    <row r="149" spans="1:3">
      <c r="A149" s="131"/>
      <c r="B149" s="132"/>
      <c r="C149" s="103" t="str">
        <f>IF(B149="","",RANK(B149,B:B,0)++COUNTIF($B$1:B148,B149))</f>
        <v/>
      </c>
    </row>
    <row r="150" spans="1:3">
      <c r="A150" s="131"/>
      <c r="B150" s="132"/>
      <c r="C150" s="103" t="str">
        <f>IF(B150="","",RANK(B150,B:B,0)++COUNTIF($B$1:B149,B150))</f>
        <v/>
      </c>
    </row>
    <row r="151" spans="1:3">
      <c r="A151" s="131"/>
      <c r="B151" s="132"/>
      <c r="C151" s="103" t="str">
        <f>IF(B151="","",RANK(B151,B:B,0)++COUNTIF($B$1:B150,B151))</f>
        <v/>
      </c>
    </row>
    <row r="152" spans="1:3">
      <c r="A152" s="131"/>
      <c r="B152" s="132"/>
      <c r="C152" s="103" t="str">
        <f>IF(B152="","",RANK(B152,B:B,0)++COUNTIF($B$1:B151,B152))</f>
        <v/>
      </c>
    </row>
    <row r="153" spans="1:3">
      <c r="A153" s="131"/>
      <c r="B153" s="132"/>
      <c r="C153" s="103" t="str">
        <f>IF(B153="","",RANK(B153,B:B,0)++COUNTIF($B$1:B152,B153))</f>
        <v/>
      </c>
    </row>
    <row r="154" spans="1:3">
      <c r="A154" s="131"/>
      <c r="B154" s="132"/>
      <c r="C154" s="103" t="str">
        <f>IF(B154="","",RANK(B154,B:B,0)++COUNTIF($B$1:B153,B154))</f>
        <v/>
      </c>
    </row>
    <row r="155" spans="1:3">
      <c r="A155" s="131"/>
      <c r="B155" s="132"/>
      <c r="C155" s="103" t="str">
        <f>IF(B155="","",RANK(B155,B:B,0)++COUNTIF($B$1:B154,B155))</f>
        <v/>
      </c>
    </row>
    <row r="156" spans="1:3">
      <c r="A156" s="131"/>
      <c r="B156" s="132"/>
      <c r="C156" s="103" t="str">
        <f>IF(B156="","",RANK(B156,B:B,0)++COUNTIF($B$1:B155,B156))</f>
        <v/>
      </c>
    </row>
    <row r="157" spans="1:3">
      <c r="A157" s="131"/>
      <c r="B157" s="132"/>
      <c r="C157" s="103" t="str">
        <f>IF(B157="","",RANK(B157,B:B,0)++COUNTIF($B$1:B156,B157))</f>
        <v/>
      </c>
    </row>
    <row r="158" spans="1:3">
      <c r="A158" s="131"/>
      <c r="B158" s="132"/>
      <c r="C158" s="103" t="str">
        <f>IF(B158="","",RANK(B158,B:B,0)++COUNTIF($B$1:B157,B158))</f>
        <v/>
      </c>
    </row>
    <row r="159" spans="1:3">
      <c r="A159" s="131"/>
      <c r="B159" s="132"/>
      <c r="C159" s="103" t="str">
        <f>IF(B159="","",RANK(B159,B:B,0)++COUNTIF($B$1:B158,B159))</f>
        <v/>
      </c>
    </row>
    <row r="160" spans="1:3">
      <c r="A160" s="131"/>
      <c r="B160" s="132"/>
      <c r="C160" s="103" t="str">
        <f>IF(B160="","",RANK(B160,B:B,0)++COUNTIF($B$1:B159,B160))</f>
        <v/>
      </c>
    </row>
    <row r="161" spans="1:3">
      <c r="A161" s="131"/>
      <c r="B161" s="132"/>
      <c r="C161" s="103" t="str">
        <f>IF(B161="","",RANK(B161,B:B,0)++COUNTIF($B$1:B160,B161))</f>
        <v/>
      </c>
    </row>
    <row r="162" spans="1:3">
      <c r="A162" s="131"/>
      <c r="B162" s="132"/>
      <c r="C162" s="103" t="str">
        <f>IF(B162="","",RANK(B162,B:B,0)++COUNTIF($B$1:B161,B162))</f>
        <v/>
      </c>
    </row>
    <row r="163" spans="1:3">
      <c r="A163" s="131"/>
      <c r="B163" s="132"/>
      <c r="C163" s="103" t="str">
        <f>IF(B163="","",RANK(B163,B:B,0)++COUNTIF($B$1:B162,B163))</f>
        <v/>
      </c>
    </row>
    <row r="164" spans="1:3">
      <c r="A164" s="131"/>
      <c r="B164" s="132"/>
      <c r="C164" s="103" t="str">
        <f>IF(B164="","",RANK(B164,B:B,0)++COUNTIF($B$1:B163,B164))</f>
        <v/>
      </c>
    </row>
    <row r="165" spans="1:3">
      <c r="A165" s="131"/>
      <c r="B165" s="132"/>
      <c r="C165" s="103" t="str">
        <f>IF(B165="","",RANK(B165,B:B,0)++COUNTIF($B$1:B164,B165))</f>
        <v/>
      </c>
    </row>
    <row r="166" spans="1:3">
      <c r="A166" s="131"/>
      <c r="B166" s="132"/>
      <c r="C166" s="103" t="str">
        <f>IF(B166="","",RANK(B166,B:B,0)++COUNTIF($B$1:B165,B166))</f>
        <v/>
      </c>
    </row>
    <row r="167" spans="1:3">
      <c r="A167" s="131"/>
      <c r="B167" s="132"/>
      <c r="C167" s="103" t="str">
        <f>IF(B167="","",RANK(B167,B:B,0)++COUNTIF($B$1:B166,B167))</f>
        <v/>
      </c>
    </row>
    <row r="168" spans="1:3">
      <c r="A168" s="131"/>
      <c r="B168" s="132"/>
      <c r="C168" s="103" t="str">
        <f>IF(B168="","",RANK(B168,B:B,0)++COUNTIF($B$1:B167,B168))</f>
        <v/>
      </c>
    </row>
    <row r="169" spans="1:3">
      <c r="A169" s="131"/>
      <c r="B169" s="132"/>
      <c r="C169" s="103" t="str">
        <f>IF(B169="","",RANK(B169,B:B,0)++COUNTIF($B$1:B168,B169))</f>
        <v/>
      </c>
    </row>
    <row r="170" spans="1:3">
      <c r="A170" s="131"/>
      <c r="B170" s="132"/>
      <c r="C170" s="103" t="str">
        <f>IF(B170="","",RANK(B170,B:B,0)++COUNTIF($B$1:B169,B170))</f>
        <v/>
      </c>
    </row>
    <row r="171" spans="1:3">
      <c r="A171" s="131"/>
      <c r="B171" s="132"/>
      <c r="C171" s="103" t="str">
        <f>IF(B171="","",RANK(B171,B:B,0)++COUNTIF($B$1:B170,B171))</f>
        <v/>
      </c>
    </row>
    <row r="172" spans="1:3">
      <c r="A172" s="131"/>
      <c r="B172" s="132"/>
      <c r="C172" s="103" t="str">
        <f>IF(B172="","",RANK(B172,B:B,0)++COUNTIF($B$1:B171,B172))</f>
        <v/>
      </c>
    </row>
    <row r="173" spans="1:3">
      <c r="A173" s="131"/>
      <c r="B173" s="132"/>
      <c r="C173" s="103" t="str">
        <f>IF(B173="","",RANK(B173,B:B,0)++COUNTIF($B$1:B172,B173))</f>
        <v/>
      </c>
    </row>
    <row r="174" spans="1:3">
      <c r="A174" s="131"/>
      <c r="B174" s="132"/>
      <c r="C174" s="103" t="str">
        <f>IF(B174="","",RANK(B174,B:B,0)++COUNTIF($B$1:B173,B174))</f>
        <v/>
      </c>
    </row>
    <row r="175" spans="1:3">
      <c r="A175" s="131"/>
      <c r="B175" s="132"/>
      <c r="C175" s="103" t="str">
        <f>IF(B175="","",RANK(B175,B:B,0)++COUNTIF($B$1:B174,B175))</f>
        <v/>
      </c>
    </row>
    <row r="176" spans="1:3">
      <c r="A176" s="131"/>
      <c r="B176" s="132"/>
      <c r="C176" s="103" t="str">
        <f>IF(B176="","",RANK(B176,B:B,0)++COUNTIF($B$1:B175,B176))</f>
        <v/>
      </c>
    </row>
    <row r="177" spans="1:3">
      <c r="A177" s="131"/>
      <c r="B177" s="132"/>
      <c r="C177" s="103" t="str">
        <f>IF(B177="","",RANK(B177,B:B,0)++COUNTIF($B$1:B176,B177))</f>
        <v/>
      </c>
    </row>
    <row r="178" spans="1:3">
      <c r="A178" s="131"/>
      <c r="B178" s="132"/>
      <c r="C178" s="103" t="str">
        <f>IF(B178="","",RANK(B178,B:B,0)++COUNTIF($B$1:B177,B178))</f>
        <v/>
      </c>
    </row>
    <row r="179" spans="1:3">
      <c r="A179" s="131"/>
      <c r="B179" s="132"/>
      <c r="C179" s="103" t="str">
        <f>IF(B179="","",RANK(B179,B:B,0)++COUNTIF($B$1:B178,B179))</f>
        <v/>
      </c>
    </row>
    <row r="180" spans="1:3">
      <c r="A180" s="131"/>
      <c r="B180" s="132"/>
      <c r="C180" s="103" t="str">
        <f>IF(B180="","",RANK(B180,B:B,0)++COUNTIF($B$1:B179,B180))</f>
        <v/>
      </c>
    </row>
    <row r="181" spans="1:3">
      <c r="A181" s="131"/>
      <c r="B181" s="132"/>
      <c r="C181" s="103" t="str">
        <f>IF(B181="","",RANK(B181,B:B,0)++COUNTIF($B$1:B180,B181))</f>
        <v/>
      </c>
    </row>
    <row r="182" spans="1:3">
      <c r="A182" s="131"/>
      <c r="B182" s="132"/>
      <c r="C182" s="103" t="str">
        <f>IF(B182="","",RANK(B182,B:B,0)++COUNTIF($B$1:B181,B182))</f>
        <v/>
      </c>
    </row>
    <row r="183" spans="1:3">
      <c r="A183" s="131"/>
      <c r="B183" s="132"/>
      <c r="C183" s="103" t="str">
        <f>IF(B183="","",RANK(B183,B:B,0)++COUNTIF($B$1:B182,B183))</f>
        <v/>
      </c>
    </row>
    <row r="184" spans="1:3">
      <c r="A184" s="131"/>
      <c r="B184" s="132"/>
      <c r="C184" s="103" t="str">
        <f>IF(B184="","",RANK(B184,B:B,0)++COUNTIF($B$1:B183,B184))</f>
        <v/>
      </c>
    </row>
    <row r="185" spans="1:3">
      <c r="A185" s="131"/>
      <c r="B185" s="132"/>
      <c r="C185" s="103" t="str">
        <f>IF(B185="","",RANK(B185,B:B,0)++COUNTIF($B$1:B184,B185))</f>
        <v/>
      </c>
    </row>
    <row r="186" spans="1:3">
      <c r="A186" s="131"/>
      <c r="B186" s="132"/>
      <c r="C186" s="103" t="str">
        <f>IF(B186="","",RANK(B186,B:B,0)++COUNTIF($B$1:B185,B186))</f>
        <v/>
      </c>
    </row>
    <row r="187" spans="1:3">
      <c r="A187" s="131"/>
      <c r="B187" s="132"/>
      <c r="C187" s="103" t="str">
        <f>IF(B187="","",RANK(B187,B:B,0)++COUNTIF($B$1:B186,B187))</f>
        <v/>
      </c>
    </row>
    <row r="188" spans="1:3">
      <c r="A188" s="131"/>
      <c r="B188" s="132"/>
      <c r="C188" s="103" t="str">
        <f>IF(B188="","",RANK(B188,B:B,0)++COUNTIF($B$1:B187,B188))</f>
        <v/>
      </c>
    </row>
    <row r="189" spans="1:3">
      <c r="A189" s="131"/>
      <c r="B189" s="132"/>
      <c r="C189" s="103" t="str">
        <f>IF(B189="","",RANK(B189,B:B,0)++COUNTIF($B$1:B188,B189))</f>
        <v/>
      </c>
    </row>
    <row r="190" spans="1:3">
      <c r="A190" s="131"/>
      <c r="B190" s="132"/>
      <c r="C190" s="103" t="str">
        <f>IF(B190="","",RANK(B190,B:B,0)++COUNTIF($B$1:B189,B190))</f>
        <v/>
      </c>
    </row>
    <row r="191" spans="1:3">
      <c r="A191" s="131"/>
      <c r="B191" s="132"/>
      <c r="C191" s="103" t="str">
        <f>IF(B191="","",RANK(B191,B:B,0)++COUNTIF($B$1:B190,B191))</f>
        <v/>
      </c>
    </row>
    <row r="192" spans="1:3">
      <c r="A192" s="131"/>
      <c r="B192" s="132"/>
      <c r="C192" s="103" t="str">
        <f>IF(B192="","",RANK(B192,B:B,0)++COUNTIF($B$1:B191,B192))</f>
        <v/>
      </c>
    </row>
    <row r="193" spans="1:3">
      <c r="A193" s="131"/>
      <c r="B193" s="132"/>
      <c r="C193" s="103" t="str">
        <f>IF(B193="","",RANK(B193,B:B,0)++COUNTIF($B$1:B192,B193))</f>
        <v/>
      </c>
    </row>
    <row r="194" spans="1:3">
      <c r="A194" s="131"/>
      <c r="B194" s="132"/>
      <c r="C194" s="103" t="str">
        <f>IF(B194="","",RANK(B194,B:B,0)++COUNTIF($B$1:B193,B194))</f>
        <v/>
      </c>
    </row>
    <row r="195" spans="1:3">
      <c r="A195" s="131"/>
      <c r="B195" s="132"/>
      <c r="C195" s="103" t="str">
        <f>IF(B195="","",RANK(B195,B:B,0)++COUNTIF($B$1:B194,B195))</f>
        <v/>
      </c>
    </row>
    <row r="196" spans="1:3">
      <c r="A196" s="131"/>
      <c r="B196" s="132"/>
      <c r="C196" s="103" t="str">
        <f>IF(B196="","",RANK(B196,B:B,0)++COUNTIF($B$1:B195,B196))</f>
        <v/>
      </c>
    </row>
    <row r="197" spans="1:3">
      <c r="A197" s="131"/>
      <c r="B197" s="132"/>
      <c r="C197" s="103" t="str">
        <f>IF(B197="","",RANK(B197,B:B,0)++COUNTIF($B$1:B196,B197))</f>
        <v/>
      </c>
    </row>
    <row r="198" spans="1:3">
      <c r="A198" s="131"/>
      <c r="B198" s="132"/>
      <c r="C198" s="103" t="str">
        <f>IF(B198="","",RANK(B198,B:B,0)++COUNTIF($B$1:B197,B198))</f>
        <v/>
      </c>
    </row>
    <row r="199" spans="1:3">
      <c r="A199" s="131"/>
      <c r="B199" s="132"/>
      <c r="C199" s="103" t="str">
        <f>IF(B199="","",RANK(B199,B:B,0)++COUNTIF($B$1:B198,B199))</f>
        <v/>
      </c>
    </row>
    <row r="200" spans="1:3">
      <c r="A200" s="131"/>
      <c r="B200" s="132"/>
      <c r="C200" s="103" t="str">
        <f>IF(B200="","",RANK(B200,B:B,0)++COUNTIF($B$1:B199,B200))</f>
        <v/>
      </c>
    </row>
    <row r="201" spans="1:3">
      <c r="A201" s="131"/>
      <c r="B201" s="132"/>
      <c r="C201" s="103" t="str">
        <f>IF(B201="","",RANK(B201,B:B,0)++COUNTIF($B$1:B200,B201))</f>
        <v/>
      </c>
    </row>
    <row r="202" spans="1:3">
      <c r="A202" s="131"/>
      <c r="B202" s="132"/>
      <c r="C202" s="103" t="str">
        <f>IF(B202="","",RANK(B202,B:B,0)++COUNTIF($B$1:B201,B202))</f>
        <v/>
      </c>
    </row>
    <row r="203" spans="1:3">
      <c r="A203" s="131"/>
      <c r="B203" s="132"/>
      <c r="C203" s="103" t="str">
        <f>IF(B203="","",RANK(B203,B:B,0)++COUNTIF($B$1:B202,B203))</f>
        <v/>
      </c>
    </row>
    <row r="204" spans="1:3">
      <c r="A204" s="131"/>
      <c r="B204" s="132"/>
      <c r="C204" s="103" t="str">
        <f>IF(B204="","",RANK(B204,B:B,0)++COUNTIF($B$1:B203,B204))</f>
        <v/>
      </c>
    </row>
    <row r="205" spans="1:3">
      <c r="A205" s="131"/>
      <c r="B205" s="132"/>
      <c r="C205" s="103" t="str">
        <f>IF(B205="","",RANK(B205,B:B,0)++COUNTIF($B$1:B204,B205))</f>
        <v/>
      </c>
    </row>
    <row r="206" spans="1:3">
      <c r="A206" s="131"/>
      <c r="B206" s="132"/>
      <c r="C206" s="103" t="str">
        <f>IF(B206="","",RANK(B206,B:B,0)++COUNTIF($B$1:B205,B206))</f>
        <v/>
      </c>
    </row>
    <row r="207" spans="1:3">
      <c r="A207" s="131"/>
      <c r="B207" s="132"/>
      <c r="C207" s="103" t="str">
        <f>IF(B207="","",RANK(B207,B:B,0)++COUNTIF($B$1:B206,B207))</f>
        <v/>
      </c>
    </row>
    <row r="208" spans="1:3">
      <c r="A208" s="131"/>
      <c r="B208" s="132"/>
      <c r="C208" s="103" t="str">
        <f>IF(B208="","",RANK(B208,B:B,0)++COUNTIF($B$1:B207,B208))</f>
        <v/>
      </c>
    </row>
    <row r="209" spans="1:3">
      <c r="A209" s="131"/>
      <c r="B209" s="132"/>
      <c r="C209" s="103" t="str">
        <f>IF(B209="","",RANK(B209,B:B,0)++COUNTIF($B$1:B208,B209))</f>
        <v/>
      </c>
    </row>
    <row r="210" spans="1:3">
      <c r="A210" s="131"/>
      <c r="B210" s="132"/>
      <c r="C210" s="103" t="str">
        <f>IF(B210="","",RANK(B210,B:B,0)++COUNTIF($B$1:B209,B210))</f>
        <v/>
      </c>
    </row>
    <row r="211" spans="1:3">
      <c r="A211" s="131"/>
      <c r="B211" s="132"/>
      <c r="C211" s="103" t="str">
        <f>IF(B211="","",RANK(B211,B:B,0)++COUNTIF($B$1:B210,B211))</f>
        <v/>
      </c>
    </row>
    <row r="212" spans="1:3">
      <c r="A212" s="131"/>
      <c r="B212" s="132"/>
      <c r="C212" s="103" t="str">
        <f>IF(B212="","",RANK(B212,B:B,0)++COUNTIF($B$1:B211,B212))</f>
        <v/>
      </c>
    </row>
    <row r="213" spans="1:3">
      <c r="A213" s="131"/>
      <c r="B213" s="132"/>
      <c r="C213" s="103" t="str">
        <f>IF(B213="","",RANK(B213,B:B,0)++COUNTIF($B$1:B212,B213))</f>
        <v/>
      </c>
    </row>
    <row r="214" spans="1:3">
      <c r="A214" s="131"/>
      <c r="B214" s="132"/>
      <c r="C214" s="103" t="str">
        <f>IF(B214="","",RANK(B214,B:B,0)++COUNTIF($B$1:B213,B214))</f>
        <v/>
      </c>
    </row>
    <row r="215" spans="1:3">
      <c r="A215" s="131"/>
      <c r="B215" s="132"/>
      <c r="C215" s="103" t="str">
        <f>IF(B215="","",RANK(B215,B:B,0)++COUNTIF($B$1:B214,B215))</f>
        <v/>
      </c>
    </row>
    <row r="216" spans="1:3">
      <c r="A216" s="131"/>
      <c r="B216" s="132"/>
      <c r="C216" s="103" t="str">
        <f>IF(B216="","",RANK(B216,B:B,0)++COUNTIF($B$1:B215,B216))</f>
        <v/>
      </c>
    </row>
    <row r="217" spans="1:3">
      <c r="A217" s="131"/>
      <c r="B217" s="132"/>
      <c r="C217" s="103" t="str">
        <f>IF(B217="","",RANK(B217,B:B,0)++COUNTIF($B$1:B216,B217))</f>
        <v/>
      </c>
    </row>
    <row r="218" spans="1:3">
      <c r="A218" s="131"/>
      <c r="B218" s="132"/>
      <c r="C218" s="103" t="str">
        <f>IF(B218="","",RANK(B218,B:B,0)++COUNTIF($B$1:B217,B218))</f>
        <v/>
      </c>
    </row>
    <row r="219" spans="1:3">
      <c r="A219" s="131"/>
      <c r="B219" s="132"/>
      <c r="C219" s="103" t="str">
        <f>IF(B219="","",RANK(B219,B:B,0)++COUNTIF($B$1:B218,B219))</f>
        <v/>
      </c>
    </row>
    <row r="220" spans="1:3">
      <c r="A220" s="131"/>
      <c r="B220" s="132"/>
      <c r="C220" s="103" t="str">
        <f>IF(B220="","",RANK(B220,B:B,0)++COUNTIF($B$1:B219,B220))</f>
        <v/>
      </c>
    </row>
    <row r="221" spans="1:3">
      <c r="A221" s="131"/>
      <c r="B221" s="132"/>
      <c r="C221" s="103" t="str">
        <f>IF(B221="","",RANK(B221,B:B,0)++COUNTIF($B$1:B220,B221))</f>
        <v/>
      </c>
    </row>
    <row r="222" spans="1:3">
      <c r="A222" s="131"/>
      <c r="B222" s="132"/>
      <c r="C222" s="103" t="str">
        <f>IF(B222="","",RANK(B222,B:B,0)++COUNTIF($B$1:B221,B222))</f>
        <v/>
      </c>
    </row>
    <row r="223" spans="1:3">
      <c r="A223" s="131"/>
      <c r="B223" s="132"/>
      <c r="C223" s="103" t="str">
        <f>IF(B223="","",RANK(B223,B:B,0)++COUNTIF($B$1:B222,B223))</f>
        <v/>
      </c>
    </row>
    <row r="224" spans="1:3">
      <c r="A224" s="131"/>
      <c r="B224" s="132"/>
      <c r="C224" s="103" t="str">
        <f>IF(B224="","",RANK(B224,B:B,0)++COUNTIF($B$1:B223,B224))</f>
        <v/>
      </c>
    </row>
    <row r="225" spans="1:3">
      <c r="A225" s="131"/>
      <c r="B225" s="132"/>
      <c r="C225" s="103" t="str">
        <f>IF(B225="","",RANK(B225,B:B,0)++COUNTIF($B$1:B224,B225))</f>
        <v/>
      </c>
    </row>
    <row r="226" spans="1:3">
      <c r="A226" s="131"/>
      <c r="B226" s="132"/>
      <c r="C226" s="103" t="str">
        <f>IF(B226="","",RANK(B226,B:B,0)++COUNTIF($B$1:B225,B226))</f>
        <v/>
      </c>
    </row>
    <row r="227" spans="1:3">
      <c r="A227" s="131"/>
      <c r="B227" s="132"/>
      <c r="C227" s="103" t="str">
        <f>IF(B227="","",RANK(B227,B:B,0)++COUNTIF($B$1:B226,B227))</f>
        <v/>
      </c>
    </row>
    <row r="228" spans="1:3">
      <c r="A228" s="131"/>
      <c r="B228" s="132"/>
      <c r="C228" s="103" t="str">
        <f>IF(B228="","",RANK(B228,B:B,0)++COUNTIF($B$1:B227,B228))</f>
        <v/>
      </c>
    </row>
    <row r="229" spans="1:3">
      <c r="A229" s="131"/>
      <c r="B229" s="132"/>
      <c r="C229" s="103" t="str">
        <f>IF(B229="","",RANK(B229,B:B,0)++COUNTIF($B$1:B228,B229))</f>
        <v/>
      </c>
    </row>
    <row r="230" spans="1:3">
      <c r="A230" s="131"/>
      <c r="B230" s="132"/>
      <c r="C230" s="103" t="str">
        <f>IF(B230="","",RANK(B230,B:B,0)++COUNTIF($B$1:B229,B230))</f>
        <v/>
      </c>
    </row>
    <row r="231" spans="1:3">
      <c r="A231" s="131"/>
      <c r="B231" s="132"/>
      <c r="C231" s="103" t="str">
        <f>IF(B231="","",RANK(B231,B:B,0)++COUNTIF($B$1:B230,B231))</f>
        <v/>
      </c>
    </row>
    <row r="232" spans="1:3">
      <c r="A232" s="131"/>
      <c r="B232" s="132"/>
      <c r="C232" s="103" t="str">
        <f>IF(B232="","",RANK(B232,B:B,0)++COUNTIF($B$1:B231,B232))</f>
        <v/>
      </c>
    </row>
    <row r="233" spans="1:3">
      <c r="A233" s="131"/>
      <c r="B233" s="132"/>
      <c r="C233" s="103" t="str">
        <f>IF(B233="","",RANK(B233,B:B,0)++COUNTIF($B$1:B232,B233))</f>
        <v/>
      </c>
    </row>
    <row r="234" spans="1:3">
      <c r="A234" s="141"/>
      <c r="B234" s="142"/>
      <c r="C234" s="103" t="str">
        <f>IF(B234="","",RANK(B234,B:B,0)++COUNTIF($B$1:B233,B234))</f>
        <v/>
      </c>
    </row>
    <row r="235" spans="1:3">
      <c r="A235" s="141"/>
      <c r="B235" s="142"/>
      <c r="C235" s="103" t="str">
        <f>IF(B235="","",RANK(B235,B:B,0)++COUNTIF($B$1:B234,B235))</f>
        <v/>
      </c>
    </row>
    <row r="236" spans="1:3">
      <c r="A236" s="141"/>
      <c r="B236" s="142"/>
      <c r="C236" s="103" t="str">
        <f>IF(B236="","",RANK(B236,B:B,0)++COUNTIF($B$1:B235,B236))</f>
        <v/>
      </c>
    </row>
    <row r="237" spans="1:3">
      <c r="A237" s="141"/>
      <c r="B237" s="142"/>
      <c r="C237" s="103" t="str">
        <f>IF(B237="","",RANK(B237,B:B,0)++COUNTIF($B$1:B236,B237))</f>
        <v/>
      </c>
    </row>
    <row r="238" spans="1:3">
      <c r="A238" s="141"/>
      <c r="B238" s="142"/>
      <c r="C238" s="103" t="str">
        <f>IF(B238="","",RANK(B238,B:B,0)++COUNTIF($B$1:B237,B238))</f>
        <v/>
      </c>
    </row>
    <row r="239" spans="1:3">
      <c r="A239" s="141"/>
      <c r="B239" s="142"/>
      <c r="C239" s="103" t="str">
        <f>IF(B239="","",RANK(B239,B:B,0)++COUNTIF($B$1:B238,B239))</f>
        <v/>
      </c>
    </row>
    <row r="240" spans="1:3">
      <c r="A240" s="141"/>
      <c r="B240" s="142"/>
      <c r="C240" s="103" t="str">
        <f>IF(B240="","",RANK(B240,B:B,0)++COUNTIF($B$1:B239,B240))</f>
        <v/>
      </c>
    </row>
    <row r="241" spans="1:3">
      <c r="A241" s="141"/>
      <c r="B241" s="142"/>
      <c r="C241" s="103" t="str">
        <f>IF(B241="","",RANK(B241,B:B,0)++COUNTIF($B$1:B240,B241))</f>
        <v/>
      </c>
    </row>
    <row r="242" spans="1:3">
      <c r="A242" s="141"/>
      <c r="B242" s="142"/>
      <c r="C242" s="103" t="str">
        <f>IF(B242="","",RANK(B242,B:B,0)++COUNTIF($B$1:B241,B242))</f>
        <v/>
      </c>
    </row>
    <row r="243" spans="1:3">
      <c r="A243" s="141"/>
      <c r="B243" s="142"/>
      <c r="C243" s="103" t="str">
        <f>IF(B243="","",RANK(B243,B:B,0)++COUNTIF($B$1:B242,B243))</f>
        <v/>
      </c>
    </row>
    <row r="244" spans="1:3">
      <c r="A244" s="141"/>
      <c r="B244" s="142"/>
      <c r="C244" s="103" t="str">
        <f>IF(B244="","",RANK(B244,B:B,0)++COUNTIF($B$1:B243,B244))</f>
        <v/>
      </c>
    </row>
    <row r="245" spans="1:3">
      <c r="A245" s="141"/>
      <c r="B245" s="142"/>
      <c r="C245" s="103" t="str">
        <f>IF(B245="","",RANK(B245,B:B,0)++COUNTIF($B$1:B244,B245))</f>
        <v/>
      </c>
    </row>
    <row r="246" spans="1:3">
      <c r="A246" s="141"/>
      <c r="B246" s="142"/>
      <c r="C246" s="103" t="str">
        <f>IF(B246="","",RANK(B246,B:B,0)++COUNTIF($B$1:B245,B246))</f>
        <v/>
      </c>
    </row>
    <row r="247" spans="1:3">
      <c r="A247" s="141"/>
      <c r="B247" s="142"/>
      <c r="C247" s="103" t="str">
        <f>IF(B247="","",RANK(B247,B:B,0)++COUNTIF($B$1:B246,B247))</f>
        <v/>
      </c>
    </row>
    <row r="248" spans="1:3">
      <c r="A248" s="141"/>
      <c r="B248" s="142"/>
      <c r="C248" s="103" t="str">
        <f>IF(B248="","",RANK(B248,B:B,0)++COUNTIF($B$1:B247,B248))</f>
        <v/>
      </c>
    </row>
    <row r="249" spans="1:3">
      <c r="A249" s="141"/>
      <c r="B249" s="142"/>
      <c r="C249" s="103" t="str">
        <f>IF(B249="","",RANK(B249,B:B,0)++COUNTIF($B$1:B248,B249))</f>
        <v/>
      </c>
    </row>
    <row r="250" spans="1:3">
      <c r="A250" s="141"/>
      <c r="B250" s="142"/>
      <c r="C250" s="103" t="str">
        <f>IF(B250="","",RANK(B250,B:B,0)++COUNTIF($B$1:B249,B250))</f>
        <v/>
      </c>
    </row>
    <row r="251" spans="1:3">
      <c r="A251" s="141"/>
      <c r="B251" s="142"/>
      <c r="C251" s="103" t="str">
        <f>IF(B251="","",RANK(B251,B:B,0)++COUNTIF($B$1:B250,B251))</f>
        <v/>
      </c>
    </row>
    <row r="252" spans="1:3">
      <c r="A252" s="141"/>
      <c r="B252" s="142"/>
      <c r="C252" s="103" t="str">
        <f>IF(B252="","",RANK(B252,B:B,0)++COUNTIF($B$1:B251,B252))</f>
        <v/>
      </c>
    </row>
    <row r="253" spans="1:3">
      <c r="A253" s="141"/>
      <c r="B253" s="142"/>
      <c r="C253" s="103" t="str">
        <f>IF(B253="","",RANK(B253,B:B,0)++COUNTIF($B$1:B252,B253))</f>
        <v/>
      </c>
    </row>
    <row r="254" spans="1:3">
      <c r="A254" s="141"/>
      <c r="B254" s="142"/>
      <c r="C254" s="103" t="str">
        <f>IF(B254="","",RANK(B254,B:B,0)++COUNTIF($B$1:B253,B254))</f>
        <v/>
      </c>
    </row>
    <row r="255" spans="1:3">
      <c r="A255" s="141"/>
      <c r="B255" s="142"/>
      <c r="C255" s="103" t="str">
        <f>IF(B255="","",RANK(B255,B:B,0)++COUNTIF($B$1:B254,B255))</f>
        <v/>
      </c>
    </row>
    <row r="256" spans="1:3">
      <c r="A256" s="141"/>
      <c r="B256" s="142"/>
      <c r="C256" s="103" t="str">
        <f>IF(B256="","",RANK(B256,B:B,0)++COUNTIF($B$1:B255,B256))</f>
        <v/>
      </c>
    </row>
    <row r="257" spans="1:3">
      <c r="A257" s="141"/>
      <c r="B257" s="142"/>
      <c r="C257" s="103" t="str">
        <f>IF(B257="","",RANK(B257,B:B,0)++COUNTIF($B$1:B256,B257))</f>
        <v/>
      </c>
    </row>
    <row r="258" spans="1:3">
      <c r="A258" s="141"/>
      <c r="B258" s="142"/>
      <c r="C258" s="103" t="str">
        <f>IF(B258="","",RANK(B258,B:B,0)++COUNTIF($B$1:B257,B258))</f>
        <v/>
      </c>
    </row>
    <row r="259" spans="1:3">
      <c r="A259" s="141"/>
      <c r="B259" s="142"/>
      <c r="C259" s="103" t="str">
        <f>IF(B259="","",RANK(B259,B:B,0)++COUNTIF($B$1:B258,B259))</f>
        <v/>
      </c>
    </row>
    <row r="260" spans="1:3">
      <c r="A260" s="141"/>
      <c r="B260" s="142"/>
      <c r="C260" s="103" t="str">
        <f>IF(B260="","",RANK(B260,B:B,0)++COUNTIF($B$1:B259,B260))</f>
        <v/>
      </c>
    </row>
    <row r="261" spans="1:3">
      <c r="A261" s="141"/>
      <c r="B261" s="142"/>
      <c r="C261" s="103" t="str">
        <f>IF(B261="","",RANK(B261,B:B,0)++COUNTIF($B$1:B260,B261))</f>
        <v/>
      </c>
    </row>
    <row r="262" spans="1:3">
      <c r="A262" s="141"/>
      <c r="B262" s="142"/>
      <c r="C262" s="103" t="str">
        <f>IF(B262="","",RANK(B262,B:B,0)++COUNTIF($B$1:B261,B262))</f>
        <v/>
      </c>
    </row>
    <row r="263" spans="1:3">
      <c r="A263" s="141"/>
      <c r="B263" s="142"/>
      <c r="C263" s="103" t="str">
        <f>IF(B263="","",RANK(B263,B:B,0)++COUNTIF($B$1:B262,B263))</f>
        <v/>
      </c>
    </row>
    <row r="264" spans="1:3">
      <c r="A264" s="141"/>
      <c r="B264" s="142"/>
      <c r="C264" s="103" t="str">
        <f>IF(B264="","",RANK(B264,B:B,0)++COUNTIF($B$1:B263,B264))</f>
        <v/>
      </c>
    </row>
    <row r="265" spans="1:3">
      <c r="A265" s="141"/>
      <c r="B265" s="142"/>
      <c r="C265" s="103" t="str">
        <f>IF(B265="","",RANK(B265,B:B,0)++COUNTIF($B$1:B264,B265))</f>
        <v/>
      </c>
    </row>
    <row r="266" spans="1:3">
      <c r="A266" s="141"/>
      <c r="B266" s="142"/>
      <c r="C266" s="103" t="str">
        <f>IF(B266="","",RANK(B266,B:B,0)++COUNTIF($B$1:B265,B266))</f>
        <v/>
      </c>
    </row>
    <row r="267" spans="1:3">
      <c r="A267" s="141"/>
      <c r="B267" s="142"/>
      <c r="C267" s="103" t="str">
        <f>IF(B267="","",RANK(B267,B:B,0)++COUNTIF($B$1:B266,B267))</f>
        <v/>
      </c>
    </row>
    <row r="268" spans="1:3">
      <c r="A268" s="141"/>
      <c r="B268" s="142"/>
      <c r="C268" s="103" t="str">
        <f>IF(B268="","",RANK(B268,B:B,0)++COUNTIF($B$1:B267,B268))</f>
        <v/>
      </c>
    </row>
    <row r="269" spans="1:3">
      <c r="A269" s="141"/>
      <c r="B269" s="142"/>
      <c r="C269" s="103" t="str">
        <f>IF(B269="","",RANK(B269,B:B,0)++COUNTIF($B$1:B268,B269))</f>
        <v/>
      </c>
    </row>
    <row r="270" spans="1:3">
      <c r="A270" s="141"/>
      <c r="B270" s="142"/>
      <c r="C270" s="103" t="str">
        <f>IF(B270="","",RANK(B270,B:B,0)++COUNTIF($B$1:B269,B270))</f>
        <v/>
      </c>
    </row>
    <row r="271" spans="1:3">
      <c r="A271" s="141"/>
      <c r="B271" s="142"/>
      <c r="C271" s="103" t="str">
        <f>IF(B271="","",RANK(B271,B:B,0)++COUNTIF($B$1:B270,B271))</f>
        <v/>
      </c>
    </row>
    <row r="272" spans="1:3">
      <c r="A272" s="141"/>
      <c r="B272" s="142"/>
      <c r="C272" s="103" t="str">
        <f>IF(B272="","",RANK(B272,B:B,0)++COUNTIF($B$1:B271,B272))</f>
        <v/>
      </c>
    </row>
    <row r="273" spans="1:3">
      <c r="A273" s="141"/>
      <c r="B273" s="142"/>
      <c r="C273" s="103" t="str">
        <f>IF(B273="","",RANK(B273,B:B,0)++COUNTIF($B$1:B272,B273))</f>
        <v/>
      </c>
    </row>
    <row r="274" spans="1:3">
      <c r="A274" s="141"/>
      <c r="B274" s="142"/>
      <c r="C274" s="103" t="str">
        <f>IF(B274="","",RANK(B274,B:B,0)++COUNTIF($B$1:B273,B274))</f>
        <v/>
      </c>
    </row>
    <row r="275" spans="1:3">
      <c r="A275" s="141"/>
      <c r="B275" s="142"/>
      <c r="C275" s="103" t="str">
        <f>IF(B275="","",RANK(B275,B:B,0)++COUNTIF($B$1:B274,B275))</f>
        <v/>
      </c>
    </row>
    <row r="276" spans="1:3">
      <c r="A276" s="141"/>
      <c r="B276" s="142"/>
      <c r="C276" s="103" t="str">
        <f>IF(B276="","",RANK(B276,B:B,0)++COUNTIF($B$1:B275,B276))</f>
        <v/>
      </c>
    </row>
    <row r="277" spans="1:3">
      <c r="A277" s="141"/>
      <c r="B277" s="142"/>
      <c r="C277" s="103" t="str">
        <f>IF(B277="","",RANK(B277,B:B,0)++COUNTIF($B$1:B276,B277))</f>
        <v/>
      </c>
    </row>
    <row r="278" spans="1:3">
      <c r="A278" s="141"/>
      <c r="B278" s="142"/>
      <c r="C278" s="103" t="str">
        <f>IF(B278="","",RANK(B278,B:B,0)++COUNTIF($B$1:B277,B278))</f>
        <v/>
      </c>
    </row>
    <row r="279" spans="1:3">
      <c r="A279" s="141"/>
      <c r="B279" s="142"/>
      <c r="C279" s="103" t="str">
        <f>IF(B279="","",RANK(B279,B:B,0)++COUNTIF($B$1:B278,B279))</f>
        <v/>
      </c>
    </row>
    <row r="280" spans="1:3">
      <c r="A280" s="141"/>
      <c r="B280" s="142"/>
      <c r="C280" s="103" t="str">
        <f>IF(B280="","",RANK(B280,B:B,0)++COUNTIF($B$1:B279,B280))</f>
        <v/>
      </c>
    </row>
    <row r="281" spans="1:3">
      <c r="A281" s="141"/>
      <c r="B281" s="142"/>
      <c r="C281" s="103" t="str">
        <f>IF(B281="","",RANK(B281,B:B,0)++COUNTIF($B$1:B280,B281))</f>
        <v/>
      </c>
    </row>
    <row r="282" spans="1:3">
      <c r="A282" s="141"/>
      <c r="B282" s="142"/>
      <c r="C282" s="103" t="str">
        <f>IF(B282="","",RANK(B282,B:B,0)++COUNTIF($B$1:B281,B282))</f>
        <v/>
      </c>
    </row>
    <row r="283" spans="1:3">
      <c r="A283" s="141"/>
      <c r="B283" s="142"/>
      <c r="C283" s="103" t="str">
        <f>IF(B283="","",RANK(B283,B:B,0)++COUNTIF($B$1:B282,B283))</f>
        <v/>
      </c>
    </row>
    <row r="284" spans="1:3">
      <c r="A284" s="141"/>
      <c r="B284" s="142"/>
      <c r="C284" s="103" t="str">
        <f>IF(B284="","",RANK(B284,B:B,0)++COUNTIF($B$1:B283,B284))</f>
        <v/>
      </c>
    </row>
    <row r="285" spans="1:3">
      <c r="A285" s="141"/>
      <c r="B285" s="142"/>
      <c r="C285" s="103" t="str">
        <f>IF(B285="","",RANK(B285,B:B,0)++COUNTIF($B$1:B284,B285))</f>
        <v/>
      </c>
    </row>
    <row r="286" spans="1:3">
      <c r="A286" s="141"/>
      <c r="B286" s="142"/>
      <c r="C286" s="103" t="str">
        <f>IF(B286="","",RANK(B286,B:B,0)++COUNTIF($B$1:B285,B286))</f>
        <v/>
      </c>
    </row>
    <row r="287" spans="1:3">
      <c r="A287" s="141"/>
      <c r="B287" s="142"/>
      <c r="C287" s="103" t="str">
        <f>IF(B287="","",RANK(B287,B:B,0)++COUNTIF($B$1:B286,B287))</f>
        <v/>
      </c>
    </row>
    <row r="288" spans="1:3" ht="17.25" thickBot="1">
      <c r="A288" s="143"/>
      <c r="B288" s="144"/>
      <c r="C288" s="103" t="str">
        <f>IF(B288="","",RANK(B288,B:B,0)++COUNTIF($B$1:B287,B288))</f>
        <v/>
      </c>
    </row>
  </sheetData>
  <phoneticPr fontId="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0505A-73F1-400D-9EAE-54E01EEBB40D}">
  <dimension ref="A1"/>
  <sheetViews>
    <sheetView workbookViewId="0"/>
  </sheetViews>
  <sheetFormatPr defaultRowHeight="16.5"/>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46703-4CB4-478B-BFB2-9FA43FC6EB4F}">
  <sheetPr>
    <tabColor theme="9" tint="0.79998168889431442"/>
  </sheetPr>
  <dimension ref="A1:L34"/>
  <sheetViews>
    <sheetView workbookViewId="0">
      <selection activeCell="E3" sqref="E3"/>
    </sheetView>
  </sheetViews>
  <sheetFormatPr defaultRowHeight="16.5"/>
  <cols>
    <col min="1" max="1" width="9.875" bestFit="1" customWidth="1"/>
    <col min="12" max="12" width="11.125" bestFit="1" customWidth="1"/>
  </cols>
  <sheetData>
    <row r="1" spans="1:12">
      <c r="A1" s="93" t="s">
        <v>1</v>
      </c>
      <c r="K1" s="68" t="s">
        <v>80</v>
      </c>
      <c r="L1" s="69">
        <f>E4</f>
        <v>45444</v>
      </c>
    </row>
    <row r="2" spans="1:12" ht="17.25" thickBot="1">
      <c r="A2" s="93"/>
      <c r="K2" s="70" t="s">
        <v>81</v>
      </c>
      <c r="L2" s="71">
        <f>EOMONTH(E4,0)</f>
        <v>45473</v>
      </c>
    </row>
    <row r="3" spans="1:12">
      <c r="A3" s="34" t="s">
        <v>61</v>
      </c>
      <c r="B3" s="34" t="s">
        <v>0</v>
      </c>
      <c r="C3" s="34" t="s">
        <v>82</v>
      </c>
      <c r="D3" s="34" t="s">
        <v>83</v>
      </c>
    </row>
    <row r="4" spans="1:12">
      <c r="A4" s="72">
        <v>45444</v>
      </c>
      <c r="B4" s="28">
        <v>5</v>
      </c>
      <c r="C4" s="28">
        <v>9</v>
      </c>
      <c r="D4" s="28"/>
      <c r="E4" s="73">
        <f>IFERROR(IF(A4="","",A4),"")</f>
        <v>45444</v>
      </c>
    </row>
    <row r="5" spans="1:12">
      <c r="A5" s="72">
        <v>45445</v>
      </c>
      <c r="B5" s="28">
        <v>4</v>
      </c>
      <c r="C5" s="28">
        <v>3</v>
      </c>
      <c r="D5" s="28"/>
      <c r="E5" s="73">
        <f t="shared" ref="E5:E34" si="0">IFERROR(IF(A5="","",A5),"")</f>
        <v>45445</v>
      </c>
    </row>
    <row r="6" spans="1:12">
      <c r="A6" s="72">
        <v>45446</v>
      </c>
      <c r="B6" s="28">
        <v>5</v>
      </c>
      <c r="C6" s="28">
        <v>7</v>
      </c>
      <c r="D6" s="28"/>
      <c r="E6" s="73">
        <f t="shared" si="0"/>
        <v>45446</v>
      </c>
    </row>
    <row r="7" spans="1:12">
      <c r="A7" s="72">
        <v>45447</v>
      </c>
      <c r="B7" s="28">
        <v>5</v>
      </c>
      <c r="C7" s="28">
        <v>11</v>
      </c>
      <c r="D7" s="28"/>
      <c r="E7" s="73">
        <f t="shared" si="0"/>
        <v>45447</v>
      </c>
    </row>
    <row r="8" spans="1:12">
      <c r="A8" s="72">
        <v>45448</v>
      </c>
      <c r="B8" s="28">
        <v>17</v>
      </c>
      <c r="C8" s="28">
        <v>5</v>
      </c>
      <c r="D8" s="28"/>
      <c r="E8" s="73">
        <f t="shared" si="0"/>
        <v>45448</v>
      </c>
    </row>
    <row r="9" spans="1:12">
      <c r="A9" s="72">
        <v>45449</v>
      </c>
      <c r="B9" s="28">
        <v>2</v>
      </c>
      <c r="C9" s="28">
        <v>6</v>
      </c>
      <c r="D9" s="28"/>
      <c r="E9" s="73">
        <f t="shared" si="0"/>
        <v>45449</v>
      </c>
    </row>
    <row r="10" spans="1:12">
      <c r="A10" s="72">
        <v>45450</v>
      </c>
      <c r="B10" s="28">
        <v>3</v>
      </c>
      <c r="C10" s="28">
        <v>4</v>
      </c>
      <c r="D10" s="28"/>
      <c r="E10" s="73">
        <f t="shared" si="0"/>
        <v>45450</v>
      </c>
    </row>
    <row r="11" spans="1:12">
      <c r="A11" s="72">
        <v>45451</v>
      </c>
      <c r="B11" s="28">
        <v>3</v>
      </c>
      <c r="C11" s="28">
        <v>7</v>
      </c>
      <c r="D11" s="28"/>
      <c r="E11" s="73">
        <f t="shared" si="0"/>
        <v>45451</v>
      </c>
    </row>
    <row r="12" spans="1:12">
      <c r="A12" s="72">
        <v>45452</v>
      </c>
      <c r="B12" s="28">
        <v>6</v>
      </c>
      <c r="C12" s="28">
        <v>5</v>
      </c>
      <c r="D12" s="28"/>
      <c r="E12" s="73">
        <f t="shared" si="0"/>
        <v>45452</v>
      </c>
    </row>
    <row r="13" spans="1:12">
      <c r="A13" s="72">
        <v>45453</v>
      </c>
      <c r="B13" s="28">
        <v>5</v>
      </c>
      <c r="C13" s="28">
        <v>3</v>
      </c>
      <c r="D13" s="28"/>
      <c r="E13" s="73">
        <f t="shared" si="0"/>
        <v>45453</v>
      </c>
    </row>
    <row r="14" spans="1:12">
      <c r="A14" s="72">
        <v>45454</v>
      </c>
      <c r="B14" s="28">
        <v>3</v>
      </c>
      <c r="C14" s="28">
        <v>9</v>
      </c>
      <c r="D14" s="28"/>
      <c r="E14" s="73">
        <f t="shared" si="0"/>
        <v>45454</v>
      </c>
    </row>
    <row r="15" spans="1:12">
      <c r="A15" s="72">
        <v>45455</v>
      </c>
      <c r="B15" s="28">
        <v>2</v>
      </c>
      <c r="C15" s="28">
        <v>4</v>
      </c>
      <c r="D15" s="28"/>
      <c r="E15" s="73">
        <f t="shared" si="0"/>
        <v>45455</v>
      </c>
    </row>
    <row r="16" spans="1:12">
      <c r="A16" s="72">
        <v>45456</v>
      </c>
      <c r="B16" s="28">
        <v>1</v>
      </c>
      <c r="C16" s="28">
        <v>0</v>
      </c>
      <c r="D16" s="28"/>
      <c r="E16" s="73">
        <f t="shared" si="0"/>
        <v>45456</v>
      </c>
    </row>
    <row r="17" spans="1:8">
      <c r="A17" s="72">
        <v>45457</v>
      </c>
      <c r="B17" s="28">
        <v>6</v>
      </c>
      <c r="C17" s="28">
        <v>0</v>
      </c>
      <c r="D17" s="28"/>
      <c r="E17" s="73">
        <f t="shared" si="0"/>
        <v>45457</v>
      </c>
    </row>
    <row r="18" spans="1:8">
      <c r="A18" s="72">
        <v>45458</v>
      </c>
      <c r="B18" s="28">
        <v>5</v>
      </c>
      <c r="C18" s="28">
        <v>0</v>
      </c>
      <c r="D18" s="28"/>
      <c r="E18" s="73">
        <f t="shared" si="0"/>
        <v>45458</v>
      </c>
    </row>
    <row r="19" spans="1:8">
      <c r="A19" s="72">
        <v>45459</v>
      </c>
      <c r="B19" s="28">
        <v>2</v>
      </c>
      <c r="C19" s="28">
        <v>0</v>
      </c>
      <c r="D19" s="28"/>
      <c r="E19" s="73">
        <f t="shared" si="0"/>
        <v>45459</v>
      </c>
    </row>
    <row r="20" spans="1:8">
      <c r="A20" s="72">
        <v>45460</v>
      </c>
      <c r="B20" s="28">
        <v>3</v>
      </c>
      <c r="C20" s="28">
        <v>4</v>
      </c>
      <c r="D20" s="28"/>
      <c r="E20" s="73">
        <f t="shared" si="0"/>
        <v>45460</v>
      </c>
    </row>
    <row r="21" spans="1:8">
      <c r="A21" s="72">
        <v>45461</v>
      </c>
      <c r="B21" s="28">
        <v>2</v>
      </c>
      <c r="C21" s="28">
        <v>0</v>
      </c>
      <c r="D21" s="28"/>
      <c r="E21" s="73">
        <f t="shared" si="0"/>
        <v>45461</v>
      </c>
    </row>
    <row r="22" spans="1:8">
      <c r="A22" s="72">
        <v>45462</v>
      </c>
      <c r="B22" s="28">
        <v>1</v>
      </c>
      <c r="C22" s="28">
        <v>0</v>
      </c>
      <c r="D22" s="28"/>
      <c r="E22" s="73">
        <f t="shared" si="0"/>
        <v>45462</v>
      </c>
    </row>
    <row r="23" spans="1:8">
      <c r="A23" s="72">
        <v>45463</v>
      </c>
      <c r="B23" s="28">
        <v>8</v>
      </c>
      <c r="C23" s="28">
        <v>0</v>
      </c>
      <c r="D23" s="28"/>
      <c r="E23" s="73">
        <f t="shared" si="0"/>
        <v>45463</v>
      </c>
    </row>
    <row r="24" spans="1:8">
      <c r="A24" s="72">
        <v>45464</v>
      </c>
      <c r="B24" s="28">
        <v>6</v>
      </c>
      <c r="C24" s="28">
        <v>0</v>
      </c>
      <c r="D24" s="28"/>
      <c r="E24" s="73">
        <f t="shared" si="0"/>
        <v>45464</v>
      </c>
    </row>
    <row r="25" spans="1:8">
      <c r="A25" s="72">
        <v>45465</v>
      </c>
      <c r="B25" s="28">
        <v>5</v>
      </c>
      <c r="C25" s="28">
        <v>0</v>
      </c>
      <c r="D25" s="28"/>
      <c r="E25" s="73">
        <f t="shared" si="0"/>
        <v>45465</v>
      </c>
    </row>
    <row r="26" spans="1:8">
      <c r="A26" s="72">
        <v>45466</v>
      </c>
      <c r="B26" s="28">
        <v>0</v>
      </c>
      <c r="C26" s="28">
        <v>0</v>
      </c>
      <c r="D26" s="28"/>
      <c r="E26" s="73">
        <f t="shared" si="0"/>
        <v>45466</v>
      </c>
      <c r="H26" s="30" t="s">
        <v>2</v>
      </c>
    </row>
    <row r="27" spans="1:8">
      <c r="A27" s="72">
        <v>45467</v>
      </c>
      <c r="B27" s="28">
        <v>8</v>
      </c>
      <c r="C27" s="28">
        <v>0</v>
      </c>
      <c r="D27" s="28"/>
      <c r="E27" s="73">
        <f t="shared" si="0"/>
        <v>45467</v>
      </c>
      <c r="H27" s="30" t="s">
        <v>3</v>
      </c>
    </row>
    <row r="28" spans="1:8">
      <c r="A28" s="72">
        <v>45468</v>
      </c>
      <c r="B28" s="28">
        <v>6</v>
      </c>
      <c r="C28" s="28">
        <v>4</v>
      </c>
      <c r="D28" s="28"/>
      <c r="E28" s="73">
        <f t="shared" si="0"/>
        <v>45468</v>
      </c>
      <c r="H28" s="30" t="s">
        <v>4</v>
      </c>
    </row>
    <row r="29" spans="1:8">
      <c r="A29" s="72">
        <v>45469</v>
      </c>
      <c r="B29" s="28">
        <v>9</v>
      </c>
      <c r="C29" s="28">
        <v>10</v>
      </c>
      <c r="D29" s="28"/>
      <c r="E29" s="73">
        <f t="shared" si="0"/>
        <v>45469</v>
      </c>
      <c r="H29" s="30" t="s">
        <v>5</v>
      </c>
    </row>
    <row r="30" spans="1:8">
      <c r="A30" s="72">
        <v>45470</v>
      </c>
      <c r="B30" s="28">
        <v>4</v>
      </c>
      <c r="C30" s="28">
        <v>3</v>
      </c>
      <c r="D30" s="28"/>
      <c r="E30" s="73">
        <f t="shared" si="0"/>
        <v>45470</v>
      </c>
    </row>
    <row r="31" spans="1:8">
      <c r="A31" s="72">
        <v>45471</v>
      </c>
      <c r="B31" s="28">
        <v>21</v>
      </c>
      <c r="C31" s="28">
        <v>11</v>
      </c>
      <c r="D31" s="28"/>
      <c r="E31" s="73">
        <f t="shared" si="0"/>
        <v>45471</v>
      </c>
    </row>
    <row r="32" spans="1:8">
      <c r="A32" s="72">
        <v>45472</v>
      </c>
      <c r="B32" s="28">
        <v>1</v>
      </c>
      <c r="C32" s="28">
        <v>3</v>
      </c>
      <c r="D32" s="28"/>
      <c r="E32" s="73">
        <f t="shared" si="0"/>
        <v>45472</v>
      </c>
    </row>
    <row r="33" spans="1:5">
      <c r="A33" s="72">
        <v>45473</v>
      </c>
      <c r="B33" s="28">
        <v>1</v>
      </c>
      <c r="C33" s="28">
        <v>6</v>
      </c>
      <c r="D33" s="28"/>
      <c r="E33" s="73">
        <f t="shared" si="0"/>
        <v>45473</v>
      </c>
    </row>
    <row r="34" spans="1:5">
      <c r="A34" s="72"/>
      <c r="B34" s="29">
        <v>0</v>
      </c>
      <c r="C34" s="29">
        <v>5</v>
      </c>
      <c r="D34" s="29"/>
      <c r="E34" s="73" t="str">
        <f t="shared" si="0"/>
        <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A80BE-6FC2-48C1-83A4-D9BBEC877B64}">
  <sheetPr>
    <tabColor theme="7" tint="0.79998168889431442"/>
  </sheetPr>
  <dimension ref="A1:Y32"/>
  <sheetViews>
    <sheetView workbookViewId="0">
      <selection activeCell="H11" sqref="H11"/>
    </sheetView>
  </sheetViews>
  <sheetFormatPr defaultRowHeight="16.5"/>
  <sheetData>
    <row r="1" spans="1:25">
      <c r="A1" s="31" t="s">
        <v>58</v>
      </c>
      <c r="B1" s="31" t="s">
        <v>84</v>
      </c>
      <c r="C1" s="31" t="s">
        <v>85</v>
      </c>
      <c r="D1" s="31" t="s">
        <v>86</v>
      </c>
      <c r="E1" s="31" t="s">
        <v>87</v>
      </c>
      <c r="F1" s="31" t="s">
        <v>88</v>
      </c>
      <c r="G1" s="31" t="s">
        <v>89</v>
      </c>
      <c r="H1" s="31" t="s">
        <v>90</v>
      </c>
      <c r="I1" s="31" t="s">
        <v>91</v>
      </c>
      <c r="J1" s="31" t="s">
        <v>92</v>
      </c>
      <c r="K1" s="31" t="s">
        <v>93</v>
      </c>
      <c r="L1" s="31" t="s">
        <v>94</v>
      </c>
      <c r="M1" s="31" t="s">
        <v>95</v>
      </c>
      <c r="N1" s="31" t="s">
        <v>96</v>
      </c>
      <c r="O1" s="31" t="s">
        <v>97</v>
      </c>
      <c r="P1" s="31" t="s">
        <v>98</v>
      </c>
      <c r="Q1" s="31" t="s">
        <v>99</v>
      </c>
      <c r="R1" s="31" t="s">
        <v>100</v>
      </c>
      <c r="S1" s="31" t="s">
        <v>101</v>
      </c>
      <c r="T1" s="31" t="s">
        <v>102</v>
      </c>
      <c r="U1" s="31" t="s">
        <v>103</v>
      </c>
      <c r="V1" s="31" t="s">
        <v>104</v>
      </c>
      <c r="W1" s="31" t="s">
        <v>105</v>
      </c>
      <c r="X1" s="31" t="s">
        <v>106</v>
      </c>
      <c r="Y1" s="31" t="s">
        <v>107</v>
      </c>
    </row>
    <row r="2" spans="1:25">
      <c r="A2" s="32" t="s">
        <v>23</v>
      </c>
      <c r="B2" s="32">
        <v>0</v>
      </c>
      <c r="C2" s="32">
        <v>8</v>
      </c>
      <c r="D2" s="32">
        <v>8</v>
      </c>
      <c r="E2" s="32">
        <v>0</v>
      </c>
      <c r="F2" s="32">
        <v>4</v>
      </c>
      <c r="G2" s="32">
        <v>4</v>
      </c>
      <c r="H2" s="32">
        <v>0</v>
      </c>
      <c r="I2" s="32">
        <v>0</v>
      </c>
      <c r="J2" s="32">
        <v>0</v>
      </c>
      <c r="K2" s="32">
        <v>0</v>
      </c>
      <c r="L2" s="32">
        <v>0</v>
      </c>
      <c r="M2" s="32">
        <v>0</v>
      </c>
      <c r="N2" s="32">
        <v>0</v>
      </c>
      <c r="O2" s="32">
        <v>1</v>
      </c>
      <c r="P2" s="32">
        <v>1</v>
      </c>
      <c r="Q2" s="32">
        <v>0</v>
      </c>
      <c r="R2" s="32">
        <v>1</v>
      </c>
      <c r="S2" s="32">
        <v>1</v>
      </c>
      <c r="T2" s="32">
        <v>0</v>
      </c>
      <c r="U2" s="32">
        <v>9</v>
      </c>
      <c r="V2" s="32">
        <v>9</v>
      </c>
      <c r="W2" s="32">
        <v>0</v>
      </c>
      <c r="X2" s="32">
        <v>4</v>
      </c>
      <c r="Y2" s="32">
        <v>4</v>
      </c>
    </row>
    <row r="3" spans="1:25">
      <c r="A3" s="32" t="s">
        <v>24</v>
      </c>
      <c r="B3" s="32">
        <v>3</v>
      </c>
      <c r="C3" s="32">
        <v>12</v>
      </c>
      <c r="D3" s="32">
        <v>15</v>
      </c>
      <c r="E3" s="32">
        <v>2</v>
      </c>
      <c r="F3" s="32">
        <v>3</v>
      </c>
      <c r="G3" s="32">
        <v>5</v>
      </c>
      <c r="H3" s="32">
        <v>0</v>
      </c>
      <c r="I3" s="32">
        <v>0</v>
      </c>
      <c r="J3" s="32">
        <v>0</v>
      </c>
      <c r="K3" s="32">
        <v>0</v>
      </c>
      <c r="L3" s="32">
        <v>0</v>
      </c>
      <c r="M3" s="32">
        <v>0</v>
      </c>
      <c r="N3" s="32">
        <v>0</v>
      </c>
      <c r="O3" s="32">
        <v>2</v>
      </c>
      <c r="P3" s="32">
        <v>2</v>
      </c>
      <c r="Q3" s="32">
        <v>0</v>
      </c>
      <c r="R3" s="32">
        <v>2</v>
      </c>
      <c r="S3" s="32">
        <v>2</v>
      </c>
      <c r="T3" s="32">
        <v>3</v>
      </c>
      <c r="U3" s="32">
        <v>18</v>
      </c>
      <c r="V3" s="32">
        <v>21</v>
      </c>
      <c r="W3" s="32">
        <v>2</v>
      </c>
      <c r="X3" s="32">
        <v>3</v>
      </c>
      <c r="Y3" s="32">
        <v>5</v>
      </c>
    </row>
    <row r="4" spans="1:25">
      <c r="A4" s="32" t="s">
        <v>25</v>
      </c>
      <c r="B4" s="32">
        <v>16</v>
      </c>
      <c r="C4" s="32">
        <v>10</v>
      </c>
      <c r="D4" s="32">
        <v>26</v>
      </c>
      <c r="E4" s="32">
        <v>8</v>
      </c>
      <c r="F4" s="32">
        <v>3</v>
      </c>
      <c r="G4" s="32">
        <v>11</v>
      </c>
      <c r="H4" s="32">
        <v>0</v>
      </c>
      <c r="I4" s="32">
        <v>0</v>
      </c>
      <c r="J4" s="32">
        <v>0</v>
      </c>
      <c r="K4" s="32">
        <v>0</v>
      </c>
      <c r="L4" s="32">
        <v>0</v>
      </c>
      <c r="M4" s="32">
        <v>0</v>
      </c>
      <c r="N4" s="32">
        <v>0</v>
      </c>
      <c r="O4" s="32">
        <v>2</v>
      </c>
      <c r="P4" s="32">
        <v>2</v>
      </c>
      <c r="Q4" s="32">
        <v>0</v>
      </c>
      <c r="R4" s="32">
        <v>1</v>
      </c>
      <c r="S4" s="32">
        <v>1</v>
      </c>
      <c r="T4" s="32">
        <v>19</v>
      </c>
      <c r="U4" s="32">
        <v>12</v>
      </c>
      <c r="V4" s="32">
        <v>31</v>
      </c>
      <c r="W4" s="32">
        <v>8</v>
      </c>
      <c r="X4" s="32">
        <v>3</v>
      </c>
      <c r="Y4" s="32">
        <v>11</v>
      </c>
    </row>
    <row r="5" spans="1:25">
      <c r="A5" s="32" t="s">
        <v>26</v>
      </c>
      <c r="B5" s="32">
        <v>21</v>
      </c>
      <c r="C5" s="32">
        <v>6</v>
      </c>
      <c r="D5" s="32">
        <v>27</v>
      </c>
      <c r="E5" s="32">
        <v>7</v>
      </c>
      <c r="F5" s="32">
        <v>4</v>
      </c>
      <c r="G5" s="32">
        <v>11</v>
      </c>
      <c r="H5" s="32">
        <v>0</v>
      </c>
      <c r="I5" s="32">
        <v>0</v>
      </c>
      <c r="J5" s="32">
        <v>0</v>
      </c>
      <c r="K5" s="32">
        <v>0</v>
      </c>
      <c r="L5" s="32">
        <v>0</v>
      </c>
      <c r="M5" s="32">
        <v>0</v>
      </c>
      <c r="N5" s="32">
        <v>0</v>
      </c>
      <c r="O5" s="32">
        <v>2</v>
      </c>
      <c r="P5" s="32">
        <v>2</v>
      </c>
      <c r="Q5" s="32">
        <v>0</v>
      </c>
      <c r="R5" s="32">
        <v>1</v>
      </c>
      <c r="S5" s="32">
        <v>1</v>
      </c>
      <c r="T5" s="32">
        <v>23</v>
      </c>
      <c r="U5" s="32">
        <v>8</v>
      </c>
      <c r="V5" s="32">
        <v>31</v>
      </c>
      <c r="W5" s="32">
        <v>7</v>
      </c>
      <c r="X5" s="32">
        <v>4</v>
      </c>
      <c r="Y5" s="32">
        <v>11</v>
      </c>
    </row>
    <row r="6" spans="1:25">
      <c r="A6" s="32" t="s">
        <v>27</v>
      </c>
      <c r="B6" s="32">
        <v>48</v>
      </c>
      <c r="C6" s="32">
        <v>20</v>
      </c>
      <c r="D6" s="32">
        <v>68</v>
      </c>
      <c r="E6" s="32">
        <v>20</v>
      </c>
      <c r="F6" s="32">
        <v>6</v>
      </c>
      <c r="G6" s="32">
        <v>26</v>
      </c>
      <c r="H6" s="32">
        <v>0</v>
      </c>
      <c r="I6" s="32">
        <v>0</v>
      </c>
      <c r="J6" s="32">
        <v>0</v>
      </c>
      <c r="K6" s="32">
        <v>0</v>
      </c>
      <c r="L6" s="32">
        <v>0</v>
      </c>
      <c r="M6" s="32">
        <v>0</v>
      </c>
      <c r="N6" s="32">
        <v>3</v>
      </c>
      <c r="O6" s="32">
        <v>2</v>
      </c>
      <c r="P6" s="32">
        <v>5</v>
      </c>
      <c r="Q6" s="32">
        <v>3</v>
      </c>
      <c r="R6" s="32">
        <v>2</v>
      </c>
      <c r="S6" s="32">
        <v>5</v>
      </c>
      <c r="T6" s="32">
        <v>59</v>
      </c>
      <c r="U6" s="32">
        <v>25</v>
      </c>
      <c r="V6" s="32">
        <v>84</v>
      </c>
      <c r="W6" s="32">
        <v>21</v>
      </c>
      <c r="X6" s="32">
        <v>6</v>
      </c>
      <c r="Y6" s="32">
        <v>27</v>
      </c>
    </row>
    <row r="7" spans="1:25">
      <c r="A7" s="32" t="s">
        <v>28</v>
      </c>
      <c r="B7" s="32">
        <v>7</v>
      </c>
      <c r="C7" s="32">
        <v>4</v>
      </c>
      <c r="D7" s="32">
        <v>11</v>
      </c>
      <c r="E7" s="32">
        <v>4</v>
      </c>
      <c r="F7" s="32">
        <v>2</v>
      </c>
      <c r="G7" s="32">
        <v>6</v>
      </c>
      <c r="H7" s="32">
        <v>0</v>
      </c>
      <c r="I7" s="32">
        <v>0</v>
      </c>
      <c r="J7" s="32">
        <v>0</v>
      </c>
      <c r="K7" s="32">
        <v>0</v>
      </c>
      <c r="L7" s="32">
        <v>0</v>
      </c>
      <c r="M7" s="32">
        <v>0</v>
      </c>
      <c r="N7" s="32">
        <v>0</v>
      </c>
      <c r="O7" s="32">
        <v>1</v>
      </c>
      <c r="P7" s="32">
        <v>1</v>
      </c>
      <c r="Q7" s="32">
        <v>0</v>
      </c>
      <c r="R7" s="32">
        <v>1</v>
      </c>
      <c r="S7" s="32">
        <v>1</v>
      </c>
      <c r="T7" s="32">
        <v>11</v>
      </c>
      <c r="U7" s="32">
        <v>6</v>
      </c>
      <c r="V7" s="32">
        <v>17</v>
      </c>
      <c r="W7" s="32">
        <v>4</v>
      </c>
      <c r="X7" s="32">
        <v>2</v>
      </c>
      <c r="Y7" s="32">
        <v>6</v>
      </c>
    </row>
    <row r="8" spans="1:25">
      <c r="A8" s="32" t="s">
        <v>29</v>
      </c>
      <c r="B8" s="32">
        <v>8</v>
      </c>
      <c r="C8" s="32">
        <v>17</v>
      </c>
      <c r="D8" s="32">
        <v>25</v>
      </c>
      <c r="E8" s="32">
        <v>3</v>
      </c>
      <c r="F8" s="32">
        <v>8</v>
      </c>
      <c r="G8" s="32">
        <v>10</v>
      </c>
      <c r="H8" s="32">
        <v>0</v>
      </c>
      <c r="I8" s="32">
        <v>0</v>
      </c>
      <c r="J8" s="32">
        <v>0</v>
      </c>
      <c r="K8" s="32">
        <v>0</v>
      </c>
      <c r="L8" s="32">
        <v>0</v>
      </c>
      <c r="M8" s="32">
        <v>0</v>
      </c>
      <c r="N8" s="32">
        <v>1</v>
      </c>
      <c r="O8" s="32">
        <v>3</v>
      </c>
      <c r="P8" s="32">
        <v>4</v>
      </c>
      <c r="Q8" s="32">
        <v>1</v>
      </c>
      <c r="R8" s="32">
        <v>3</v>
      </c>
      <c r="S8" s="32">
        <v>4</v>
      </c>
      <c r="T8" s="32">
        <v>26</v>
      </c>
      <c r="U8" s="32">
        <v>23</v>
      </c>
      <c r="V8" s="32">
        <v>49</v>
      </c>
      <c r="W8" s="32">
        <v>3</v>
      </c>
      <c r="X8" s="32">
        <v>8</v>
      </c>
      <c r="Y8" s="32">
        <v>10</v>
      </c>
    </row>
    <row r="9" spans="1:25">
      <c r="A9" s="32" t="s">
        <v>30</v>
      </c>
      <c r="B9" s="32">
        <v>1</v>
      </c>
      <c r="C9" s="32">
        <v>6</v>
      </c>
      <c r="D9" s="32">
        <v>7</v>
      </c>
      <c r="E9" s="32">
        <v>1</v>
      </c>
      <c r="F9" s="32">
        <v>4</v>
      </c>
      <c r="G9" s="32">
        <v>5</v>
      </c>
      <c r="H9" s="32">
        <v>0</v>
      </c>
      <c r="I9" s="32">
        <v>0</v>
      </c>
      <c r="J9" s="32">
        <v>0</v>
      </c>
      <c r="K9" s="32">
        <v>0</v>
      </c>
      <c r="L9" s="32">
        <v>0</v>
      </c>
      <c r="M9" s="32">
        <v>0</v>
      </c>
      <c r="N9" s="32">
        <v>0</v>
      </c>
      <c r="O9" s="32">
        <v>3</v>
      </c>
      <c r="P9" s="32">
        <v>3</v>
      </c>
      <c r="Q9" s="32">
        <v>0</v>
      </c>
      <c r="R9" s="32">
        <v>3</v>
      </c>
      <c r="S9" s="32">
        <v>3</v>
      </c>
      <c r="T9" s="32">
        <v>1</v>
      </c>
      <c r="U9" s="32">
        <v>12</v>
      </c>
      <c r="V9" s="32">
        <v>13</v>
      </c>
      <c r="W9" s="32">
        <v>1</v>
      </c>
      <c r="X9" s="32">
        <v>4</v>
      </c>
      <c r="Y9" s="32">
        <v>5</v>
      </c>
    </row>
    <row r="10" spans="1:25">
      <c r="A10" s="32" t="s">
        <v>31</v>
      </c>
      <c r="B10" s="32">
        <v>5</v>
      </c>
      <c r="C10" s="32">
        <v>8</v>
      </c>
      <c r="D10" s="32">
        <v>13</v>
      </c>
      <c r="E10" s="32">
        <v>2</v>
      </c>
      <c r="F10" s="32">
        <v>7</v>
      </c>
      <c r="G10" s="32">
        <v>9</v>
      </c>
      <c r="H10" s="32">
        <v>0</v>
      </c>
      <c r="I10" s="32">
        <v>0</v>
      </c>
      <c r="J10" s="32">
        <v>0</v>
      </c>
      <c r="K10" s="32">
        <v>0</v>
      </c>
      <c r="L10" s="32">
        <v>0</v>
      </c>
      <c r="M10" s="32">
        <v>0</v>
      </c>
      <c r="N10" s="32">
        <v>0</v>
      </c>
      <c r="O10" s="32">
        <v>2</v>
      </c>
      <c r="P10" s="32">
        <v>2</v>
      </c>
      <c r="Q10" s="32">
        <v>0</v>
      </c>
      <c r="R10" s="32">
        <v>2</v>
      </c>
      <c r="S10" s="32">
        <v>2</v>
      </c>
      <c r="T10" s="32">
        <v>8</v>
      </c>
      <c r="U10" s="32">
        <v>13</v>
      </c>
      <c r="V10" s="32">
        <v>21</v>
      </c>
      <c r="W10" s="32">
        <v>2</v>
      </c>
      <c r="X10" s="32">
        <v>7</v>
      </c>
      <c r="Y10" s="32">
        <v>9</v>
      </c>
    </row>
    <row r="11" spans="1:25">
      <c r="A11" s="32" t="s">
        <v>32</v>
      </c>
      <c r="B11" s="32">
        <v>20</v>
      </c>
      <c r="C11" s="32">
        <v>5</v>
      </c>
      <c r="D11" s="32">
        <v>25</v>
      </c>
      <c r="E11" s="32">
        <v>11</v>
      </c>
      <c r="F11" s="32">
        <v>3</v>
      </c>
      <c r="G11" s="32">
        <v>14</v>
      </c>
      <c r="H11" s="32">
        <v>0</v>
      </c>
      <c r="I11" s="32">
        <v>0</v>
      </c>
      <c r="J11" s="32">
        <v>0</v>
      </c>
      <c r="K11" s="32">
        <v>0</v>
      </c>
      <c r="L11" s="32">
        <v>0</v>
      </c>
      <c r="M11" s="32">
        <v>0</v>
      </c>
      <c r="N11" s="32">
        <v>2</v>
      </c>
      <c r="O11" s="32">
        <v>0</v>
      </c>
      <c r="P11" s="32">
        <v>2</v>
      </c>
      <c r="Q11" s="32">
        <v>1</v>
      </c>
      <c r="R11" s="32">
        <v>0</v>
      </c>
      <c r="S11" s="32">
        <v>1</v>
      </c>
      <c r="T11" s="32">
        <v>24</v>
      </c>
      <c r="U11" s="32">
        <v>5</v>
      </c>
      <c r="V11" s="32">
        <v>29</v>
      </c>
      <c r="W11" s="32">
        <v>11</v>
      </c>
      <c r="X11" s="32">
        <v>3</v>
      </c>
      <c r="Y11" s="32">
        <v>14</v>
      </c>
    </row>
    <row r="12" spans="1:25">
      <c r="A12" s="32" t="s">
        <v>33</v>
      </c>
      <c r="B12" s="32">
        <v>34</v>
      </c>
      <c r="C12" s="32">
        <v>10</v>
      </c>
      <c r="D12" s="32">
        <v>44</v>
      </c>
      <c r="E12" s="32">
        <v>11</v>
      </c>
      <c r="F12" s="32">
        <v>5</v>
      </c>
      <c r="G12" s="32">
        <v>16</v>
      </c>
      <c r="H12" s="32">
        <v>0</v>
      </c>
      <c r="I12" s="32">
        <v>0</v>
      </c>
      <c r="J12" s="32">
        <v>0</v>
      </c>
      <c r="K12" s="32">
        <v>0</v>
      </c>
      <c r="L12" s="32">
        <v>0</v>
      </c>
      <c r="M12" s="32">
        <v>0</v>
      </c>
      <c r="N12" s="32">
        <v>0</v>
      </c>
      <c r="O12" s="32">
        <v>0</v>
      </c>
      <c r="P12" s="32">
        <v>0</v>
      </c>
      <c r="Q12" s="32">
        <v>0</v>
      </c>
      <c r="R12" s="32">
        <v>0</v>
      </c>
      <c r="S12" s="32">
        <v>0</v>
      </c>
      <c r="T12" s="32">
        <v>36</v>
      </c>
      <c r="U12" s="32">
        <v>15</v>
      </c>
      <c r="V12" s="32">
        <v>51</v>
      </c>
      <c r="W12" s="32">
        <v>11</v>
      </c>
      <c r="X12" s="32">
        <v>5</v>
      </c>
      <c r="Y12" s="32">
        <v>16</v>
      </c>
    </row>
    <row r="13" spans="1:25">
      <c r="A13" s="32" t="s">
        <v>34</v>
      </c>
      <c r="B13" s="32">
        <v>10</v>
      </c>
      <c r="C13" s="32">
        <v>9</v>
      </c>
      <c r="D13" s="32">
        <v>19</v>
      </c>
      <c r="E13" s="32">
        <v>4</v>
      </c>
      <c r="F13" s="32">
        <v>5</v>
      </c>
      <c r="G13" s="32">
        <v>9</v>
      </c>
      <c r="H13" s="32">
        <v>0</v>
      </c>
      <c r="I13" s="32">
        <v>0</v>
      </c>
      <c r="J13" s="32">
        <v>0</v>
      </c>
      <c r="K13" s="32">
        <v>0</v>
      </c>
      <c r="L13" s="32">
        <v>0</v>
      </c>
      <c r="M13" s="32">
        <v>0</v>
      </c>
      <c r="N13" s="32">
        <v>0</v>
      </c>
      <c r="O13" s="32">
        <v>2</v>
      </c>
      <c r="P13" s="32">
        <v>2</v>
      </c>
      <c r="Q13" s="32">
        <v>0</v>
      </c>
      <c r="R13" s="32">
        <v>2</v>
      </c>
      <c r="S13" s="32">
        <v>2</v>
      </c>
      <c r="T13" s="32">
        <v>14</v>
      </c>
      <c r="U13" s="32">
        <v>14</v>
      </c>
      <c r="V13" s="32">
        <v>28</v>
      </c>
      <c r="W13" s="32">
        <v>5</v>
      </c>
      <c r="X13" s="32">
        <v>5</v>
      </c>
      <c r="Y13" s="32">
        <v>10</v>
      </c>
    </row>
    <row r="14" spans="1:25">
      <c r="A14" s="32" t="s">
        <v>35</v>
      </c>
      <c r="B14" s="32">
        <v>25</v>
      </c>
      <c r="C14" s="32">
        <v>13</v>
      </c>
      <c r="D14" s="32">
        <v>38</v>
      </c>
      <c r="E14" s="32">
        <v>4</v>
      </c>
      <c r="F14" s="32">
        <v>9</v>
      </c>
      <c r="G14" s="32">
        <v>13</v>
      </c>
      <c r="H14" s="32">
        <v>0</v>
      </c>
      <c r="I14" s="32">
        <v>0</v>
      </c>
      <c r="J14" s="32">
        <v>0</v>
      </c>
      <c r="K14" s="32">
        <v>0</v>
      </c>
      <c r="L14" s="32">
        <v>0</v>
      </c>
      <c r="M14" s="32">
        <v>0</v>
      </c>
      <c r="N14" s="32">
        <v>0</v>
      </c>
      <c r="O14" s="32">
        <v>7</v>
      </c>
      <c r="P14" s="32">
        <v>7</v>
      </c>
      <c r="Q14" s="32">
        <v>0</v>
      </c>
      <c r="R14" s="32">
        <v>3</v>
      </c>
      <c r="S14" s="32">
        <v>3</v>
      </c>
      <c r="T14" s="32">
        <v>29</v>
      </c>
      <c r="U14" s="32">
        <v>22</v>
      </c>
      <c r="V14" s="32">
        <v>51</v>
      </c>
      <c r="W14" s="32">
        <v>4</v>
      </c>
      <c r="X14" s="32">
        <v>9</v>
      </c>
      <c r="Y14" s="32">
        <v>13</v>
      </c>
    </row>
    <row r="15" spans="1:25">
      <c r="A15" s="32" t="s">
        <v>36</v>
      </c>
      <c r="B15" s="32">
        <v>29</v>
      </c>
      <c r="C15" s="32">
        <v>3</v>
      </c>
      <c r="D15" s="32">
        <v>32</v>
      </c>
      <c r="E15" s="32">
        <v>9</v>
      </c>
      <c r="F15" s="32">
        <v>3</v>
      </c>
      <c r="G15" s="32">
        <v>12</v>
      </c>
      <c r="H15" s="32">
        <v>0</v>
      </c>
      <c r="I15" s="32">
        <v>0</v>
      </c>
      <c r="J15" s="32">
        <v>0</v>
      </c>
      <c r="K15" s="32">
        <v>0</v>
      </c>
      <c r="L15" s="32">
        <v>0</v>
      </c>
      <c r="M15" s="32">
        <v>0</v>
      </c>
      <c r="N15" s="32">
        <v>1</v>
      </c>
      <c r="O15" s="32">
        <v>2</v>
      </c>
      <c r="P15" s="32">
        <v>3</v>
      </c>
      <c r="Q15" s="32">
        <v>1</v>
      </c>
      <c r="R15" s="32">
        <v>2</v>
      </c>
      <c r="S15" s="32">
        <v>3</v>
      </c>
      <c r="T15" s="32">
        <v>33</v>
      </c>
      <c r="U15" s="32">
        <v>5</v>
      </c>
      <c r="V15" s="32">
        <v>38</v>
      </c>
      <c r="W15" s="32">
        <v>9</v>
      </c>
      <c r="X15" s="32">
        <v>4</v>
      </c>
      <c r="Y15" s="32">
        <v>13</v>
      </c>
    </row>
    <row r="16" spans="1:25">
      <c r="A16" s="32" t="s">
        <v>37</v>
      </c>
      <c r="B16" s="32">
        <v>0</v>
      </c>
      <c r="C16" s="32">
        <v>8</v>
      </c>
      <c r="D16" s="32">
        <v>8</v>
      </c>
      <c r="E16" s="32">
        <v>0</v>
      </c>
      <c r="F16" s="32">
        <v>7</v>
      </c>
      <c r="G16" s="32">
        <v>7</v>
      </c>
      <c r="H16" s="32">
        <v>0</v>
      </c>
      <c r="I16" s="32">
        <v>0</v>
      </c>
      <c r="J16" s="32">
        <v>0</v>
      </c>
      <c r="K16" s="32">
        <v>0</v>
      </c>
      <c r="L16" s="32">
        <v>0</v>
      </c>
      <c r="M16" s="32">
        <v>0</v>
      </c>
      <c r="N16" s="32">
        <v>0</v>
      </c>
      <c r="O16" s="32">
        <v>1</v>
      </c>
      <c r="P16" s="32">
        <v>1</v>
      </c>
      <c r="Q16" s="32">
        <v>0</v>
      </c>
      <c r="R16" s="32">
        <v>1</v>
      </c>
      <c r="S16" s="32">
        <v>1</v>
      </c>
      <c r="T16" s="32">
        <v>0</v>
      </c>
      <c r="U16" s="32">
        <v>9</v>
      </c>
      <c r="V16" s="32">
        <v>9</v>
      </c>
      <c r="W16" s="32">
        <v>0</v>
      </c>
      <c r="X16" s="32">
        <v>7</v>
      </c>
      <c r="Y16" s="32">
        <v>7</v>
      </c>
    </row>
    <row r="17" spans="1:25">
      <c r="A17" s="32" t="s">
        <v>38</v>
      </c>
      <c r="B17" s="32">
        <v>2</v>
      </c>
      <c r="C17" s="32">
        <v>4</v>
      </c>
      <c r="D17" s="32">
        <v>6</v>
      </c>
      <c r="E17" s="32">
        <v>1</v>
      </c>
      <c r="F17" s="32">
        <v>3</v>
      </c>
      <c r="G17" s="32">
        <v>4</v>
      </c>
      <c r="H17" s="32">
        <v>0</v>
      </c>
      <c r="I17" s="32">
        <v>0</v>
      </c>
      <c r="J17" s="32">
        <v>0</v>
      </c>
      <c r="K17" s="32">
        <v>0</v>
      </c>
      <c r="L17" s="32">
        <v>0</v>
      </c>
      <c r="M17" s="32">
        <v>0</v>
      </c>
      <c r="N17" s="32">
        <v>0</v>
      </c>
      <c r="O17" s="32">
        <v>0</v>
      </c>
      <c r="P17" s="32">
        <v>0</v>
      </c>
      <c r="Q17" s="32">
        <v>0</v>
      </c>
      <c r="R17" s="32">
        <v>0</v>
      </c>
      <c r="S17" s="32">
        <v>0</v>
      </c>
      <c r="T17" s="32">
        <v>3</v>
      </c>
      <c r="U17" s="32">
        <v>5</v>
      </c>
      <c r="V17" s="32">
        <v>8</v>
      </c>
      <c r="W17" s="32">
        <v>1</v>
      </c>
      <c r="X17" s="32">
        <v>3</v>
      </c>
      <c r="Y17" s="32">
        <v>4</v>
      </c>
    </row>
    <row r="18" spans="1:25">
      <c r="A18" s="32" t="s">
        <v>39</v>
      </c>
      <c r="B18" s="32">
        <v>51</v>
      </c>
      <c r="C18" s="32">
        <v>7</v>
      </c>
      <c r="D18" s="32">
        <v>58</v>
      </c>
      <c r="E18" s="32">
        <v>9</v>
      </c>
      <c r="F18" s="32">
        <v>4</v>
      </c>
      <c r="G18" s="32">
        <v>13</v>
      </c>
      <c r="H18" s="32">
        <v>0</v>
      </c>
      <c r="I18" s="32">
        <v>0</v>
      </c>
      <c r="J18" s="32">
        <v>0</v>
      </c>
      <c r="K18" s="32">
        <v>0</v>
      </c>
      <c r="L18" s="32">
        <v>0</v>
      </c>
      <c r="M18" s="32">
        <v>0</v>
      </c>
      <c r="N18" s="32">
        <v>0</v>
      </c>
      <c r="O18" s="32">
        <v>3</v>
      </c>
      <c r="P18" s="32">
        <v>3</v>
      </c>
      <c r="Q18" s="32">
        <v>0</v>
      </c>
      <c r="R18" s="32">
        <v>3</v>
      </c>
      <c r="S18" s="32">
        <v>3</v>
      </c>
      <c r="T18" s="32">
        <v>55</v>
      </c>
      <c r="U18" s="32">
        <v>15</v>
      </c>
      <c r="V18" s="32">
        <v>70</v>
      </c>
      <c r="W18" s="32">
        <v>10</v>
      </c>
      <c r="X18" s="32">
        <v>5</v>
      </c>
      <c r="Y18" s="32">
        <v>15</v>
      </c>
    </row>
    <row r="19" spans="1:25">
      <c r="A19" s="32" t="s">
        <v>40</v>
      </c>
      <c r="B19" s="32">
        <v>30</v>
      </c>
      <c r="C19" s="32">
        <v>5</v>
      </c>
      <c r="D19" s="32">
        <v>35</v>
      </c>
      <c r="E19" s="32">
        <v>9</v>
      </c>
      <c r="F19" s="32">
        <v>4</v>
      </c>
      <c r="G19" s="32">
        <v>13</v>
      </c>
      <c r="H19" s="32">
        <v>0</v>
      </c>
      <c r="I19" s="32">
        <v>0</v>
      </c>
      <c r="J19" s="32">
        <v>0</v>
      </c>
      <c r="K19" s="32">
        <v>0</v>
      </c>
      <c r="L19" s="32">
        <v>0</v>
      </c>
      <c r="M19" s="32">
        <v>0</v>
      </c>
      <c r="N19" s="32">
        <v>0</v>
      </c>
      <c r="O19" s="32">
        <v>0</v>
      </c>
      <c r="P19" s="32">
        <v>0</v>
      </c>
      <c r="Q19" s="32">
        <v>0</v>
      </c>
      <c r="R19" s="32">
        <v>0</v>
      </c>
      <c r="S19" s="32">
        <v>0</v>
      </c>
      <c r="T19" s="32">
        <v>38</v>
      </c>
      <c r="U19" s="32">
        <v>5</v>
      </c>
      <c r="V19" s="32">
        <v>43</v>
      </c>
      <c r="W19" s="32">
        <v>9</v>
      </c>
      <c r="X19" s="32">
        <v>4</v>
      </c>
      <c r="Y19" s="32">
        <v>13</v>
      </c>
    </row>
    <row r="20" spans="1:25">
      <c r="A20" s="32" t="s">
        <v>41</v>
      </c>
      <c r="B20" s="32">
        <v>14</v>
      </c>
      <c r="C20" s="32">
        <v>1</v>
      </c>
      <c r="D20" s="32">
        <v>15</v>
      </c>
      <c r="E20" s="32">
        <v>6</v>
      </c>
      <c r="F20" s="32">
        <v>1</v>
      </c>
      <c r="G20" s="32">
        <v>7</v>
      </c>
      <c r="H20" s="32">
        <v>0</v>
      </c>
      <c r="I20" s="32">
        <v>0</v>
      </c>
      <c r="J20" s="32">
        <v>0</v>
      </c>
      <c r="K20" s="32">
        <v>0</v>
      </c>
      <c r="L20" s="32">
        <v>0</v>
      </c>
      <c r="M20" s="32">
        <v>0</v>
      </c>
      <c r="N20" s="32">
        <v>0</v>
      </c>
      <c r="O20" s="32">
        <v>0</v>
      </c>
      <c r="P20" s="32">
        <v>0</v>
      </c>
      <c r="Q20" s="32">
        <v>0</v>
      </c>
      <c r="R20" s="32">
        <v>0</v>
      </c>
      <c r="S20" s="32">
        <v>0</v>
      </c>
      <c r="T20" s="32">
        <v>16</v>
      </c>
      <c r="U20" s="32">
        <v>1</v>
      </c>
      <c r="V20" s="32">
        <v>17</v>
      </c>
      <c r="W20" s="32">
        <v>6</v>
      </c>
      <c r="X20" s="32">
        <v>1</v>
      </c>
      <c r="Y20" s="32">
        <v>7</v>
      </c>
    </row>
    <row r="21" spans="1:25">
      <c r="A21" s="32" t="s">
        <v>42</v>
      </c>
      <c r="B21" s="32">
        <v>26</v>
      </c>
      <c r="C21" s="32">
        <v>10</v>
      </c>
      <c r="D21" s="32">
        <v>36</v>
      </c>
      <c r="E21" s="32">
        <v>12</v>
      </c>
      <c r="F21" s="32">
        <v>6</v>
      </c>
      <c r="G21" s="32">
        <v>18</v>
      </c>
      <c r="H21" s="32">
        <v>0</v>
      </c>
      <c r="I21" s="32">
        <v>0</v>
      </c>
      <c r="J21" s="32">
        <v>0</v>
      </c>
      <c r="K21" s="32">
        <v>0</v>
      </c>
      <c r="L21" s="32">
        <v>0</v>
      </c>
      <c r="M21" s="32">
        <v>0</v>
      </c>
      <c r="N21" s="32">
        <v>1</v>
      </c>
      <c r="O21" s="32">
        <v>4</v>
      </c>
      <c r="P21" s="32">
        <v>5</v>
      </c>
      <c r="Q21" s="32">
        <v>1</v>
      </c>
      <c r="R21" s="32">
        <v>3</v>
      </c>
      <c r="S21" s="32">
        <v>4</v>
      </c>
      <c r="T21" s="32">
        <v>211</v>
      </c>
      <c r="U21" s="32">
        <v>20</v>
      </c>
      <c r="V21" s="32">
        <v>231</v>
      </c>
      <c r="W21" s="32">
        <v>12</v>
      </c>
      <c r="X21" s="32">
        <v>6</v>
      </c>
      <c r="Y21" s="32">
        <v>18</v>
      </c>
    </row>
    <row r="22" spans="1:25">
      <c r="A22" s="32" t="s">
        <v>43</v>
      </c>
      <c r="B22" s="32">
        <v>36</v>
      </c>
      <c r="C22" s="32">
        <v>7</v>
      </c>
      <c r="D22" s="32">
        <v>43</v>
      </c>
      <c r="E22" s="32">
        <v>11</v>
      </c>
      <c r="F22" s="32">
        <v>3</v>
      </c>
      <c r="G22" s="32">
        <v>14</v>
      </c>
      <c r="H22" s="32">
        <v>0</v>
      </c>
      <c r="I22" s="32">
        <v>0</v>
      </c>
      <c r="J22" s="32">
        <v>0</v>
      </c>
      <c r="K22" s="32">
        <v>0</v>
      </c>
      <c r="L22" s="32">
        <v>0</v>
      </c>
      <c r="M22" s="32">
        <v>0</v>
      </c>
      <c r="N22" s="32">
        <v>0</v>
      </c>
      <c r="O22" s="32">
        <v>2</v>
      </c>
      <c r="P22" s="32">
        <v>2</v>
      </c>
      <c r="Q22" s="32">
        <v>0</v>
      </c>
      <c r="R22" s="32">
        <v>1</v>
      </c>
      <c r="S22" s="32">
        <v>1</v>
      </c>
      <c r="T22" s="32">
        <v>44</v>
      </c>
      <c r="U22" s="32">
        <v>9</v>
      </c>
      <c r="V22" s="32">
        <v>53</v>
      </c>
      <c r="W22" s="32">
        <v>11</v>
      </c>
      <c r="X22" s="32">
        <v>4</v>
      </c>
      <c r="Y22" s="32">
        <v>15</v>
      </c>
    </row>
    <row r="23" spans="1:25">
      <c r="A23" s="32" t="s">
        <v>44</v>
      </c>
      <c r="B23" s="32">
        <v>3</v>
      </c>
      <c r="C23" s="32">
        <v>1</v>
      </c>
      <c r="D23" s="32">
        <v>4</v>
      </c>
      <c r="E23" s="32">
        <v>1</v>
      </c>
      <c r="F23" s="32">
        <v>1</v>
      </c>
      <c r="G23" s="32">
        <v>2</v>
      </c>
      <c r="H23" s="32">
        <v>0</v>
      </c>
      <c r="I23" s="32">
        <v>0</v>
      </c>
      <c r="J23" s="32">
        <v>0</v>
      </c>
      <c r="K23" s="32">
        <v>0</v>
      </c>
      <c r="L23" s="32">
        <v>0</v>
      </c>
      <c r="M23" s="32">
        <v>0</v>
      </c>
      <c r="N23" s="32">
        <v>0</v>
      </c>
      <c r="O23" s="32">
        <v>2</v>
      </c>
      <c r="P23" s="32">
        <v>2</v>
      </c>
      <c r="Q23" s="32">
        <v>0</v>
      </c>
      <c r="R23" s="32">
        <v>1</v>
      </c>
      <c r="S23" s="32">
        <v>1</v>
      </c>
      <c r="T23" s="32">
        <v>3</v>
      </c>
      <c r="U23" s="32">
        <v>7</v>
      </c>
      <c r="V23" s="32">
        <v>10</v>
      </c>
      <c r="W23" s="32">
        <v>1</v>
      </c>
      <c r="X23" s="32">
        <v>3</v>
      </c>
      <c r="Y23" s="32">
        <v>4</v>
      </c>
    </row>
    <row r="24" spans="1:25">
      <c r="A24" s="32" t="s">
        <v>45</v>
      </c>
      <c r="B24" s="32">
        <v>2</v>
      </c>
      <c r="C24" s="32">
        <v>4</v>
      </c>
      <c r="D24" s="32">
        <v>6</v>
      </c>
      <c r="E24" s="32">
        <v>1</v>
      </c>
      <c r="F24" s="32">
        <v>3</v>
      </c>
      <c r="G24" s="32">
        <v>4</v>
      </c>
      <c r="H24" s="32">
        <v>0</v>
      </c>
      <c r="I24" s="32">
        <v>0</v>
      </c>
      <c r="J24" s="32">
        <v>0</v>
      </c>
      <c r="K24" s="32">
        <v>0</v>
      </c>
      <c r="L24" s="32">
        <v>0</v>
      </c>
      <c r="M24" s="32">
        <v>0</v>
      </c>
      <c r="N24" s="32">
        <v>0</v>
      </c>
      <c r="O24" s="32">
        <v>0</v>
      </c>
      <c r="P24" s="32">
        <v>0</v>
      </c>
      <c r="Q24" s="32">
        <v>0</v>
      </c>
      <c r="R24" s="32">
        <v>0</v>
      </c>
      <c r="S24" s="32">
        <v>0</v>
      </c>
      <c r="T24" s="32">
        <v>2</v>
      </c>
      <c r="U24" s="32">
        <v>4</v>
      </c>
      <c r="V24" s="32">
        <v>6</v>
      </c>
      <c r="W24" s="32">
        <v>1</v>
      </c>
      <c r="X24" s="32">
        <v>3</v>
      </c>
      <c r="Y24" s="32">
        <v>4</v>
      </c>
    </row>
    <row r="25" spans="1:25">
      <c r="A25" s="32" t="s">
        <v>46</v>
      </c>
      <c r="B25" s="32">
        <v>14</v>
      </c>
      <c r="C25" s="32">
        <v>3</v>
      </c>
      <c r="D25" s="32">
        <v>17</v>
      </c>
      <c r="E25" s="32">
        <v>4</v>
      </c>
      <c r="F25" s="32">
        <v>2</v>
      </c>
      <c r="G25" s="32">
        <v>6</v>
      </c>
      <c r="H25" s="32">
        <v>0</v>
      </c>
      <c r="I25" s="32">
        <v>0</v>
      </c>
      <c r="J25" s="32">
        <v>0</v>
      </c>
      <c r="K25" s="32">
        <v>0</v>
      </c>
      <c r="L25" s="32">
        <v>0</v>
      </c>
      <c r="M25" s="32">
        <v>0</v>
      </c>
      <c r="N25" s="32">
        <v>0</v>
      </c>
      <c r="O25" s="32">
        <v>0</v>
      </c>
      <c r="P25" s="32">
        <v>0</v>
      </c>
      <c r="Q25" s="32">
        <v>0</v>
      </c>
      <c r="R25" s="32">
        <v>0</v>
      </c>
      <c r="S25" s="32">
        <v>0</v>
      </c>
      <c r="T25" s="32">
        <v>14</v>
      </c>
      <c r="U25" s="32">
        <v>3</v>
      </c>
      <c r="V25" s="32">
        <v>17</v>
      </c>
      <c r="W25" s="32">
        <v>4</v>
      </c>
      <c r="X25" s="32">
        <v>2</v>
      </c>
      <c r="Y25" s="32">
        <v>6</v>
      </c>
    </row>
    <row r="26" spans="1:25">
      <c r="A26" s="32" t="s">
        <v>47</v>
      </c>
      <c r="B26" s="32">
        <v>50</v>
      </c>
      <c r="C26" s="32">
        <v>14</v>
      </c>
      <c r="D26" s="32">
        <v>64</v>
      </c>
      <c r="E26" s="32">
        <v>9</v>
      </c>
      <c r="F26" s="32">
        <v>5</v>
      </c>
      <c r="G26" s="32">
        <v>13</v>
      </c>
      <c r="H26" s="32">
        <v>0</v>
      </c>
      <c r="I26" s="32">
        <v>0</v>
      </c>
      <c r="J26" s="32">
        <v>0</v>
      </c>
      <c r="K26" s="32">
        <v>0</v>
      </c>
      <c r="L26" s="32">
        <v>0</v>
      </c>
      <c r="M26" s="32">
        <v>0</v>
      </c>
      <c r="N26" s="32">
        <v>0</v>
      </c>
      <c r="O26" s="32">
        <v>2</v>
      </c>
      <c r="P26" s="32">
        <v>2</v>
      </c>
      <c r="Q26" s="32">
        <v>0</v>
      </c>
      <c r="R26" s="32">
        <v>2</v>
      </c>
      <c r="S26" s="32">
        <v>2</v>
      </c>
      <c r="T26" s="32">
        <v>50</v>
      </c>
      <c r="U26" s="32">
        <v>25</v>
      </c>
      <c r="V26" s="32">
        <v>75</v>
      </c>
      <c r="W26" s="32">
        <v>9</v>
      </c>
      <c r="X26" s="32">
        <v>9</v>
      </c>
      <c r="Y26" s="32">
        <v>17</v>
      </c>
    </row>
    <row r="27" spans="1:25">
      <c r="A27" s="32" t="s">
        <v>48</v>
      </c>
      <c r="B27" s="32">
        <v>28</v>
      </c>
      <c r="C27" s="32">
        <v>7</v>
      </c>
      <c r="D27" s="32">
        <v>35</v>
      </c>
      <c r="E27" s="32">
        <v>13</v>
      </c>
      <c r="F27" s="32">
        <v>2</v>
      </c>
      <c r="G27" s="32">
        <v>15</v>
      </c>
      <c r="H27" s="32">
        <v>0</v>
      </c>
      <c r="I27" s="32">
        <v>0</v>
      </c>
      <c r="J27" s="32">
        <v>0</v>
      </c>
      <c r="K27" s="32">
        <v>0</v>
      </c>
      <c r="L27" s="32">
        <v>0</v>
      </c>
      <c r="M27" s="32">
        <v>0</v>
      </c>
      <c r="N27" s="32">
        <v>0</v>
      </c>
      <c r="O27" s="32">
        <v>0</v>
      </c>
      <c r="P27" s="32">
        <v>0</v>
      </c>
      <c r="Q27" s="32">
        <v>0</v>
      </c>
      <c r="R27" s="32">
        <v>0</v>
      </c>
      <c r="S27" s="32">
        <v>0</v>
      </c>
      <c r="T27" s="32">
        <v>33</v>
      </c>
      <c r="U27" s="32">
        <v>8</v>
      </c>
      <c r="V27" s="32">
        <v>41</v>
      </c>
      <c r="W27" s="32">
        <v>13</v>
      </c>
      <c r="X27" s="32">
        <v>3</v>
      </c>
      <c r="Y27" s="32">
        <v>16</v>
      </c>
    </row>
    <row r="28" spans="1:25">
      <c r="A28" s="32" t="s">
        <v>49</v>
      </c>
      <c r="B28" s="32">
        <v>37</v>
      </c>
      <c r="C28" s="32">
        <v>8</v>
      </c>
      <c r="D28" s="32">
        <v>45</v>
      </c>
      <c r="E28" s="32">
        <v>12</v>
      </c>
      <c r="F28" s="32">
        <v>4</v>
      </c>
      <c r="G28" s="32">
        <v>16</v>
      </c>
      <c r="H28" s="32">
        <v>0</v>
      </c>
      <c r="I28" s="32">
        <v>0</v>
      </c>
      <c r="J28" s="32">
        <v>0</v>
      </c>
      <c r="K28" s="32">
        <v>0</v>
      </c>
      <c r="L28" s="32">
        <v>0</v>
      </c>
      <c r="M28" s="32">
        <v>0</v>
      </c>
      <c r="N28" s="32">
        <v>2</v>
      </c>
      <c r="O28" s="32">
        <v>2</v>
      </c>
      <c r="P28" s="32">
        <v>4</v>
      </c>
      <c r="Q28" s="32">
        <v>2</v>
      </c>
      <c r="R28" s="32">
        <v>2</v>
      </c>
      <c r="S28" s="32">
        <v>4</v>
      </c>
      <c r="T28" s="32">
        <v>44</v>
      </c>
      <c r="U28" s="32">
        <v>13</v>
      </c>
      <c r="V28" s="32">
        <v>57</v>
      </c>
      <c r="W28" s="32">
        <v>13</v>
      </c>
      <c r="X28" s="32">
        <v>7</v>
      </c>
      <c r="Y28" s="32">
        <v>20</v>
      </c>
    </row>
    <row r="29" spans="1:25">
      <c r="A29" s="32" t="s">
        <v>50</v>
      </c>
      <c r="B29" s="32">
        <v>45</v>
      </c>
      <c r="C29" s="32">
        <v>5</v>
      </c>
      <c r="D29" s="32">
        <v>50</v>
      </c>
      <c r="E29" s="32">
        <v>11</v>
      </c>
      <c r="F29" s="32">
        <v>2</v>
      </c>
      <c r="G29" s="32">
        <v>13</v>
      </c>
      <c r="H29" s="32">
        <v>0</v>
      </c>
      <c r="I29" s="32">
        <v>0</v>
      </c>
      <c r="J29" s="32">
        <v>0</v>
      </c>
      <c r="K29" s="32">
        <v>0</v>
      </c>
      <c r="L29" s="32">
        <v>0</v>
      </c>
      <c r="M29" s="32">
        <v>0</v>
      </c>
      <c r="N29" s="32">
        <v>1</v>
      </c>
      <c r="O29" s="32">
        <v>3</v>
      </c>
      <c r="P29" s="32">
        <v>4</v>
      </c>
      <c r="Q29" s="32">
        <v>1</v>
      </c>
      <c r="R29" s="32">
        <v>1</v>
      </c>
      <c r="S29" s="32">
        <v>2</v>
      </c>
      <c r="T29" s="32">
        <v>52</v>
      </c>
      <c r="U29" s="32">
        <v>9</v>
      </c>
      <c r="V29" s="32">
        <v>61</v>
      </c>
      <c r="W29" s="32">
        <v>12</v>
      </c>
      <c r="X29" s="32">
        <v>3</v>
      </c>
      <c r="Y29" s="32">
        <v>15</v>
      </c>
    </row>
    <row r="30" spans="1:25">
      <c r="A30" s="32" t="s">
        <v>51</v>
      </c>
      <c r="B30" s="32">
        <v>1</v>
      </c>
      <c r="C30" s="32">
        <v>2</v>
      </c>
      <c r="D30" s="32">
        <v>3</v>
      </c>
      <c r="E30" s="32">
        <v>1</v>
      </c>
      <c r="F30" s="32">
        <v>2</v>
      </c>
      <c r="G30" s="32">
        <v>3</v>
      </c>
      <c r="H30" s="32">
        <v>0</v>
      </c>
      <c r="I30" s="32">
        <v>0</v>
      </c>
      <c r="J30" s="32">
        <v>0</v>
      </c>
      <c r="K30" s="32">
        <v>0</v>
      </c>
      <c r="L30" s="32">
        <v>0</v>
      </c>
      <c r="M30" s="32">
        <v>0</v>
      </c>
      <c r="N30" s="32">
        <v>0</v>
      </c>
      <c r="O30" s="32">
        <v>3</v>
      </c>
      <c r="P30" s="32">
        <v>3</v>
      </c>
      <c r="Q30" s="32">
        <v>0</v>
      </c>
      <c r="R30" s="32">
        <v>3</v>
      </c>
      <c r="S30" s="32">
        <v>3</v>
      </c>
      <c r="T30" s="32">
        <v>2</v>
      </c>
      <c r="U30" s="32">
        <v>5</v>
      </c>
      <c r="V30" s="32">
        <v>7</v>
      </c>
      <c r="W30" s="32">
        <v>1</v>
      </c>
      <c r="X30" s="32">
        <v>4</v>
      </c>
      <c r="Y30" s="32">
        <v>5</v>
      </c>
    </row>
    <row r="31" spans="1:25">
      <c r="A31" s="32" t="s">
        <v>52</v>
      </c>
      <c r="B31" s="32">
        <v>0</v>
      </c>
      <c r="C31" s="32">
        <v>0</v>
      </c>
      <c r="D31" s="32">
        <v>0</v>
      </c>
      <c r="E31" s="32">
        <v>0</v>
      </c>
      <c r="F31" s="32">
        <v>0</v>
      </c>
      <c r="G31" s="32">
        <v>0</v>
      </c>
      <c r="H31" s="32">
        <v>0</v>
      </c>
      <c r="I31" s="32">
        <v>0</v>
      </c>
      <c r="J31" s="32">
        <v>0</v>
      </c>
      <c r="K31" s="32">
        <v>0</v>
      </c>
      <c r="L31" s="32">
        <v>0</v>
      </c>
      <c r="M31" s="32">
        <v>0</v>
      </c>
      <c r="N31" s="32">
        <v>0</v>
      </c>
      <c r="O31" s="32">
        <v>2</v>
      </c>
      <c r="P31" s="32">
        <v>2</v>
      </c>
      <c r="Q31" s="32">
        <v>0</v>
      </c>
      <c r="R31" s="32">
        <v>1</v>
      </c>
      <c r="S31" s="32">
        <v>1</v>
      </c>
      <c r="T31" s="32">
        <v>0</v>
      </c>
      <c r="U31" s="32">
        <v>7</v>
      </c>
      <c r="V31" s="32">
        <v>7</v>
      </c>
      <c r="W31" s="32">
        <v>0</v>
      </c>
      <c r="X31" s="32">
        <v>2</v>
      </c>
      <c r="Y31" s="32">
        <v>2</v>
      </c>
    </row>
    <row r="32" spans="1:25">
      <c r="A32" s="32"/>
      <c r="B32" s="32"/>
      <c r="C32" s="32"/>
      <c r="D32" s="32"/>
      <c r="E32" s="32"/>
      <c r="F32" s="32"/>
      <c r="G32" s="32"/>
      <c r="H32" s="32"/>
      <c r="I32" s="32"/>
      <c r="J32" s="32"/>
      <c r="K32" s="32"/>
      <c r="L32" s="32"/>
      <c r="M32" s="32"/>
      <c r="N32" s="32"/>
      <c r="O32" s="32"/>
      <c r="P32" s="32"/>
      <c r="Q32" s="32"/>
      <c r="R32" s="32"/>
      <c r="S32" s="32"/>
      <c r="T32" s="32"/>
      <c r="U32" s="32"/>
      <c r="V32" s="32"/>
      <c r="W32" s="32"/>
      <c r="X32" s="32"/>
      <c r="Y32" s="3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5C98B-9BB6-4126-B23F-C1F6AD590C8B}">
  <sheetPr>
    <tabColor theme="9" tint="0.79998168889431442"/>
  </sheetPr>
  <dimension ref="A1:AB66"/>
  <sheetViews>
    <sheetView zoomScale="85" zoomScaleNormal="85" workbookViewId="0">
      <selection activeCell="N4" sqref="N4"/>
    </sheetView>
  </sheetViews>
  <sheetFormatPr defaultRowHeight="16.5"/>
  <cols>
    <col min="3" max="3" width="11.125" customWidth="1"/>
    <col min="4" max="4" width="5.75" style="34" customWidth="1"/>
    <col min="6" max="6" width="11.125" customWidth="1"/>
    <col min="7" max="7" width="5.75" style="34" customWidth="1"/>
    <col min="9" max="9" width="5.75" style="34" customWidth="1"/>
    <col min="10" max="10" width="7.375" customWidth="1"/>
    <col min="11" max="11" width="10.625" customWidth="1"/>
    <col min="19" max="19" width="10.75" bestFit="1" customWidth="1"/>
    <col min="20" max="20" width="10.75" customWidth="1"/>
    <col min="23" max="23" width="10.75" bestFit="1" customWidth="1"/>
    <col min="27" max="27" width="10.75" bestFit="1" customWidth="1"/>
  </cols>
  <sheetData>
    <row r="1" spans="1:28">
      <c r="A1" s="33"/>
    </row>
    <row r="2" spans="1:28" ht="17.25" thickBot="1">
      <c r="A2" s="33"/>
      <c r="K2" t="s">
        <v>108</v>
      </c>
    </row>
    <row r="3" spans="1:28" ht="17.25" thickBot="1">
      <c r="A3" s="35"/>
      <c r="B3" s="36"/>
      <c r="C3" s="166" t="s">
        <v>53</v>
      </c>
      <c r="D3" s="167"/>
      <c r="E3" s="168"/>
      <c r="F3" s="166" t="s">
        <v>54</v>
      </c>
      <c r="G3" s="167"/>
      <c r="H3" s="168"/>
      <c r="I3"/>
      <c r="K3" s="169" t="s">
        <v>55</v>
      </c>
      <c r="L3" s="170"/>
      <c r="M3" s="171"/>
    </row>
    <row r="4" spans="1:28" ht="17.25" thickBot="1">
      <c r="A4" s="37" t="s">
        <v>56</v>
      </c>
      <c r="B4" s="38" t="s">
        <v>57</v>
      </c>
      <c r="C4" s="39" t="s">
        <v>58</v>
      </c>
      <c r="D4" s="40" t="s">
        <v>59</v>
      </c>
      <c r="E4" s="41" t="s">
        <v>60</v>
      </c>
      <c r="F4" s="39" t="s">
        <v>58</v>
      </c>
      <c r="G4" s="40" t="s">
        <v>59</v>
      </c>
      <c r="H4" s="42" t="s">
        <v>60</v>
      </c>
      <c r="J4" s="34"/>
      <c r="K4" s="43" t="s">
        <v>61</v>
      </c>
      <c r="L4" s="44" t="s">
        <v>57</v>
      </c>
      <c r="M4" s="45" t="s">
        <v>62</v>
      </c>
    </row>
    <row r="5" spans="1:28">
      <c r="A5" s="164"/>
      <c r="B5" s="46" t="s">
        <v>63</v>
      </c>
      <c r="C5" s="47" t="s">
        <v>64</v>
      </c>
      <c r="D5" s="48" t="s">
        <v>64</v>
      </c>
      <c r="E5" s="49" t="e">
        <v>#N/A</v>
      </c>
      <c r="F5" s="47" t="s">
        <v>64</v>
      </c>
      <c r="G5" s="48" t="s">
        <v>64</v>
      </c>
      <c r="H5" s="49" t="e">
        <v>#N/A</v>
      </c>
      <c r="I5" s="84"/>
      <c r="J5" s="34"/>
      <c r="K5" s="74" t="str">
        <f>IF(TEXT('일간 팔로워'!$L$1,"aaa")=$B5,'일간 팔로워'!$L$1,"")</f>
        <v/>
      </c>
      <c r="L5" s="79" t="str">
        <f>IF(TEXT('일간 팔로워'!$L$1,"aaa")=$B5,'일간 팔로워'!$L$1,"")</f>
        <v/>
      </c>
      <c r="M5" s="7" t="e">
        <f>IFERROR(INDEX(visitors!$A$1:$Y$32,DAY(K5)+1,MATCH($K$2,visitors!$1:$1,0)),NA())</f>
        <v>#N/A</v>
      </c>
    </row>
    <row r="6" spans="1:28">
      <c r="A6" s="164"/>
      <c r="B6" s="50" t="s">
        <v>65</v>
      </c>
      <c r="C6" s="47" t="s">
        <v>64</v>
      </c>
      <c r="D6" s="48" t="s">
        <v>64</v>
      </c>
      <c r="E6" s="49" t="e">
        <v>#N/A</v>
      </c>
      <c r="F6" s="47" t="s">
        <v>64</v>
      </c>
      <c r="G6" s="48" t="s">
        <v>64</v>
      </c>
      <c r="H6" s="49" t="e">
        <v>#N/A</v>
      </c>
      <c r="I6" s="84"/>
      <c r="J6" s="34"/>
      <c r="K6" s="75" t="str">
        <f>IF(K5&lt;&gt;"",K5+1,IF(TEXT('일간 팔로워'!$L$1,"aaa")=$B6,'일간 팔로워'!$L$1,""))</f>
        <v/>
      </c>
      <c r="L6" s="80" t="str">
        <f>IF(L5&lt;&gt;"",L5+1,IF(TEXT('일간 팔로워'!$L$1,"aaa")=$B6,'일간 팔로워'!$L$1,""))</f>
        <v/>
      </c>
      <c r="M6" s="51" t="e">
        <f>IFERROR(INDEX(visitors!$A$1:$Y$32,DAY(K6)+1,MATCH($K$2,visitors!$1:$1,0)),NA())</f>
        <v>#N/A</v>
      </c>
    </row>
    <row r="7" spans="1:28">
      <c r="A7" s="164"/>
      <c r="B7" s="50" t="s">
        <v>66</v>
      </c>
      <c r="C7" s="47" t="s">
        <v>64</v>
      </c>
      <c r="D7" s="48" t="s">
        <v>64</v>
      </c>
      <c r="E7" s="49" t="e">
        <v>#N/A</v>
      </c>
      <c r="F7" s="47">
        <v>45444</v>
      </c>
      <c r="G7" s="48">
        <v>45444</v>
      </c>
      <c r="H7" s="49">
        <v>9</v>
      </c>
      <c r="I7" s="84"/>
      <c r="J7" s="34"/>
      <c r="K7" s="75">
        <f>IF(K6&lt;&gt;"",K6+1,IF(TEXT('일간 팔로워'!$L$1,"aaa")=$B7,'일간 팔로워'!$L$1,""))</f>
        <v>45444</v>
      </c>
      <c r="L7" s="80">
        <f>IF(L6&lt;&gt;"",L6+1,IF(TEXT('일간 팔로워'!$L$1,"aaa")=$B7,'일간 팔로워'!$L$1,""))</f>
        <v>45444</v>
      </c>
      <c r="M7" s="51">
        <f>IFERROR(INDEX(visitors!$A$1:$Y$32,DAY(K7)+1,MATCH($K$2,visitors!$1:$1,0)),NA())</f>
        <v>9</v>
      </c>
    </row>
    <row r="8" spans="1:28" ht="17.25" thickBot="1">
      <c r="A8" s="164"/>
      <c r="B8" s="52" t="s">
        <v>67</v>
      </c>
      <c r="C8" s="53" t="s">
        <v>64</v>
      </c>
      <c r="D8" s="54" t="s">
        <v>64</v>
      </c>
      <c r="E8" s="55" t="e">
        <v>#N/A</v>
      </c>
      <c r="F8" s="53">
        <v>45445</v>
      </c>
      <c r="G8" s="54">
        <v>45445</v>
      </c>
      <c r="H8" s="55">
        <v>21</v>
      </c>
      <c r="I8" s="84"/>
      <c r="J8" s="34"/>
      <c r="K8" s="76">
        <f>IF(K7&lt;&gt;"",K7+1,IF(TEXT('일간 팔로워'!$L$1,"aaa")=$B8,'일간 팔로워'!$L$1,""))</f>
        <v>45445</v>
      </c>
      <c r="L8" s="81">
        <f>IF(L7&lt;&gt;"",L7+1,IF(TEXT('일간 팔로워'!$L$1,"aaa")=$B8,'일간 팔로워'!$L$1,""))</f>
        <v>45445</v>
      </c>
      <c r="M8" s="45">
        <f>IFERROR(INDEX(visitors!$A$1:$Y$32,DAY(K8)+1,MATCH($K$2,visitors!$1:$1,0)),NA())</f>
        <v>21</v>
      </c>
    </row>
    <row r="9" spans="1:28">
      <c r="A9" s="163" t="s">
        <v>68</v>
      </c>
      <c r="B9" s="56" t="s">
        <v>19</v>
      </c>
      <c r="C9" s="57" t="s">
        <v>64</v>
      </c>
      <c r="D9" s="58" t="s">
        <v>64</v>
      </c>
      <c r="E9" s="59" t="e">
        <v>#N/A</v>
      </c>
      <c r="F9" s="57">
        <v>45446</v>
      </c>
      <c r="G9" s="58">
        <v>45446</v>
      </c>
      <c r="H9" s="59">
        <v>31</v>
      </c>
      <c r="I9" s="84"/>
      <c r="J9" s="34"/>
      <c r="K9" s="74">
        <f>IF(K8&lt;&gt;"",K8+1,IF(TEXT('일간 팔로워'!$L$1,"aaa")=$B9,'일간 팔로워'!$L$1,""))</f>
        <v>45446</v>
      </c>
      <c r="L9" s="79">
        <f>IF(L8&lt;&gt;"",L8+1,IF(TEXT('일간 팔로워'!$L$1,"aaa")=$B9,'일간 팔로워'!$L$1,""))</f>
        <v>45446</v>
      </c>
      <c r="M9" s="7">
        <f>IFERROR(INDEX(visitors!$A$1:$Y$32,DAY(K9)+1,MATCH($K$2,visitors!$1:$1,0)),NA())</f>
        <v>31</v>
      </c>
    </row>
    <row r="10" spans="1:28">
      <c r="A10" s="164"/>
      <c r="B10" s="50" t="s">
        <v>69</v>
      </c>
      <c r="C10" s="60" t="s">
        <v>64</v>
      </c>
      <c r="D10" s="61" t="s">
        <v>64</v>
      </c>
      <c r="E10" s="62" t="e">
        <v>#N/A</v>
      </c>
      <c r="F10" s="60">
        <v>45447</v>
      </c>
      <c r="G10" s="61">
        <v>45447</v>
      </c>
      <c r="H10" s="62">
        <v>31</v>
      </c>
      <c r="I10" s="84"/>
      <c r="J10" s="34"/>
      <c r="K10" s="75">
        <f>IF(K9&lt;&gt;"",K9+1,IF(TEXT('일간 팔로워'!$L$1,"aaa")=$B10,'일간 팔로워'!$L$1,""))</f>
        <v>45447</v>
      </c>
      <c r="L10" s="80">
        <f>IF(L9&lt;&gt;"",L9+1,IF(TEXT('일간 팔로워'!$L$1,"aaa")=$B10,'일간 팔로워'!$L$1,""))</f>
        <v>45447</v>
      </c>
      <c r="M10" s="51">
        <f>IFERROR(INDEX(visitors!$A$1:$Y$32,DAY(K10)+1,MATCH($K$2,visitors!$1:$1,0)),NA())</f>
        <v>31</v>
      </c>
    </row>
    <row r="11" spans="1:28">
      <c r="A11" s="164"/>
      <c r="B11" s="50" t="s">
        <v>70</v>
      </c>
      <c r="C11" s="60">
        <v>45413</v>
      </c>
      <c r="D11" s="61">
        <v>45413</v>
      </c>
      <c r="E11" s="62">
        <v>33</v>
      </c>
      <c r="F11" s="60">
        <v>45448</v>
      </c>
      <c r="G11" s="61">
        <v>45448</v>
      </c>
      <c r="H11" s="62">
        <v>84</v>
      </c>
      <c r="I11" s="84"/>
      <c r="J11" s="34"/>
      <c r="K11" s="75">
        <f>IF(K10&lt;&gt;"",K10+1,IF(TEXT('일간 팔로워'!$L$1,"aaa")=$B11,'일간 팔로워'!$L$1,""))</f>
        <v>45448</v>
      </c>
      <c r="L11" s="80">
        <f>IF(L10&lt;&gt;"",L10+1,IF(TEXT('일간 팔로워'!$L$1,"aaa")=$B11,'일간 팔로워'!$L$1,""))</f>
        <v>45448</v>
      </c>
      <c r="M11" s="51">
        <f>IFERROR(INDEX(visitors!$A$1:$Y$32,DAY(K11)+1,MATCH($K$2,visitors!$1:$1,0)),NA())</f>
        <v>84</v>
      </c>
    </row>
    <row r="12" spans="1:28">
      <c r="A12" s="164"/>
      <c r="B12" s="50" t="s">
        <v>63</v>
      </c>
      <c r="C12" s="60">
        <v>45414</v>
      </c>
      <c r="D12" s="61">
        <v>45414</v>
      </c>
      <c r="E12" s="62">
        <v>47</v>
      </c>
      <c r="F12" s="60">
        <v>45449</v>
      </c>
      <c r="G12" s="61">
        <v>45449</v>
      </c>
      <c r="H12" s="62">
        <v>17</v>
      </c>
      <c r="I12" s="84"/>
      <c r="J12" s="34"/>
      <c r="K12" s="75">
        <f>IF(K11&lt;&gt;"",K11+1,IF(TEXT('일간 팔로워'!$L$1,"aaa")=$B12,'일간 팔로워'!$L$1,""))</f>
        <v>45449</v>
      </c>
      <c r="L12" s="80">
        <f>IF(L11&lt;&gt;"",L11+1,IF(TEXT('일간 팔로워'!$L$1,"aaa")=$B12,'일간 팔로워'!$L$1,""))</f>
        <v>45449</v>
      </c>
      <c r="M12" s="51">
        <f>IFERROR(INDEX(visitors!$A$1:$Y$32,DAY(K12)+1,MATCH($K$2,visitors!$1:$1,0)),NA())</f>
        <v>17</v>
      </c>
    </row>
    <row r="13" spans="1:28">
      <c r="A13" s="164"/>
      <c r="B13" s="50" t="s">
        <v>65</v>
      </c>
      <c r="C13" s="60">
        <v>45415</v>
      </c>
      <c r="D13" s="61">
        <v>45415</v>
      </c>
      <c r="E13" s="62">
        <v>56</v>
      </c>
      <c r="F13" s="60">
        <v>45450</v>
      </c>
      <c r="G13" s="61">
        <v>45450</v>
      </c>
      <c r="H13" s="62">
        <v>49</v>
      </c>
      <c r="I13" s="84"/>
      <c r="J13" s="34"/>
      <c r="K13" s="75">
        <f>IF(K12&lt;&gt;"",K12+1,IF(TEXT('일간 팔로워'!$L$1,"aaa")=$B13,'일간 팔로워'!$L$1,""))</f>
        <v>45450</v>
      </c>
      <c r="L13" s="80">
        <f>IF(L12&lt;&gt;"",L12+1,IF(TEXT('일간 팔로워'!$L$1,"aaa")=$B13,'일간 팔로워'!$L$1,""))</f>
        <v>45450</v>
      </c>
      <c r="M13" s="51">
        <f>IFERROR(INDEX(visitors!$A$1:$Y$32,DAY(K13)+1,MATCH($K$2,visitors!$1:$1,0)),NA())</f>
        <v>49</v>
      </c>
      <c r="S13" s="8"/>
      <c r="T13" s="63"/>
      <c r="U13" s="34"/>
      <c r="W13" s="8"/>
      <c r="X13" s="63"/>
      <c r="Y13" s="34"/>
      <c r="AA13" s="8"/>
      <c r="AB13" s="63"/>
    </row>
    <row r="14" spans="1:28">
      <c r="A14" s="164"/>
      <c r="B14" s="50" t="s">
        <v>66</v>
      </c>
      <c r="C14" s="60">
        <v>45416</v>
      </c>
      <c r="D14" s="61">
        <v>45416</v>
      </c>
      <c r="E14" s="62">
        <v>15</v>
      </c>
      <c r="F14" s="60">
        <v>45451</v>
      </c>
      <c r="G14" s="61">
        <v>45451</v>
      </c>
      <c r="H14" s="62">
        <v>13</v>
      </c>
      <c r="I14" s="84"/>
      <c r="J14" s="34"/>
      <c r="K14" s="75">
        <f>IF(K13&lt;&gt;"",K13+1,IF(TEXT('일간 팔로워'!$L$1,"aaa")=$B14,'일간 팔로워'!$L$1,""))</f>
        <v>45451</v>
      </c>
      <c r="L14" s="80">
        <f>IF(L13&lt;&gt;"",L13+1,IF(TEXT('일간 팔로워'!$L$1,"aaa")=$B14,'일간 팔로워'!$L$1,""))</f>
        <v>45451</v>
      </c>
      <c r="M14" s="51">
        <f>IFERROR(INDEX(visitors!$A$1:$Y$32,DAY(K14)+1,MATCH($K$2,visitors!$1:$1,0)),NA())</f>
        <v>13</v>
      </c>
      <c r="S14" s="8"/>
      <c r="T14" s="63"/>
      <c r="U14" s="34"/>
      <c r="W14" s="8"/>
      <c r="X14" s="63"/>
      <c r="Y14" s="34"/>
      <c r="AA14" s="8"/>
      <c r="AB14" s="63"/>
    </row>
    <row r="15" spans="1:28" ht="17.25" thickBot="1">
      <c r="A15" s="165"/>
      <c r="B15" s="64" t="s">
        <v>67</v>
      </c>
      <c r="C15" s="65">
        <v>45417</v>
      </c>
      <c r="D15" s="66">
        <v>45417</v>
      </c>
      <c r="E15" s="42">
        <v>60</v>
      </c>
      <c r="F15" s="65">
        <v>45452</v>
      </c>
      <c r="G15" s="66">
        <v>45452</v>
      </c>
      <c r="H15" s="42">
        <v>21</v>
      </c>
      <c r="I15" s="84"/>
      <c r="J15" s="34"/>
      <c r="K15" s="76">
        <f>IF(K14&lt;&gt;"",K14+1,IF(TEXT('일간 팔로워'!$L$1,"aaa")=$B15,'일간 팔로워'!$L$1,""))</f>
        <v>45452</v>
      </c>
      <c r="L15" s="81">
        <f>IF(L14&lt;&gt;"",L14+1,IF(TEXT('일간 팔로워'!$L$1,"aaa")=$B15,'일간 팔로워'!$L$1,""))</f>
        <v>45452</v>
      </c>
      <c r="M15" s="67">
        <f>IFERROR(INDEX(visitors!$A$1:$Y$32,DAY(K15)+1,MATCH($K$2,visitors!$1:$1,0)),NA())</f>
        <v>21</v>
      </c>
      <c r="S15" s="8"/>
      <c r="T15" s="63"/>
      <c r="U15" s="34"/>
      <c r="W15" s="8"/>
      <c r="X15" s="63"/>
      <c r="Y15" s="34"/>
      <c r="AA15" s="8"/>
      <c r="AB15" s="63"/>
    </row>
    <row r="16" spans="1:28">
      <c r="A16" s="163" t="s">
        <v>71</v>
      </c>
      <c r="B16" s="56" t="s">
        <v>20</v>
      </c>
      <c r="C16" s="57">
        <v>45418</v>
      </c>
      <c r="D16" s="58">
        <v>45418</v>
      </c>
      <c r="E16" s="59">
        <v>36</v>
      </c>
      <c r="F16" s="57">
        <v>45453</v>
      </c>
      <c r="G16" s="58">
        <v>45453</v>
      </c>
      <c r="H16" s="59">
        <v>29</v>
      </c>
      <c r="I16" s="84"/>
      <c r="J16" s="34"/>
      <c r="K16" s="74">
        <f>IF(K15&lt;&gt;"",K15+1,IF(TEXT('일간 팔로워'!$L$1,"aaa")=$B16,'일간 팔로워'!$L$1,""))</f>
        <v>45453</v>
      </c>
      <c r="L16" s="79">
        <f>IF(L15&lt;&gt;"",L15+1,IF(TEXT('일간 팔로워'!$L$1,"aaa")=$B16,'일간 팔로워'!$L$1,""))</f>
        <v>45453</v>
      </c>
      <c r="M16" s="7">
        <f>IFERROR(INDEX(visitors!$A$1:$Y$32,DAY(K16)+1,MATCH($K$2,visitors!$1:$1,0)),NA())</f>
        <v>29</v>
      </c>
      <c r="S16" s="8"/>
      <c r="T16" s="63"/>
      <c r="U16" s="34"/>
      <c r="W16" s="8"/>
      <c r="X16" s="63"/>
      <c r="Y16" s="34"/>
      <c r="AA16" s="8"/>
      <c r="AB16" s="63"/>
    </row>
    <row r="17" spans="1:28">
      <c r="A17" s="164"/>
      <c r="B17" s="50" t="s">
        <v>72</v>
      </c>
      <c r="C17" s="60">
        <v>45419</v>
      </c>
      <c r="D17" s="61">
        <v>45419</v>
      </c>
      <c r="E17" s="62">
        <v>33</v>
      </c>
      <c r="F17" s="60">
        <v>45454</v>
      </c>
      <c r="G17" s="61">
        <v>45454</v>
      </c>
      <c r="H17" s="62">
        <v>51</v>
      </c>
      <c r="I17" s="84"/>
      <c r="J17" s="34"/>
      <c r="K17" s="75">
        <f>IF(K16&lt;&gt;"",K16+1,IF(TEXT('일간 팔로워'!$L$1,"aaa")=$B17,'일간 팔로워'!$L$1,""))</f>
        <v>45454</v>
      </c>
      <c r="L17" s="80">
        <f>IF(L16&lt;&gt;"",L16+1,IF(TEXT('일간 팔로워'!$L$1,"aaa")=$B17,'일간 팔로워'!$L$1,""))</f>
        <v>45454</v>
      </c>
      <c r="M17" s="51">
        <f>IFERROR(INDEX(visitors!$A$1:$Y$32,DAY(K17)+1,MATCH($K$2,visitors!$1:$1,0)),NA())</f>
        <v>51</v>
      </c>
      <c r="S17" s="8"/>
      <c r="T17" s="63"/>
      <c r="U17" s="34"/>
      <c r="W17" s="8"/>
      <c r="X17" s="63"/>
      <c r="Y17" s="34"/>
      <c r="AA17" s="8"/>
      <c r="AB17" s="63"/>
    </row>
    <row r="18" spans="1:28">
      <c r="A18" s="164"/>
      <c r="B18" s="50" t="s">
        <v>70</v>
      </c>
      <c r="C18" s="60">
        <v>45420</v>
      </c>
      <c r="D18" s="61">
        <v>45420</v>
      </c>
      <c r="E18" s="62">
        <v>82</v>
      </c>
      <c r="F18" s="60">
        <v>45455</v>
      </c>
      <c r="G18" s="61">
        <v>45455</v>
      </c>
      <c r="H18" s="62">
        <v>28</v>
      </c>
      <c r="I18" s="84"/>
      <c r="J18" s="34"/>
      <c r="K18" s="75">
        <f>IF(K17&lt;&gt;"",K17+1,IF(TEXT('일간 팔로워'!$L$1,"aaa")=$B18,'일간 팔로워'!$L$1,""))</f>
        <v>45455</v>
      </c>
      <c r="L18" s="80">
        <f>IF(L17&lt;&gt;"",L17+1,IF(TEXT('일간 팔로워'!$L$1,"aaa")=$B18,'일간 팔로워'!$L$1,""))</f>
        <v>45455</v>
      </c>
      <c r="M18" s="51">
        <f>IFERROR(INDEX(visitors!$A$1:$Y$32,DAY(K18)+1,MATCH($K$2,visitors!$1:$1,0)),NA())</f>
        <v>28</v>
      </c>
      <c r="S18" s="8"/>
      <c r="T18" s="63"/>
      <c r="U18" s="34"/>
      <c r="W18" s="8"/>
      <c r="X18" s="63"/>
      <c r="Y18" s="34"/>
      <c r="AA18" s="8"/>
      <c r="AB18" s="63"/>
    </row>
    <row r="19" spans="1:28">
      <c r="A19" s="164"/>
      <c r="B19" s="50" t="s">
        <v>73</v>
      </c>
      <c r="C19" s="60">
        <v>45421</v>
      </c>
      <c r="D19" s="61">
        <v>45421</v>
      </c>
      <c r="E19" s="62">
        <v>110</v>
      </c>
      <c r="F19" s="60">
        <v>45456</v>
      </c>
      <c r="G19" s="61">
        <v>45456</v>
      </c>
      <c r="H19" s="62">
        <v>51</v>
      </c>
      <c r="I19" s="84"/>
      <c r="J19" s="34"/>
      <c r="K19" s="75">
        <f>IF(K18&lt;&gt;"",K18+1,IF(TEXT('일간 팔로워'!$L$1,"aaa")=$B19,'일간 팔로워'!$L$1,""))</f>
        <v>45456</v>
      </c>
      <c r="L19" s="80">
        <f>IF(L18&lt;&gt;"",L18+1,IF(TEXT('일간 팔로워'!$L$1,"aaa")=$B19,'일간 팔로워'!$L$1,""))</f>
        <v>45456</v>
      </c>
      <c r="M19" s="51">
        <f>IFERROR(INDEX(visitors!$A$1:$Y$32,DAY(K19)+1,MATCH($K$2,visitors!$1:$1,0)),NA())</f>
        <v>51</v>
      </c>
      <c r="S19" s="8"/>
      <c r="T19" s="63"/>
      <c r="U19" s="34"/>
      <c r="W19" s="8"/>
      <c r="X19" s="63"/>
      <c r="Y19" s="34"/>
      <c r="AA19" s="8"/>
      <c r="AB19" s="63"/>
    </row>
    <row r="20" spans="1:28">
      <c r="A20" s="164"/>
      <c r="B20" s="50" t="s">
        <v>74</v>
      </c>
      <c r="C20" s="60">
        <v>45422</v>
      </c>
      <c r="D20" s="61">
        <v>45422</v>
      </c>
      <c r="E20" s="62">
        <v>27</v>
      </c>
      <c r="F20" s="60">
        <v>45457</v>
      </c>
      <c r="G20" s="61">
        <v>45457</v>
      </c>
      <c r="H20" s="62">
        <v>38</v>
      </c>
      <c r="I20" s="84"/>
      <c r="J20" s="34"/>
      <c r="K20" s="75">
        <f>IF(K19&lt;&gt;"",K19+1,IF(TEXT('일간 팔로워'!$L$1,"aaa")=$B20,'일간 팔로워'!$L$1,""))</f>
        <v>45457</v>
      </c>
      <c r="L20" s="80">
        <f>IF(L19&lt;&gt;"",L19+1,IF(TEXT('일간 팔로워'!$L$1,"aaa")=$B20,'일간 팔로워'!$L$1,""))</f>
        <v>45457</v>
      </c>
      <c r="M20" s="51">
        <f>IFERROR(INDEX(visitors!$A$1:$Y$32,DAY(K20)+1,MATCH($K$2,visitors!$1:$1,0)),NA())</f>
        <v>38</v>
      </c>
      <c r="S20" s="8"/>
      <c r="T20" s="63"/>
      <c r="U20" s="34"/>
      <c r="W20" s="8"/>
      <c r="X20" s="63"/>
      <c r="Y20" s="34"/>
      <c r="AA20" s="8"/>
      <c r="AB20" s="63"/>
    </row>
    <row r="21" spans="1:28">
      <c r="A21" s="164"/>
      <c r="B21" s="50" t="s">
        <v>75</v>
      </c>
      <c r="C21" s="60">
        <v>45423</v>
      </c>
      <c r="D21" s="61">
        <v>45423</v>
      </c>
      <c r="E21" s="62">
        <v>23</v>
      </c>
      <c r="F21" s="60">
        <v>45458</v>
      </c>
      <c r="G21" s="61">
        <v>45458</v>
      </c>
      <c r="H21" s="62">
        <v>9</v>
      </c>
      <c r="I21" s="84"/>
      <c r="J21" s="34"/>
      <c r="K21" s="75">
        <f>IF(K20&lt;&gt;"",K20+1,IF(TEXT('일간 팔로워'!$L$1,"aaa")=$B21,'일간 팔로워'!$L$1,""))</f>
        <v>45458</v>
      </c>
      <c r="L21" s="80">
        <f>IF(L20&lt;&gt;"",L20+1,IF(TEXT('일간 팔로워'!$L$1,"aaa")=$B21,'일간 팔로워'!$L$1,""))</f>
        <v>45458</v>
      </c>
      <c r="M21" s="51">
        <f>IFERROR(INDEX(visitors!$A$1:$Y$32,DAY(K21)+1,MATCH($K$2,visitors!$1:$1,0)),NA())</f>
        <v>9</v>
      </c>
      <c r="S21" s="8"/>
      <c r="T21" s="63"/>
      <c r="U21" s="34"/>
      <c r="W21" s="8"/>
      <c r="X21" s="63"/>
      <c r="Y21" s="34"/>
      <c r="AA21" s="8"/>
      <c r="AB21" s="63"/>
    </row>
    <row r="22" spans="1:28" ht="17.25" thickBot="1">
      <c r="A22" s="165"/>
      <c r="B22" s="64" t="s">
        <v>76</v>
      </c>
      <c r="C22" s="65">
        <v>45424</v>
      </c>
      <c r="D22" s="66">
        <v>45424</v>
      </c>
      <c r="E22" s="42">
        <v>6</v>
      </c>
      <c r="F22" s="65">
        <v>45459</v>
      </c>
      <c r="G22" s="66">
        <v>45459</v>
      </c>
      <c r="H22" s="42">
        <v>8</v>
      </c>
      <c r="I22" s="84"/>
      <c r="J22" s="34"/>
      <c r="K22" s="76">
        <f>IF(K21&lt;&gt;"",K21+1,IF(TEXT('일간 팔로워'!$L$1,"aaa")=$B22,'일간 팔로워'!$L$1,""))</f>
        <v>45459</v>
      </c>
      <c r="L22" s="81">
        <f>IF(L21&lt;&gt;"",L21+1,IF(TEXT('일간 팔로워'!$L$1,"aaa")=$B22,'일간 팔로워'!$L$1,""))</f>
        <v>45459</v>
      </c>
      <c r="M22" s="67">
        <f>IFERROR(INDEX(visitors!$A$1:$Y$32,DAY(K22)+1,MATCH($K$2,visitors!$1:$1,0)),NA())</f>
        <v>8</v>
      </c>
      <c r="S22" s="8"/>
      <c r="T22" s="63"/>
      <c r="U22" s="34"/>
      <c r="W22" s="8"/>
      <c r="X22" s="63"/>
      <c r="Y22" s="34"/>
      <c r="AA22" s="8"/>
      <c r="AB22" s="63"/>
    </row>
    <row r="23" spans="1:28">
      <c r="A23" s="163" t="s">
        <v>77</v>
      </c>
      <c r="B23" s="56" t="s">
        <v>19</v>
      </c>
      <c r="C23" s="57">
        <v>45425</v>
      </c>
      <c r="D23" s="58">
        <v>45425</v>
      </c>
      <c r="E23" s="59">
        <v>36</v>
      </c>
      <c r="F23" s="57">
        <v>45460</v>
      </c>
      <c r="G23" s="58">
        <v>45460</v>
      </c>
      <c r="H23" s="59">
        <v>70</v>
      </c>
      <c r="I23" s="84"/>
      <c r="J23" s="34"/>
      <c r="K23" s="74">
        <f>IF(K22&lt;&gt;"",K22+1,IF(TEXT('일간 팔로워'!$L$1,"aaa")=$B23,'일간 팔로워'!$L$1,""))</f>
        <v>45460</v>
      </c>
      <c r="L23" s="79">
        <f>IF(L22&lt;&gt;"",L22+1,IF(TEXT('일간 팔로워'!$L$1,"aaa")=$B23,'일간 팔로워'!$L$1,""))</f>
        <v>45460</v>
      </c>
      <c r="M23" s="7">
        <f>IFERROR(INDEX(visitors!$A$1:$Y$32,DAY(K23)+1,MATCH($K$2,visitors!$1:$1,0)),NA())</f>
        <v>70</v>
      </c>
      <c r="S23" s="8"/>
      <c r="T23" s="63"/>
      <c r="U23" s="34"/>
      <c r="W23" s="8"/>
      <c r="X23" s="63"/>
      <c r="Y23" s="34"/>
      <c r="AA23" s="8"/>
      <c r="AB23" s="63"/>
    </row>
    <row r="24" spans="1:28">
      <c r="A24" s="164"/>
      <c r="B24" s="50" t="s">
        <v>69</v>
      </c>
      <c r="C24" s="60">
        <v>45426</v>
      </c>
      <c r="D24" s="61">
        <v>45426</v>
      </c>
      <c r="E24" s="62">
        <v>21</v>
      </c>
      <c r="F24" s="60">
        <v>45461</v>
      </c>
      <c r="G24" s="61">
        <v>45461</v>
      </c>
      <c r="H24" s="62">
        <v>43</v>
      </c>
      <c r="I24" s="84"/>
      <c r="J24" s="34"/>
      <c r="K24" s="75">
        <f>IF(K23&lt;&gt;"",K23+1,IF(TEXT('일간 팔로워'!$L$1,"aaa")=$B24,'일간 팔로워'!$L$1,""))</f>
        <v>45461</v>
      </c>
      <c r="L24" s="80">
        <f>IF(L23&lt;&gt;"",L23+1,IF(TEXT('일간 팔로워'!$L$1,"aaa")=$B24,'일간 팔로워'!$L$1,""))</f>
        <v>45461</v>
      </c>
      <c r="M24" s="51">
        <f>IFERROR(INDEX(visitors!$A$1:$Y$32,DAY(K24)+1,MATCH($K$2,visitors!$1:$1,0)),NA())</f>
        <v>43</v>
      </c>
      <c r="S24" s="8"/>
      <c r="T24" s="63"/>
      <c r="U24" s="34"/>
      <c r="W24" s="8"/>
      <c r="X24" s="63"/>
      <c r="Y24" s="34"/>
      <c r="AA24" s="8"/>
      <c r="AB24" s="63"/>
    </row>
    <row r="25" spans="1:28">
      <c r="A25" s="164"/>
      <c r="B25" s="50" t="s">
        <v>70</v>
      </c>
      <c r="C25" s="60">
        <v>45427</v>
      </c>
      <c r="D25" s="61">
        <v>45427</v>
      </c>
      <c r="E25" s="62">
        <v>41</v>
      </c>
      <c r="F25" s="60">
        <v>45462</v>
      </c>
      <c r="G25" s="61">
        <v>45462</v>
      </c>
      <c r="H25" s="62">
        <v>17</v>
      </c>
      <c r="I25" s="84"/>
      <c r="J25" s="34"/>
      <c r="K25" s="75">
        <f>IF(K24&lt;&gt;"",K24+1,IF(TEXT('일간 팔로워'!$L$1,"aaa")=$B25,'일간 팔로워'!$L$1,""))</f>
        <v>45462</v>
      </c>
      <c r="L25" s="80">
        <f>IF(L24&lt;&gt;"",L24+1,IF(TEXT('일간 팔로워'!$L$1,"aaa")=$B25,'일간 팔로워'!$L$1,""))</f>
        <v>45462</v>
      </c>
      <c r="M25" s="51">
        <f>IFERROR(INDEX(visitors!$A$1:$Y$32,DAY(K25)+1,MATCH($K$2,visitors!$1:$1,0)),NA())</f>
        <v>17</v>
      </c>
      <c r="S25" s="8"/>
      <c r="T25" s="63"/>
      <c r="U25" s="34"/>
      <c r="W25" s="8"/>
      <c r="X25" s="63"/>
      <c r="Y25" s="34"/>
      <c r="AA25" s="8"/>
      <c r="AB25" s="63"/>
    </row>
    <row r="26" spans="1:28">
      <c r="A26" s="164"/>
      <c r="B26" s="50" t="s">
        <v>73</v>
      </c>
      <c r="C26" s="60">
        <v>45428</v>
      </c>
      <c r="D26" s="61">
        <v>45428</v>
      </c>
      <c r="E26" s="62">
        <v>21</v>
      </c>
      <c r="F26" s="60">
        <v>45463</v>
      </c>
      <c r="G26" s="61">
        <v>45463</v>
      </c>
      <c r="H26" s="62">
        <v>231</v>
      </c>
      <c r="I26" s="84"/>
      <c r="J26" s="34"/>
      <c r="K26" s="75">
        <f>IF(K25&lt;&gt;"",K25+1,IF(TEXT('일간 팔로워'!$L$1,"aaa")=$B26,'일간 팔로워'!$L$1,""))</f>
        <v>45463</v>
      </c>
      <c r="L26" s="80">
        <f>IF(L25&lt;&gt;"",L25+1,IF(TEXT('일간 팔로워'!$L$1,"aaa")=$B26,'일간 팔로워'!$L$1,""))</f>
        <v>45463</v>
      </c>
      <c r="M26" s="51">
        <f>IFERROR(INDEX(visitors!$A$1:$Y$32,DAY(K26)+1,MATCH($K$2,visitors!$1:$1,0)),NA())</f>
        <v>231</v>
      </c>
      <c r="S26" s="8"/>
      <c r="T26" s="63"/>
      <c r="U26" s="34"/>
      <c r="W26" s="8"/>
      <c r="X26" s="63"/>
      <c r="Y26" s="34"/>
      <c r="AA26" s="8"/>
      <c r="AB26" s="63"/>
    </row>
    <row r="27" spans="1:28">
      <c r="A27" s="164"/>
      <c r="B27" s="50" t="s">
        <v>74</v>
      </c>
      <c r="C27" s="60">
        <v>45429</v>
      </c>
      <c r="D27" s="61">
        <v>45429</v>
      </c>
      <c r="E27" s="62">
        <v>24</v>
      </c>
      <c r="F27" s="60">
        <v>45464</v>
      </c>
      <c r="G27" s="61">
        <v>45464</v>
      </c>
      <c r="H27" s="62">
        <v>53</v>
      </c>
      <c r="I27" s="84"/>
      <c r="J27" s="34"/>
      <c r="K27" s="75">
        <f>IF(K26&lt;&gt;"",K26+1,IF(TEXT('일간 팔로워'!$L$1,"aaa")=$B27,'일간 팔로워'!$L$1,""))</f>
        <v>45464</v>
      </c>
      <c r="L27" s="80">
        <f>IF(L26&lt;&gt;"",L26+1,IF(TEXT('일간 팔로워'!$L$1,"aaa")=$B27,'일간 팔로워'!$L$1,""))</f>
        <v>45464</v>
      </c>
      <c r="M27" s="51">
        <f>IFERROR(INDEX(visitors!$A$1:$Y$32,DAY(K27)+1,MATCH($K$2,visitors!$1:$1,0)),NA())</f>
        <v>53</v>
      </c>
      <c r="S27" s="8"/>
      <c r="T27" s="63"/>
      <c r="U27" s="34"/>
      <c r="W27" s="8"/>
      <c r="X27" s="63"/>
      <c r="Y27" s="34"/>
      <c r="AA27" s="8"/>
      <c r="AB27" s="63"/>
    </row>
    <row r="28" spans="1:28">
      <c r="A28" s="164"/>
      <c r="B28" s="50" t="s">
        <v>75</v>
      </c>
      <c r="C28" s="60">
        <v>45430</v>
      </c>
      <c r="D28" s="61">
        <v>45430</v>
      </c>
      <c r="E28" s="62">
        <v>5</v>
      </c>
      <c r="F28" s="60">
        <v>45465</v>
      </c>
      <c r="G28" s="61">
        <v>45465</v>
      </c>
      <c r="H28" s="62">
        <v>10</v>
      </c>
      <c r="I28" s="84"/>
      <c r="J28" s="34"/>
      <c r="K28" s="75">
        <f>IF(K27&lt;&gt;"",K27+1,IF(TEXT('일간 팔로워'!$L$1,"aaa")=$B28,'일간 팔로워'!$L$1,""))</f>
        <v>45465</v>
      </c>
      <c r="L28" s="80">
        <f>IF(L27&lt;&gt;"",L27+1,IF(TEXT('일간 팔로워'!$L$1,"aaa")=$B28,'일간 팔로워'!$L$1,""))</f>
        <v>45465</v>
      </c>
      <c r="M28" s="51">
        <f>IFERROR(INDEX(visitors!$A$1:$Y$32,DAY(K28)+1,MATCH($K$2,visitors!$1:$1,0)),NA())</f>
        <v>10</v>
      </c>
      <c r="S28" s="8"/>
      <c r="T28" s="63"/>
      <c r="U28" s="34"/>
      <c r="W28" s="8"/>
      <c r="X28" s="63"/>
      <c r="Y28" s="34"/>
      <c r="AA28" s="8"/>
      <c r="AB28" s="63"/>
    </row>
    <row r="29" spans="1:28" ht="17.25" thickBot="1">
      <c r="A29" s="165"/>
      <c r="B29" s="64" t="s">
        <v>76</v>
      </c>
      <c r="C29" s="65">
        <v>45431</v>
      </c>
      <c r="D29" s="66">
        <v>45431</v>
      </c>
      <c r="E29" s="42">
        <v>25</v>
      </c>
      <c r="F29" s="65">
        <v>45466</v>
      </c>
      <c r="G29" s="66">
        <v>45466</v>
      </c>
      <c r="H29" s="42">
        <v>6</v>
      </c>
      <c r="I29" s="84"/>
      <c r="J29" s="34"/>
      <c r="K29" s="76">
        <f>IF(K28&lt;&gt;"",K28+1,IF(TEXT('일간 팔로워'!$L$1,"aaa")=$B29,'일간 팔로워'!$L$1,""))</f>
        <v>45466</v>
      </c>
      <c r="L29" s="81">
        <f>IF(L28&lt;&gt;"",L28+1,IF(TEXT('일간 팔로워'!$L$1,"aaa")=$B29,'일간 팔로워'!$L$1,""))</f>
        <v>45466</v>
      </c>
      <c r="M29" s="67">
        <f>IFERROR(INDEX(visitors!$A$1:$Y$32,DAY(K29)+1,MATCH($K$2,visitors!$1:$1,0)),NA())</f>
        <v>6</v>
      </c>
      <c r="S29" s="8"/>
      <c r="T29" s="63"/>
      <c r="U29" s="34"/>
      <c r="W29" s="8"/>
      <c r="X29" s="63"/>
      <c r="Y29" s="34"/>
      <c r="AA29" s="8"/>
      <c r="AB29" s="63"/>
    </row>
    <row r="30" spans="1:28">
      <c r="A30" s="163" t="s">
        <v>78</v>
      </c>
      <c r="B30" s="56" t="s">
        <v>19</v>
      </c>
      <c r="C30" s="57">
        <v>45432</v>
      </c>
      <c r="D30" s="58">
        <v>45432</v>
      </c>
      <c r="E30" s="59">
        <v>23</v>
      </c>
      <c r="F30" s="57">
        <v>45467</v>
      </c>
      <c r="G30" s="58">
        <v>45467</v>
      </c>
      <c r="H30" s="59">
        <v>17</v>
      </c>
      <c r="I30" s="84"/>
      <c r="J30" s="34"/>
      <c r="K30" s="74">
        <f>IF(K29&lt;&gt;"",K29+1,IF(TEXT('일간 팔로워'!$L$1,"aaa")=$B30,'일간 팔로워'!$L$1,""))</f>
        <v>45467</v>
      </c>
      <c r="L30" s="79">
        <f>IF(L29&lt;&gt;"",L29+1,IF(TEXT('일간 팔로워'!$L$1,"aaa")=$B30,'일간 팔로워'!$L$1,""))</f>
        <v>45467</v>
      </c>
      <c r="M30" s="7">
        <f>IFERROR(INDEX(visitors!$A$1:$Y$32,DAY(K30)+1,MATCH($K$2,visitors!$1:$1,0)),NA())</f>
        <v>17</v>
      </c>
      <c r="S30" s="8"/>
      <c r="T30" s="63"/>
      <c r="U30" s="34"/>
      <c r="W30" s="8"/>
      <c r="X30" s="63"/>
      <c r="Y30" s="34"/>
      <c r="AA30" s="8"/>
      <c r="AB30" s="63"/>
    </row>
    <row r="31" spans="1:28">
      <c r="A31" s="164"/>
      <c r="B31" s="50" t="s">
        <v>69</v>
      </c>
      <c r="C31" s="60">
        <v>45433</v>
      </c>
      <c r="D31" s="61">
        <v>45433</v>
      </c>
      <c r="E31" s="62">
        <v>11</v>
      </c>
      <c r="F31" s="60">
        <v>45468</v>
      </c>
      <c r="G31" s="61">
        <v>45468</v>
      </c>
      <c r="H31" s="62">
        <v>75</v>
      </c>
      <c r="I31" s="84"/>
      <c r="J31" s="34"/>
      <c r="K31" s="75">
        <f>IF(K30&lt;&gt;"",K30+1,IF(TEXT('일간 팔로워'!$L$1,"aaa")=$B31,'일간 팔로워'!$L$1,""))</f>
        <v>45468</v>
      </c>
      <c r="L31" s="80">
        <f>IF(L30&lt;&gt;"",L30+1,IF(TEXT('일간 팔로워'!$L$1,"aaa")=$B31,'일간 팔로워'!$L$1,""))</f>
        <v>45468</v>
      </c>
      <c r="M31" s="51">
        <f>IFERROR(INDEX(visitors!$A$1:$Y$32,DAY(K31)+1,MATCH($K$2,visitors!$1:$1,0)),NA())</f>
        <v>75</v>
      </c>
      <c r="S31" s="8"/>
      <c r="T31" s="63"/>
      <c r="U31" s="34"/>
      <c r="W31" s="8"/>
      <c r="X31" s="63"/>
      <c r="Y31" s="34"/>
      <c r="AA31" s="8"/>
      <c r="AB31" s="63"/>
    </row>
    <row r="32" spans="1:28">
      <c r="A32" s="164"/>
      <c r="B32" s="50" t="s">
        <v>70</v>
      </c>
      <c r="C32" s="60">
        <v>45434</v>
      </c>
      <c r="D32" s="61">
        <v>45434</v>
      </c>
      <c r="E32" s="62">
        <v>9</v>
      </c>
      <c r="F32" s="60">
        <v>45469</v>
      </c>
      <c r="G32" s="61">
        <v>45469</v>
      </c>
      <c r="H32" s="62">
        <v>41</v>
      </c>
      <c r="I32" s="84"/>
      <c r="J32" s="34"/>
      <c r="K32" s="77">
        <f>IF(K31="","",IF(MONTH(K31)&lt;MONTH(K31+1),"",IF(K31&lt;&gt;"",K31+1,IF(TEXT('일간 팔로워'!$L$1,"aaa")=$B31,'일간 팔로워'!$L$1,""))))</f>
        <v>45469</v>
      </c>
      <c r="L32" s="82">
        <f>IF(L31="","",IF(MONTH(L31)&lt;MONTH(L31+1),"",IF(L31&lt;&gt;"",L31+1,IF(TEXT('일간 팔로워'!$L$1,"aaa")=$B31,'일간 팔로워'!$L$1,""))))</f>
        <v>45469</v>
      </c>
      <c r="M32" s="51">
        <f>IFERROR(INDEX(visitors!$A$1:$Y$32,DAY(K32)+1,MATCH($K$2,visitors!$1:$1,0)),NA())</f>
        <v>41</v>
      </c>
      <c r="S32" s="8"/>
      <c r="T32" s="63"/>
      <c r="U32" s="34"/>
      <c r="W32" s="8"/>
      <c r="X32" s="63"/>
      <c r="Y32" s="34"/>
      <c r="AA32" s="8"/>
      <c r="AB32" s="63"/>
    </row>
    <row r="33" spans="1:28">
      <c r="A33" s="164"/>
      <c r="B33" s="50" t="s">
        <v>73</v>
      </c>
      <c r="C33" s="60">
        <v>45435</v>
      </c>
      <c r="D33" s="61">
        <v>45435</v>
      </c>
      <c r="E33" s="62">
        <v>52</v>
      </c>
      <c r="F33" s="60">
        <v>45470</v>
      </c>
      <c r="G33" s="61">
        <v>45470</v>
      </c>
      <c r="H33" s="62">
        <v>57</v>
      </c>
      <c r="I33" s="84"/>
      <c r="J33" s="34"/>
      <c r="K33" s="77">
        <f>IF(K32="","",IF(MONTH(K32)&lt;MONTH(K32+1),"",IF(K32&lt;&gt;"",K32+1,IF(TEXT('일간 팔로워'!$L$1,"aaa")=$B32,'일간 팔로워'!$L$1,""))))</f>
        <v>45470</v>
      </c>
      <c r="L33" s="82">
        <f>IF(L32="","",IF(MONTH(L32)&lt;MONTH(L32+1),"",IF(L32&lt;&gt;"",L32+1,IF(TEXT('일간 팔로워'!$L$1,"aaa")=$B32,'일간 팔로워'!$L$1,""))))</f>
        <v>45470</v>
      </c>
      <c r="M33" s="51">
        <f>IFERROR(INDEX(visitors!$A$1:$Y$32,DAY(K33)+1,MATCH($K$2,visitors!$1:$1,0)),NA())</f>
        <v>57</v>
      </c>
      <c r="S33" s="8"/>
      <c r="T33" s="63"/>
      <c r="U33" s="34"/>
      <c r="W33" s="8"/>
      <c r="X33" s="63"/>
      <c r="Y33" s="34"/>
      <c r="AA33" s="8"/>
      <c r="AB33" s="63"/>
    </row>
    <row r="34" spans="1:28">
      <c r="A34" s="164"/>
      <c r="B34" s="50" t="s">
        <v>74</v>
      </c>
      <c r="C34" s="60">
        <v>45436</v>
      </c>
      <c r="D34" s="61">
        <v>45436</v>
      </c>
      <c r="E34" s="62">
        <v>30</v>
      </c>
      <c r="F34" s="60">
        <v>45471</v>
      </c>
      <c r="G34" s="61">
        <v>45471</v>
      </c>
      <c r="H34" s="62">
        <v>61</v>
      </c>
      <c r="I34" s="84"/>
      <c r="J34" s="34"/>
      <c r="K34" s="77">
        <f>IF(K33="","",IF(MONTH(K33)&lt;MONTH(K33+1),"",IF(K33&lt;&gt;"",K33+1,IF(TEXT('일간 팔로워'!$L$1,"aaa")=$B33,'일간 팔로워'!$L$1,""))))</f>
        <v>45471</v>
      </c>
      <c r="L34" s="82">
        <f>IF(L33="","",IF(MONTH(L33)&lt;MONTH(L33+1),"",IF(L33&lt;&gt;"",L33+1,IF(TEXT('일간 팔로워'!$L$1,"aaa")=$B33,'일간 팔로워'!$L$1,""))))</f>
        <v>45471</v>
      </c>
      <c r="M34" s="51">
        <f>IFERROR(INDEX(visitors!$A$1:$Y$32,DAY(K34)+1,MATCH($K$2,visitors!$1:$1,0)),NA())</f>
        <v>61</v>
      </c>
      <c r="S34" s="8"/>
      <c r="T34" s="63"/>
      <c r="U34" s="34"/>
      <c r="W34" s="8"/>
      <c r="X34" s="63"/>
      <c r="Y34" s="34"/>
      <c r="AA34" s="8"/>
      <c r="AB34" s="63"/>
    </row>
    <row r="35" spans="1:28">
      <c r="A35" s="164"/>
      <c r="B35" s="50" t="s">
        <v>75</v>
      </c>
      <c r="C35" s="60">
        <v>45437</v>
      </c>
      <c r="D35" s="61">
        <v>45437</v>
      </c>
      <c r="E35" s="62">
        <v>14</v>
      </c>
      <c r="F35" s="60">
        <v>45472</v>
      </c>
      <c r="G35" s="61">
        <v>45472</v>
      </c>
      <c r="H35" s="62">
        <v>7</v>
      </c>
      <c r="I35" s="84"/>
      <c r="J35" s="34"/>
      <c r="K35" s="77">
        <f>IF(K34="","",IF(MONTH(K34)&lt;MONTH(K34+1),"",IF(K34&lt;&gt;"",K34+1,IF(TEXT('일간 팔로워'!$L$1,"aaa")=$B34,'일간 팔로워'!$L$1,""))))</f>
        <v>45472</v>
      </c>
      <c r="L35" s="82">
        <f>IF(L34="","",IF(MONTH(L34)&lt;MONTH(L34+1),"",IF(L34&lt;&gt;"",L34+1,IF(TEXT('일간 팔로워'!$L$1,"aaa")=$B34,'일간 팔로워'!$L$1,""))))</f>
        <v>45472</v>
      </c>
      <c r="M35" s="51">
        <f>IFERROR(INDEX(visitors!$A$1:$Y$32,DAY(K35)+1,MATCH($K$2,visitors!$1:$1,0)),NA())</f>
        <v>7</v>
      </c>
      <c r="S35" s="8"/>
      <c r="T35" s="63"/>
      <c r="U35" s="34"/>
      <c r="W35" s="8"/>
      <c r="X35" s="63"/>
      <c r="Y35" s="34"/>
      <c r="AA35" s="8"/>
      <c r="AB35" s="63"/>
    </row>
    <row r="36" spans="1:28" ht="17.25" thickBot="1">
      <c r="A36" s="165"/>
      <c r="B36" s="64" t="s">
        <v>76</v>
      </c>
      <c r="C36" s="65">
        <v>45438</v>
      </c>
      <c r="D36" s="66">
        <v>45438</v>
      </c>
      <c r="E36" s="42">
        <v>16</v>
      </c>
      <c r="F36" s="65">
        <v>45473</v>
      </c>
      <c r="G36" s="66">
        <v>45473</v>
      </c>
      <c r="H36" s="42">
        <v>7</v>
      </c>
      <c r="I36" s="84"/>
      <c r="J36" s="34"/>
      <c r="K36" s="78">
        <f>IF(K35="","",IF(MONTH(K35)&lt;MONTH(K35+1),"",IF(K35&lt;&gt;"",K35+1,IF(TEXT('일간 팔로워'!$L$1,"aaa")=$B35,'일간 팔로워'!$L$1,""))))</f>
        <v>45473</v>
      </c>
      <c r="L36" s="83">
        <f>IF(L35="","",IF(MONTH(L35)&lt;MONTH(L35+1),"",IF(L35&lt;&gt;"",L35+1,IF(TEXT('일간 팔로워'!$L$1,"aaa")=$B35,'일간 팔로워'!$L$1,""))))</f>
        <v>45473</v>
      </c>
      <c r="M36" s="67">
        <f>IFERROR(INDEX(visitors!$A$1:$Y$32,DAY(K36)+1,MATCH($K$2,visitors!$1:$1,0)),NA())</f>
        <v>7</v>
      </c>
      <c r="P36" s="86"/>
      <c r="S36" s="8"/>
      <c r="T36" s="63"/>
      <c r="U36" s="34"/>
      <c r="W36" s="8"/>
      <c r="X36" s="63"/>
      <c r="Y36" s="34"/>
      <c r="AA36" s="8"/>
      <c r="AB36" s="63"/>
    </row>
    <row r="37" spans="1:28">
      <c r="A37" s="163" t="s">
        <v>79</v>
      </c>
      <c r="B37" s="56" t="s">
        <v>19</v>
      </c>
      <c r="C37" s="57">
        <v>45439</v>
      </c>
      <c r="D37" s="58">
        <v>45439</v>
      </c>
      <c r="E37" s="59">
        <v>41</v>
      </c>
      <c r="F37" s="57" t="s">
        <v>64</v>
      </c>
      <c r="G37" s="58" t="s">
        <v>64</v>
      </c>
      <c r="H37" s="59" t="e">
        <v>#N/A</v>
      </c>
      <c r="I37" s="84"/>
      <c r="J37" s="34"/>
      <c r="K37" s="74" t="str">
        <f>IF(K36="","",IF(MONTH(K36)&lt;MONTH(K36+1),"",IF(K36&lt;&gt;"",K36+1,IF(TEXT('일간 팔로워'!$L$1,"aaa")=$B36,'일간 팔로워'!$L$1,""))))</f>
        <v/>
      </c>
      <c r="L37" s="79" t="str">
        <f>IF(L36="","",IF(MONTH(L36)&lt;MONTH(L36+1),"",IF(L36&lt;&gt;"",L36+1,IF(TEXT('일간 팔로워'!$L$1,"aaa")=$B36,'일간 팔로워'!$L$1,""))))</f>
        <v/>
      </c>
      <c r="M37" s="7" t="e">
        <f>IFERROR(INDEX(visitors!$A$1:$Y$32,DAY(K37)+1,MATCH($K$2,visitors!$1:$1,0)),NA())</f>
        <v>#N/A</v>
      </c>
      <c r="P37" s="86"/>
      <c r="S37" s="8"/>
      <c r="T37" s="63"/>
      <c r="U37" s="34"/>
      <c r="W37" s="8"/>
      <c r="X37" s="63"/>
      <c r="Y37" s="34"/>
      <c r="AA37" s="8"/>
      <c r="AB37" s="63"/>
    </row>
    <row r="38" spans="1:28">
      <c r="A38" s="164"/>
      <c r="B38" s="50" t="s">
        <v>69</v>
      </c>
      <c r="C38" s="60">
        <v>45440</v>
      </c>
      <c r="D38" s="61">
        <v>45440</v>
      </c>
      <c r="E38" s="62">
        <v>29</v>
      </c>
      <c r="F38" s="60" t="s">
        <v>64</v>
      </c>
      <c r="G38" s="61" t="s">
        <v>64</v>
      </c>
      <c r="H38" s="62" t="e">
        <v>#N/A</v>
      </c>
      <c r="I38" s="84"/>
      <c r="J38" s="34"/>
      <c r="K38" s="77" t="str">
        <f>IF(K37="","",IF(MONTH(K37)&lt;MONTH(K37+1),"",IF(K37&lt;&gt;"",K37+1,IF(TEXT('일간 팔로워'!$L$1,"aaa")=$B37,'일간 팔로워'!$L$1,""))))</f>
        <v/>
      </c>
      <c r="L38" s="82" t="str">
        <f>IF(L37="","",IF(MONTH(L37)&lt;MONTH(L37+1),"",IF(L37&lt;&gt;"",L37+1,IF(TEXT('일간 팔로워'!$L$1,"aaa")=$B37,'일간 팔로워'!$L$1,""))))</f>
        <v/>
      </c>
      <c r="M38" s="51" t="e">
        <f>IFERROR(INDEX(visitors!$A$1:$Y$32,DAY(K38)+1,MATCH($K$2,visitors!$1:$1,0)),NA())</f>
        <v>#N/A</v>
      </c>
      <c r="P38" s="86"/>
      <c r="S38" s="8"/>
      <c r="T38" s="63"/>
      <c r="U38" s="34"/>
      <c r="W38" s="8"/>
      <c r="X38" s="63"/>
      <c r="Y38" s="34"/>
      <c r="AA38" s="8"/>
      <c r="AB38" s="63"/>
    </row>
    <row r="39" spans="1:28">
      <c r="A39" s="164"/>
      <c r="B39" s="50" t="s">
        <v>70</v>
      </c>
      <c r="C39" s="60">
        <v>45441</v>
      </c>
      <c r="D39" s="61">
        <v>45441</v>
      </c>
      <c r="E39" s="62">
        <v>32</v>
      </c>
      <c r="F39" s="60" t="s">
        <v>64</v>
      </c>
      <c r="G39" s="61" t="s">
        <v>64</v>
      </c>
      <c r="H39" s="62" t="e">
        <v>#N/A</v>
      </c>
      <c r="I39" s="84"/>
      <c r="J39" s="34"/>
      <c r="K39" s="77" t="str">
        <f>IF(K38="","",IF(MONTH(K38)&lt;MONTH(K38+1),"",IF(K38&lt;&gt;"",K38+1,IF(TEXT('일간 팔로워'!$L$1,"aaa")=$B38,'일간 팔로워'!$L$1,""))))</f>
        <v/>
      </c>
      <c r="L39" s="82" t="str">
        <f>IF(L38="","",IF(MONTH(L38)&lt;MONTH(L38+1),"",IF(L38&lt;&gt;"",L38+1,IF(TEXT('일간 팔로워'!$L$1,"aaa")=$B38,'일간 팔로워'!$L$1,""))))</f>
        <v/>
      </c>
      <c r="M39" s="51" t="e">
        <f>IFERROR(INDEX(visitors!$A$1:$Y$32,DAY(K39)+1,MATCH($K$2,visitors!$1:$1,0)),NA())</f>
        <v>#N/A</v>
      </c>
      <c r="P39" s="86"/>
      <c r="S39" s="8"/>
      <c r="T39" s="63"/>
      <c r="U39" s="34"/>
      <c r="W39" s="8"/>
      <c r="X39" s="63"/>
      <c r="Y39" s="34"/>
      <c r="AA39" s="8"/>
      <c r="AB39" s="63"/>
    </row>
    <row r="40" spans="1:28">
      <c r="A40" s="164"/>
      <c r="B40" s="50" t="s">
        <v>73</v>
      </c>
      <c r="C40" s="60">
        <v>45442</v>
      </c>
      <c r="D40" s="61">
        <v>45442</v>
      </c>
      <c r="E40" s="62">
        <v>53</v>
      </c>
      <c r="F40" s="60" t="s">
        <v>64</v>
      </c>
      <c r="G40" s="61" t="s">
        <v>64</v>
      </c>
      <c r="H40" s="62" t="e">
        <v>#N/A</v>
      </c>
      <c r="I40" s="84"/>
      <c r="J40" s="34"/>
      <c r="K40" s="77" t="str">
        <f>IF(K39="","",IF(MONTH(K39)&lt;MONTH(K39+1),"",IF(K39&lt;&gt;"",K39+1,IF(TEXT('일간 팔로워'!$L$1,"aaa")=$B39,'일간 팔로워'!$L$1,""))))</f>
        <v/>
      </c>
      <c r="L40" s="82" t="str">
        <f>IF(L39="","",IF(MONTH(L39)&lt;MONTH(L39+1),"",IF(L39&lt;&gt;"",L39+1,IF(TEXT('일간 팔로워'!$L$1,"aaa")=$B39,'일간 팔로워'!$L$1,""))))</f>
        <v/>
      </c>
      <c r="M40" s="51" t="e">
        <f>IFERROR(INDEX(visitors!$A$1:$Y$32,DAY(K40)+1,MATCH($K$2,visitors!$1:$1,0)),NA())</f>
        <v>#N/A</v>
      </c>
      <c r="P40" s="86"/>
      <c r="S40" s="8"/>
      <c r="T40" s="63"/>
      <c r="U40" s="34"/>
      <c r="W40" s="8"/>
      <c r="X40" s="63"/>
      <c r="Y40" s="34"/>
      <c r="AA40" s="8"/>
      <c r="AB40" s="63"/>
    </row>
    <row r="41" spans="1:28" ht="17.25" thickBot="1">
      <c r="A41" s="165"/>
      <c r="B41" s="64" t="s">
        <v>74</v>
      </c>
      <c r="C41" s="65">
        <v>45443</v>
      </c>
      <c r="D41" s="66">
        <v>45443</v>
      </c>
      <c r="E41" s="42">
        <v>49</v>
      </c>
      <c r="F41" s="65" t="s">
        <v>64</v>
      </c>
      <c r="G41" s="66" t="s">
        <v>64</v>
      </c>
      <c r="H41" s="42" t="e">
        <v>#N/A</v>
      </c>
      <c r="I41" s="84"/>
      <c r="J41" s="34"/>
      <c r="K41" s="78" t="str">
        <f>IF(K40="","",IF(MONTH(K40)&lt;MONTH(K40+1),"",IF(K40&lt;&gt;"",K40+1,IF(TEXT('일간 팔로워'!$L$1,"aaa")=$B40,'일간 팔로워'!$L$1,""))))</f>
        <v/>
      </c>
      <c r="L41" s="83" t="str">
        <f>IF(L40="","",IF(MONTH(L40)&lt;MONTH(L40+1),"",IF(L40&lt;&gt;"",L40+1,IF(TEXT('일간 팔로워'!$L$1,"aaa")=$B40,'일간 팔로워'!$L$1,""))))</f>
        <v/>
      </c>
      <c r="M41" s="67" t="e">
        <f>IFERROR(INDEX(visitors!$A$1:$Y$32,DAY(K41)+1,MATCH($K$2,visitors!$1:$1,0)),NA())</f>
        <v>#N/A</v>
      </c>
      <c r="P41" s="86"/>
      <c r="S41" s="8"/>
      <c r="T41" s="63"/>
      <c r="U41" s="34"/>
      <c r="W41" s="8"/>
      <c r="X41" s="63"/>
      <c r="Y41" s="34"/>
      <c r="AA41" s="8"/>
      <c r="AB41" s="63"/>
    </row>
    <row r="42" spans="1:28">
      <c r="P42" s="86"/>
    </row>
    <row r="43" spans="1:28">
      <c r="P43" s="86"/>
    </row>
    <row r="44" spans="1:28">
      <c r="A44" s="33"/>
      <c r="P44" s="86"/>
    </row>
    <row r="45" spans="1:28">
      <c r="A45" s="33"/>
      <c r="P45" s="86"/>
    </row>
    <row r="46" spans="1:28">
      <c r="A46" s="33"/>
      <c r="P46" s="86"/>
    </row>
    <row r="47" spans="1:28">
      <c r="A47" s="33"/>
      <c r="P47" s="86"/>
    </row>
    <row r="48" spans="1:28">
      <c r="A48" s="33"/>
      <c r="P48" s="86"/>
    </row>
    <row r="49" spans="16:16">
      <c r="P49" s="86"/>
    </row>
    <row r="50" spans="16:16">
      <c r="P50" s="86"/>
    </row>
    <row r="51" spans="16:16">
      <c r="P51" s="86"/>
    </row>
    <row r="52" spans="16:16">
      <c r="P52" s="86"/>
    </row>
    <row r="53" spans="16:16">
      <c r="P53" s="86"/>
    </row>
    <row r="54" spans="16:16">
      <c r="P54" s="86"/>
    </row>
    <row r="55" spans="16:16">
      <c r="P55" s="86"/>
    </row>
    <row r="56" spans="16:16">
      <c r="P56" s="86"/>
    </row>
    <row r="57" spans="16:16">
      <c r="P57" s="86"/>
    </row>
    <row r="58" spans="16:16">
      <c r="P58" s="86"/>
    </row>
    <row r="59" spans="16:16">
      <c r="P59" s="86"/>
    </row>
    <row r="60" spans="16:16">
      <c r="P60" s="86"/>
    </row>
    <row r="61" spans="16:16">
      <c r="P61" s="86"/>
    </row>
    <row r="62" spans="16:16">
      <c r="P62" s="86"/>
    </row>
    <row r="63" spans="16:16">
      <c r="P63" s="86"/>
    </row>
    <row r="64" spans="16:16">
      <c r="P64" s="86"/>
    </row>
    <row r="65" spans="16:16">
      <c r="P65" s="86"/>
    </row>
    <row r="66" spans="16:16">
      <c r="P66" s="86"/>
    </row>
  </sheetData>
  <mergeCells count="9">
    <mergeCell ref="K3:M3"/>
    <mergeCell ref="A5:A8"/>
    <mergeCell ref="A9:A15"/>
    <mergeCell ref="A16:A22"/>
    <mergeCell ref="A23:A29"/>
    <mergeCell ref="A30:A36"/>
    <mergeCell ref="A37:A41"/>
    <mergeCell ref="C3:E3"/>
    <mergeCell ref="F3:H3"/>
  </mergeCells>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1E210-2EF7-46FD-B865-B422473678C9}">
  <sheetPr>
    <tabColor theme="9" tint="0.79998168889431442"/>
  </sheetPr>
  <dimension ref="A1:F34"/>
  <sheetViews>
    <sheetView workbookViewId="0">
      <selection activeCell="D34" sqref="D34"/>
    </sheetView>
  </sheetViews>
  <sheetFormatPr defaultRowHeight="16.5"/>
  <cols>
    <col min="1" max="1" width="9.5" bestFit="1" customWidth="1"/>
    <col min="2" max="2" width="14.375" bestFit="1" customWidth="1"/>
    <col min="3" max="3" width="17.875" bestFit="1" customWidth="1"/>
    <col min="21" max="21" width="7.125" bestFit="1" customWidth="1"/>
    <col min="22" max="23" width="10.375" customWidth="1"/>
  </cols>
  <sheetData>
    <row r="1" spans="1:3">
      <c r="A1" s="93" t="s">
        <v>113</v>
      </c>
    </row>
    <row r="2" spans="1:3" ht="17.25" thickBot="1"/>
    <row r="3" spans="1:3">
      <c r="A3" s="85" t="s">
        <v>58</v>
      </c>
      <c r="B3" s="91" t="s">
        <v>109</v>
      </c>
      <c r="C3" s="92" t="s">
        <v>110</v>
      </c>
    </row>
    <row r="4" spans="1:3">
      <c r="A4" s="87">
        <f>IFERROR(DATE(RIGHT(visitors!A2,4),LEFT(visitors!A2,2),MID(visitors!A2,4,2)),"")</f>
        <v>45444</v>
      </c>
      <c r="B4" s="88">
        <f>INDEX(visitors!$A$1:$Y$32,ROW()-2,MATCH(B$3,visitors!$A$1:$Y$1,0))</f>
        <v>0</v>
      </c>
      <c r="C4" s="51">
        <f>INDEX(visitors!$A$1:$Y$32,ROW()-2,MATCH(C$3,visitors!$A$1:$Y$1,0))</f>
        <v>9</v>
      </c>
    </row>
    <row r="5" spans="1:3">
      <c r="A5" s="87">
        <f>IFERROR(DATE(RIGHT(visitors!A3,4),LEFT(visitors!A3,2),MID(visitors!A3,4,2)),"")</f>
        <v>45445</v>
      </c>
      <c r="B5" s="88">
        <f>INDEX(visitors!$A$1:$Y$32,ROW()-2,MATCH(B$3,visitors!$A$1:$Y$1,0))</f>
        <v>3</v>
      </c>
      <c r="C5" s="51">
        <f>INDEX(visitors!$A$1:$Y$32,ROW()-2,MATCH(C$3,visitors!$A$1:$Y$1,0))</f>
        <v>18</v>
      </c>
    </row>
    <row r="6" spans="1:3">
      <c r="A6" s="87">
        <f>IFERROR(DATE(RIGHT(visitors!A4,4),LEFT(visitors!A4,2),MID(visitors!A4,4,2)),"")</f>
        <v>45446</v>
      </c>
      <c r="B6" s="88">
        <f>INDEX(visitors!$A$1:$Y$32,ROW()-2,MATCH(B$3,visitors!$A$1:$Y$1,0))</f>
        <v>19</v>
      </c>
      <c r="C6" s="51">
        <f>INDEX(visitors!$A$1:$Y$32,ROW()-2,MATCH(C$3,visitors!$A$1:$Y$1,0))</f>
        <v>12</v>
      </c>
    </row>
    <row r="7" spans="1:3">
      <c r="A7" s="87">
        <f>IFERROR(DATE(RIGHT(visitors!A5,4),LEFT(visitors!A5,2),MID(visitors!A5,4,2)),"")</f>
        <v>45447</v>
      </c>
      <c r="B7" s="88">
        <f>INDEX(visitors!$A$1:$Y$32,ROW()-2,MATCH(B$3,visitors!$A$1:$Y$1,0))</f>
        <v>23</v>
      </c>
      <c r="C7" s="51">
        <f>INDEX(visitors!$A$1:$Y$32,ROW()-2,MATCH(C$3,visitors!$A$1:$Y$1,0))</f>
        <v>8</v>
      </c>
    </row>
    <row r="8" spans="1:3">
      <c r="A8" s="87">
        <f>IFERROR(DATE(RIGHT(visitors!A6,4),LEFT(visitors!A6,2),MID(visitors!A6,4,2)),"")</f>
        <v>45448</v>
      </c>
      <c r="B8" s="88">
        <f>INDEX(visitors!$A$1:$Y$32,ROW()-2,MATCH(B$3,visitors!$A$1:$Y$1,0))</f>
        <v>59</v>
      </c>
      <c r="C8" s="51">
        <f>INDEX(visitors!$A$1:$Y$32,ROW()-2,MATCH(C$3,visitors!$A$1:$Y$1,0))</f>
        <v>25</v>
      </c>
    </row>
    <row r="9" spans="1:3">
      <c r="A9" s="87">
        <f>IFERROR(DATE(RIGHT(visitors!A7,4),LEFT(visitors!A7,2),MID(visitors!A7,4,2)),"")</f>
        <v>45449</v>
      </c>
      <c r="B9" s="88">
        <f>INDEX(visitors!$A$1:$Y$32,ROW()-2,MATCH(B$3,visitors!$A$1:$Y$1,0))</f>
        <v>11</v>
      </c>
      <c r="C9" s="51">
        <f>INDEX(visitors!$A$1:$Y$32,ROW()-2,MATCH(C$3,visitors!$A$1:$Y$1,0))</f>
        <v>6</v>
      </c>
    </row>
    <row r="10" spans="1:3">
      <c r="A10" s="87">
        <f>IFERROR(DATE(RIGHT(visitors!A8,4),LEFT(visitors!A8,2),MID(visitors!A8,4,2)),"")</f>
        <v>45450</v>
      </c>
      <c r="B10" s="88">
        <f>INDEX(visitors!$A$1:$Y$32,ROW()-2,MATCH(B$3,visitors!$A$1:$Y$1,0))</f>
        <v>26</v>
      </c>
      <c r="C10" s="51">
        <f>INDEX(visitors!$A$1:$Y$32,ROW()-2,MATCH(C$3,visitors!$A$1:$Y$1,0))</f>
        <v>23</v>
      </c>
    </row>
    <row r="11" spans="1:3">
      <c r="A11" s="87">
        <f>IFERROR(DATE(RIGHT(visitors!A9,4),LEFT(visitors!A9,2),MID(visitors!A9,4,2)),"")</f>
        <v>45451</v>
      </c>
      <c r="B11" s="88">
        <f>INDEX(visitors!$A$1:$Y$32,ROW()-2,MATCH(B$3,visitors!$A$1:$Y$1,0))</f>
        <v>1</v>
      </c>
      <c r="C11" s="51">
        <f>INDEX(visitors!$A$1:$Y$32,ROW()-2,MATCH(C$3,visitors!$A$1:$Y$1,0))</f>
        <v>12</v>
      </c>
    </row>
    <row r="12" spans="1:3">
      <c r="A12" s="87">
        <f>IFERROR(DATE(RIGHT(visitors!A10,4),LEFT(visitors!A10,2),MID(visitors!A10,4,2)),"")</f>
        <v>45452</v>
      </c>
      <c r="B12" s="88">
        <f>INDEX(visitors!$A$1:$Y$32,ROW()-2,MATCH(B$3,visitors!$A$1:$Y$1,0))</f>
        <v>8</v>
      </c>
      <c r="C12" s="51">
        <f>INDEX(visitors!$A$1:$Y$32,ROW()-2,MATCH(C$3,visitors!$A$1:$Y$1,0))</f>
        <v>13</v>
      </c>
    </row>
    <row r="13" spans="1:3">
      <c r="A13" s="87">
        <f>IFERROR(DATE(RIGHT(visitors!A11,4),LEFT(visitors!A11,2),MID(visitors!A11,4,2)),"")</f>
        <v>45453</v>
      </c>
      <c r="B13" s="88">
        <f>INDEX(visitors!$A$1:$Y$32,ROW()-2,MATCH(B$3,visitors!$A$1:$Y$1,0))</f>
        <v>24</v>
      </c>
      <c r="C13" s="51">
        <f>INDEX(visitors!$A$1:$Y$32,ROW()-2,MATCH(C$3,visitors!$A$1:$Y$1,0))</f>
        <v>5</v>
      </c>
    </row>
    <row r="14" spans="1:3">
      <c r="A14" s="87">
        <f>IFERROR(DATE(RIGHT(visitors!A12,4),LEFT(visitors!A12,2),MID(visitors!A12,4,2)),"")</f>
        <v>45454</v>
      </c>
      <c r="B14" s="88">
        <f>INDEX(visitors!$A$1:$Y$32,ROW()-2,MATCH(B$3,visitors!$A$1:$Y$1,0))</f>
        <v>36</v>
      </c>
      <c r="C14" s="51">
        <f>INDEX(visitors!$A$1:$Y$32,ROW()-2,MATCH(C$3,visitors!$A$1:$Y$1,0))</f>
        <v>15</v>
      </c>
    </row>
    <row r="15" spans="1:3">
      <c r="A15" s="87">
        <f>IFERROR(DATE(RIGHT(visitors!A13,4),LEFT(visitors!A13,2),MID(visitors!A13,4,2)),"")</f>
        <v>45455</v>
      </c>
      <c r="B15" s="88">
        <f>INDEX(visitors!$A$1:$Y$32,ROW()-2,MATCH(B$3,visitors!$A$1:$Y$1,0))</f>
        <v>14</v>
      </c>
      <c r="C15" s="51">
        <f>INDEX(visitors!$A$1:$Y$32,ROW()-2,MATCH(C$3,visitors!$A$1:$Y$1,0))</f>
        <v>14</v>
      </c>
    </row>
    <row r="16" spans="1:3">
      <c r="A16" s="87">
        <f>IFERROR(DATE(RIGHT(visitors!A14,4),LEFT(visitors!A14,2),MID(visitors!A14,4,2)),"")</f>
        <v>45456</v>
      </c>
      <c r="B16" s="88">
        <f>INDEX(visitors!$A$1:$Y$32,ROW()-2,MATCH(B$3,visitors!$A$1:$Y$1,0))</f>
        <v>29</v>
      </c>
      <c r="C16" s="51">
        <f>INDEX(visitors!$A$1:$Y$32,ROW()-2,MATCH(C$3,visitors!$A$1:$Y$1,0))</f>
        <v>22</v>
      </c>
    </row>
    <row r="17" spans="1:6">
      <c r="A17" s="87">
        <f>IFERROR(DATE(RIGHT(visitors!A15,4),LEFT(visitors!A15,2),MID(visitors!A15,4,2)),"")</f>
        <v>45457</v>
      </c>
      <c r="B17" s="88">
        <f>INDEX(visitors!$A$1:$Y$32,ROW()-2,MATCH(B$3,visitors!$A$1:$Y$1,0))</f>
        <v>33</v>
      </c>
      <c r="C17" s="51">
        <f>INDEX(visitors!$A$1:$Y$32,ROW()-2,MATCH(C$3,visitors!$A$1:$Y$1,0))</f>
        <v>5</v>
      </c>
    </row>
    <row r="18" spans="1:6">
      <c r="A18" s="87">
        <f>IFERROR(DATE(RIGHT(visitors!A16,4),LEFT(visitors!A16,2),MID(visitors!A16,4,2)),"")</f>
        <v>45458</v>
      </c>
      <c r="B18" s="88">
        <f>INDEX(visitors!$A$1:$Y$32,ROW()-2,MATCH(B$3,visitors!$A$1:$Y$1,0))</f>
        <v>0</v>
      </c>
      <c r="C18" s="51">
        <f>INDEX(visitors!$A$1:$Y$32,ROW()-2,MATCH(C$3,visitors!$A$1:$Y$1,0))</f>
        <v>9</v>
      </c>
    </row>
    <row r="19" spans="1:6">
      <c r="A19" s="87">
        <f>IFERROR(DATE(RIGHT(visitors!A17,4),LEFT(visitors!A17,2),MID(visitors!A17,4,2)),"")</f>
        <v>45459</v>
      </c>
      <c r="B19" s="88">
        <f>INDEX(visitors!$A$1:$Y$32,ROW()-2,MATCH(B$3,visitors!$A$1:$Y$1,0))</f>
        <v>3</v>
      </c>
      <c r="C19" s="51">
        <f>INDEX(visitors!$A$1:$Y$32,ROW()-2,MATCH(C$3,visitors!$A$1:$Y$1,0))</f>
        <v>5</v>
      </c>
    </row>
    <row r="20" spans="1:6">
      <c r="A20" s="87">
        <f>IFERROR(DATE(RIGHT(visitors!A18,4),LEFT(visitors!A18,2),MID(visitors!A18,4,2)),"")</f>
        <v>45460</v>
      </c>
      <c r="B20" s="88">
        <f>INDEX(visitors!$A$1:$Y$32,ROW()-2,MATCH(B$3,visitors!$A$1:$Y$1,0))</f>
        <v>55</v>
      </c>
      <c r="C20" s="51">
        <f>INDEX(visitors!$A$1:$Y$32,ROW()-2,MATCH(C$3,visitors!$A$1:$Y$1,0))</f>
        <v>15</v>
      </c>
    </row>
    <row r="21" spans="1:6">
      <c r="A21" s="87">
        <f>IFERROR(DATE(RIGHT(visitors!A19,4),LEFT(visitors!A19,2),MID(visitors!A19,4,2)),"")</f>
        <v>45461</v>
      </c>
      <c r="B21" s="88">
        <f>INDEX(visitors!$A$1:$Y$32,ROW()-2,MATCH(B$3,visitors!$A$1:$Y$1,0))</f>
        <v>38</v>
      </c>
      <c r="C21" s="51">
        <f>INDEX(visitors!$A$1:$Y$32,ROW()-2,MATCH(C$3,visitors!$A$1:$Y$1,0))</f>
        <v>5</v>
      </c>
    </row>
    <row r="22" spans="1:6">
      <c r="A22" s="87">
        <f>IFERROR(DATE(RIGHT(visitors!A20,4),LEFT(visitors!A20,2),MID(visitors!A20,4,2)),"")</f>
        <v>45462</v>
      </c>
      <c r="B22" s="88">
        <f>INDEX(visitors!$A$1:$Y$32,ROW()-2,MATCH(B$3,visitors!$A$1:$Y$1,0))</f>
        <v>16</v>
      </c>
      <c r="C22" s="51">
        <f>INDEX(visitors!$A$1:$Y$32,ROW()-2,MATCH(C$3,visitors!$A$1:$Y$1,0))</f>
        <v>1</v>
      </c>
    </row>
    <row r="23" spans="1:6">
      <c r="A23" s="87">
        <f>IFERROR(DATE(RIGHT(visitors!A21,4),LEFT(visitors!A21,2),MID(visitors!A21,4,2)),"")</f>
        <v>45463</v>
      </c>
      <c r="B23" s="88">
        <f>INDEX(visitors!$A$1:$Y$32,ROW()-2,MATCH(B$3,visitors!$A$1:$Y$1,0))</f>
        <v>211</v>
      </c>
      <c r="C23" s="51">
        <f>INDEX(visitors!$A$1:$Y$32,ROW()-2,MATCH(C$3,visitors!$A$1:$Y$1,0))</f>
        <v>20</v>
      </c>
    </row>
    <row r="24" spans="1:6">
      <c r="A24" s="87">
        <f>IFERROR(DATE(RIGHT(visitors!A22,4),LEFT(visitors!A22,2),MID(visitors!A22,4,2)),"")</f>
        <v>45464</v>
      </c>
      <c r="B24" s="88">
        <f>INDEX(visitors!$A$1:$Y$32,ROW()-2,MATCH(B$3,visitors!$A$1:$Y$1,0))</f>
        <v>44</v>
      </c>
      <c r="C24" s="51">
        <f>INDEX(visitors!$A$1:$Y$32,ROW()-2,MATCH(C$3,visitors!$A$1:$Y$1,0))</f>
        <v>9</v>
      </c>
    </row>
    <row r="25" spans="1:6">
      <c r="A25" s="87">
        <f>IFERROR(DATE(RIGHT(visitors!A23,4),LEFT(visitors!A23,2),MID(visitors!A23,4,2)),"")</f>
        <v>45465</v>
      </c>
      <c r="B25" s="88">
        <f>INDEX(visitors!$A$1:$Y$32,ROW()-2,MATCH(B$3,visitors!$A$1:$Y$1,0))</f>
        <v>3</v>
      </c>
      <c r="C25" s="51">
        <f>INDEX(visitors!$A$1:$Y$32,ROW()-2,MATCH(C$3,visitors!$A$1:$Y$1,0))</f>
        <v>7</v>
      </c>
    </row>
    <row r="26" spans="1:6">
      <c r="A26" s="87">
        <f>IFERROR(DATE(RIGHT(visitors!A24,4),LEFT(visitors!A24,2),MID(visitors!A24,4,2)),"")</f>
        <v>45466</v>
      </c>
      <c r="B26" s="88">
        <f>INDEX(visitors!$A$1:$Y$32,ROW()-2,MATCH(B$3,visitors!$A$1:$Y$1,0))</f>
        <v>2</v>
      </c>
      <c r="C26" s="51">
        <f>INDEX(visitors!$A$1:$Y$32,ROW()-2,MATCH(C$3,visitors!$A$1:$Y$1,0))</f>
        <v>4</v>
      </c>
      <c r="F26" s="89"/>
    </row>
    <row r="27" spans="1:6">
      <c r="A27" s="87">
        <f>IFERROR(DATE(RIGHT(visitors!A25,4),LEFT(visitors!A25,2),MID(visitors!A25,4,2)),"")</f>
        <v>45467</v>
      </c>
      <c r="B27" s="88">
        <f>INDEX(visitors!$A$1:$Y$32,ROW()-2,MATCH(B$3,visitors!$A$1:$Y$1,0))</f>
        <v>14</v>
      </c>
      <c r="C27" s="51">
        <f>INDEX(visitors!$A$1:$Y$32,ROW()-2,MATCH(C$3,visitors!$A$1:$Y$1,0))</f>
        <v>3</v>
      </c>
      <c r="F27" s="89"/>
    </row>
    <row r="28" spans="1:6">
      <c r="A28" s="87">
        <f>IFERROR(DATE(RIGHT(visitors!A26,4),LEFT(visitors!A26,2),MID(visitors!A26,4,2)),"")</f>
        <v>45468</v>
      </c>
      <c r="B28" s="88">
        <f>INDEX(visitors!$A$1:$Y$32,ROW()-2,MATCH(B$3,visitors!$A$1:$Y$1,0))</f>
        <v>50</v>
      </c>
      <c r="C28" s="51">
        <f>INDEX(visitors!$A$1:$Y$32,ROW()-2,MATCH(C$3,visitors!$A$1:$Y$1,0))</f>
        <v>25</v>
      </c>
      <c r="F28" s="90"/>
    </row>
    <row r="29" spans="1:6">
      <c r="A29" s="87">
        <f>IFERROR(DATE(RIGHT(visitors!A27,4),LEFT(visitors!A27,2),MID(visitors!A27,4,2)),"")</f>
        <v>45469</v>
      </c>
      <c r="B29" s="88">
        <f>INDEX(visitors!$A$1:$Y$32,ROW()-2,MATCH(B$3,visitors!$A$1:$Y$1,0))</f>
        <v>33</v>
      </c>
      <c r="C29" s="51">
        <f>INDEX(visitors!$A$1:$Y$32,ROW()-2,MATCH(C$3,visitors!$A$1:$Y$1,0))</f>
        <v>8</v>
      </c>
      <c r="F29" s="94" t="s">
        <v>111</v>
      </c>
    </row>
    <row r="30" spans="1:6">
      <c r="A30" s="87">
        <f>IFERROR(DATE(RIGHT(visitors!A28,4),LEFT(visitors!A28,2),MID(visitors!A28,4,2)),"")</f>
        <v>45470</v>
      </c>
      <c r="B30" s="88">
        <f>INDEX(visitors!$A$1:$Y$32,ROW()-2,MATCH(B$3,visitors!$A$1:$Y$1,0))</f>
        <v>44</v>
      </c>
      <c r="C30" s="51">
        <f>INDEX(visitors!$A$1:$Y$32,ROW()-2,MATCH(C$3,visitors!$A$1:$Y$1,0))</f>
        <v>13</v>
      </c>
      <c r="F30" s="94" t="s">
        <v>112</v>
      </c>
    </row>
    <row r="31" spans="1:6">
      <c r="A31" s="87">
        <f>IFERROR(DATE(RIGHT(visitors!A29,4),LEFT(visitors!A29,2),MID(visitors!A29,4,2)),"")</f>
        <v>45471</v>
      </c>
      <c r="B31" s="88">
        <f>INDEX(visitors!$A$1:$Y$32,ROW()-2,MATCH(B$3,visitors!$A$1:$Y$1,0))</f>
        <v>52</v>
      </c>
      <c r="C31" s="51">
        <f>INDEX(visitors!$A$1:$Y$32,ROW()-2,MATCH(C$3,visitors!$A$1:$Y$1,0))</f>
        <v>9</v>
      </c>
    </row>
    <row r="32" spans="1:6">
      <c r="A32" s="87">
        <f>IFERROR(DATE(RIGHT(visitors!A30,4),LEFT(visitors!A30,2),MID(visitors!A30,4,2)),"")</f>
        <v>45472</v>
      </c>
      <c r="B32" s="88">
        <f>INDEX(visitors!$A$1:$Y$32,ROW()-2,MATCH(B$3,visitors!$A$1:$Y$1,0))</f>
        <v>2</v>
      </c>
      <c r="C32" s="51">
        <f>INDEX(visitors!$A$1:$Y$32,ROW()-2,MATCH(C$3,visitors!$A$1:$Y$1,0))</f>
        <v>5</v>
      </c>
    </row>
    <row r="33" spans="1:3">
      <c r="A33" s="87">
        <f>IFERROR(DATE(RIGHT(visitors!A31,4),LEFT(visitors!A31,2),MID(visitors!A31,4,2)),"")</f>
        <v>45473</v>
      </c>
      <c r="B33" s="88">
        <f>INDEX(visitors!$A$1:$Y$32,ROW()-2,MATCH(B$3,visitors!$A$1:$Y$1,0))</f>
        <v>0</v>
      </c>
      <c r="C33" s="51">
        <f>INDEX(visitors!$A$1:$Y$32,ROW()-2,MATCH(C$3,visitors!$A$1:$Y$1,0))</f>
        <v>7</v>
      </c>
    </row>
    <row r="34" spans="1:3">
      <c r="A34" s="87" t="str">
        <f>IFERROR(DATE(RIGHT(visitors!A32,4),LEFT(visitors!A32,2),MID(visitors!A32,4,2)),"")</f>
        <v/>
      </c>
      <c r="B34" s="88">
        <f>INDEX(visitors!$A$1:$Y$32,ROW()-2,MATCH(B$3,visitors!$A$1:$Y$1,0))</f>
        <v>0</v>
      </c>
      <c r="C34" s="51">
        <f>INDEX(visitors!$A$1:$Y$32,ROW()-2,MATCH(C$3,visitors!$A$1:$Y$1,0))</f>
        <v>0</v>
      </c>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C8A1C-87E9-47B7-A322-7238D8826C9A}">
  <sheetPr>
    <tabColor theme="9" tint="0.79998168889431442"/>
  </sheetPr>
  <dimension ref="A3:K65"/>
  <sheetViews>
    <sheetView topLeftCell="A3" workbookViewId="0">
      <selection activeCell="O23" sqref="O23"/>
    </sheetView>
  </sheetViews>
  <sheetFormatPr defaultRowHeight="16.5"/>
  <cols>
    <col min="1" max="1" width="11.125" bestFit="1" customWidth="1"/>
    <col min="2" max="2" width="12.375" bestFit="1" customWidth="1"/>
    <col min="3" max="3" width="14.125" bestFit="1" customWidth="1"/>
    <col min="7" max="7" width="11.125" bestFit="1" customWidth="1"/>
    <col min="8" max="8" width="12.375" bestFit="1" customWidth="1"/>
    <col min="9" max="10" width="12.375" customWidth="1"/>
    <col min="11" max="11" width="14.125" bestFit="1" customWidth="1"/>
  </cols>
  <sheetData>
    <row r="3" spans="1:3" ht="17.25" thickBot="1"/>
    <row r="4" spans="1:3" ht="17.25" thickBot="1">
      <c r="A4" s="157" t="s">
        <v>20</v>
      </c>
      <c r="B4" s="158" t="s">
        <v>273</v>
      </c>
      <c r="C4" s="159" t="s">
        <v>272</v>
      </c>
    </row>
    <row r="5" spans="1:3">
      <c r="A5" s="57">
        <v>45017</v>
      </c>
      <c r="B5" s="146">
        <v>3119</v>
      </c>
      <c r="C5" s="147">
        <v>368</v>
      </c>
    </row>
    <row r="6" spans="1:3">
      <c r="A6" s="60">
        <v>45047</v>
      </c>
      <c r="B6" s="145">
        <v>6531</v>
      </c>
      <c r="C6" s="148">
        <v>473</v>
      </c>
    </row>
    <row r="7" spans="1:3">
      <c r="A7" s="60">
        <v>45078</v>
      </c>
      <c r="B7" s="145">
        <v>8969</v>
      </c>
      <c r="C7" s="148">
        <v>817</v>
      </c>
    </row>
    <row r="8" spans="1:3">
      <c r="A8" s="60">
        <v>45108</v>
      </c>
      <c r="B8" s="145">
        <v>5786</v>
      </c>
      <c r="C8" s="148">
        <v>467</v>
      </c>
    </row>
    <row r="9" spans="1:3">
      <c r="A9" s="60">
        <v>45139</v>
      </c>
      <c r="B9" s="145">
        <v>4606</v>
      </c>
      <c r="C9" s="148">
        <v>431</v>
      </c>
    </row>
    <row r="10" spans="1:3">
      <c r="A10" s="60">
        <v>45170</v>
      </c>
      <c r="B10" s="145">
        <v>4941</v>
      </c>
      <c r="C10" s="148">
        <v>402</v>
      </c>
    </row>
    <row r="11" spans="1:3">
      <c r="A11" s="60">
        <v>45200</v>
      </c>
      <c r="B11" s="145">
        <v>4455</v>
      </c>
      <c r="C11" s="148">
        <v>225</v>
      </c>
    </row>
    <row r="12" spans="1:3">
      <c r="A12" s="60">
        <v>45231</v>
      </c>
      <c r="B12" s="145">
        <v>5741</v>
      </c>
      <c r="C12" s="148">
        <v>972</v>
      </c>
    </row>
    <row r="13" spans="1:3">
      <c r="A13" s="60">
        <v>45261</v>
      </c>
      <c r="B13" s="145">
        <v>3228</v>
      </c>
      <c r="C13" s="148">
        <v>246</v>
      </c>
    </row>
    <row r="14" spans="1:3">
      <c r="A14" s="60">
        <v>45292</v>
      </c>
      <c r="B14" s="145">
        <v>7223</v>
      </c>
      <c r="C14" s="148">
        <v>852</v>
      </c>
    </row>
    <row r="15" spans="1:3">
      <c r="A15" s="60">
        <v>45323</v>
      </c>
      <c r="B15" s="145">
        <v>6201</v>
      </c>
      <c r="C15" s="148">
        <v>1123</v>
      </c>
    </row>
    <row r="16" spans="1:3">
      <c r="A16" s="60">
        <v>45352</v>
      </c>
      <c r="B16" s="145">
        <v>6513</v>
      </c>
      <c r="C16" s="148">
        <v>1448</v>
      </c>
    </row>
    <row r="17" spans="1:11">
      <c r="A17" s="60">
        <v>45383</v>
      </c>
      <c r="B17" s="145">
        <v>13650</v>
      </c>
      <c r="C17" s="148">
        <v>3649</v>
      </c>
    </row>
    <row r="18" spans="1:11">
      <c r="A18" s="60">
        <v>45413</v>
      </c>
      <c r="B18" s="145">
        <v>9787</v>
      </c>
      <c r="C18" s="148">
        <v>1938</v>
      </c>
    </row>
    <row r="19" spans="1:11">
      <c r="A19" s="60">
        <v>45444</v>
      </c>
      <c r="B19" s="145">
        <v>9731</v>
      </c>
      <c r="C19" s="148">
        <v>2735</v>
      </c>
    </row>
    <row r="20" spans="1:11">
      <c r="A20" s="149"/>
      <c r="B20" s="10"/>
      <c r="C20" s="12"/>
    </row>
    <row r="21" spans="1:11">
      <c r="A21" s="149"/>
      <c r="B21" s="10"/>
      <c r="C21" s="12"/>
    </row>
    <row r="22" spans="1:11">
      <c r="A22" s="149"/>
      <c r="B22" s="10"/>
      <c r="C22" s="12"/>
    </row>
    <row r="23" spans="1:11" ht="17.25" thickBot="1">
      <c r="A23" s="149"/>
      <c r="B23" s="10"/>
      <c r="C23" s="12"/>
    </row>
    <row r="24" spans="1:11">
      <c r="A24" s="149"/>
      <c r="B24" s="10"/>
      <c r="C24" s="12"/>
      <c r="G24" s="160" t="s">
        <v>20</v>
      </c>
      <c r="H24" s="161" t="s">
        <v>273</v>
      </c>
      <c r="I24" s="161"/>
      <c r="J24" s="161"/>
      <c r="K24" s="162" t="s">
        <v>274</v>
      </c>
    </row>
    <row r="25" spans="1:11">
      <c r="A25" s="149"/>
      <c r="B25" s="10"/>
      <c r="C25" s="12"/>
      <c r="G25" s="151">
        <v>45108</v>
      </c>
      <c r="H25" s="152">
        <v>5786</v>
      </c>
      <c r="I25" s="152">
        <v>0</v>
      </c>
      <c r="J25" s="152">
        <v>0</v>
      </c>
      <c r="K25" s="153">
        <v>467</v>
      </c>
    </row>
    <row r="26" spans="1:11">
      <c r="A26" s="149"/>
      <c r="B26" s="10"/>
      <c r="C26" s="12"/>
      <c r="G26" s="151">
        <v>45139</v>
      </c>
      <c r="H26" s="152">
        <v>4606</v>
      </c>
      <c r="I26" s="152">
        <v>0</v>
      </c>
      <c r="J26" s="152">
        <v>0</v>
      </c>
      <c r="K26" s="153">
        <v>431</v>
      </c>
    </row>
    <row r="27" spans="1:11">
      <c r="A27" s="149"/>
      <c r="B27" s="10"/>
      <c r="C27" s="12"/>
      <c r="G27" s="151">
        <v>45170</v>
      </c>
      <c r="H27" s="152">
        <v>4941</v>
      </c>
      <c r="I27" s="152">
        <v>0</v>
      </c>
      <c r="J27" s="152">
        <v>0</v>
      </c>
      <c r="K27" s="153">
        <v>402</v>
      </c>
    </row>
    <row r="28" spans="1:11">
      <c r="A28" s="149"/>
      <c r="B28" s="10"/>
      <c r="C28" s="12"/>
      <c r="G28" s="151">
        <v>45200</v>
      </c>
      <c r="H28" s="152">
        <v>4455</v>
      </c>
      <c r="I28" s="152">
        <v>0</v>
      </c>
      <c r="J28" s="152">
        <v>0</v>
      </c>
      <c r="K28" s="153">
        <v>225</v>
      </c>
    </row>
    <row r="29" spans="1:11">
      <c r="A29" s="149"/>
      <c r="B29" s="10"/>
      <c r="C29" s="12"/>
      <c r="G29" s="151">
        <v>45231</v>
      </c>
      <c r="H29" s="152">
        <v>5741</v>
      </c>
      <c r="I29" s="152">
        <v>0</v>
      </c>
      <c r="J29" s="152">
        <v>0</v>
      </c>
      <c r="K29" s="153">
        <v>972</v>
      </c>
    </row>
    <row r="30" spans="1:11">
      <c r="A30" s="149"/>
      <c r="B30" s="10"/>
      <c r="C30" s="12"/>
      <c r="G30" s="151">
        <v>45261</v>
      </c>
      <c r="H30" s="152">
        <v>3228</v>
      </c>
      <c r="I30" s="152">
        <v>0</v>
      </c>
      <c r="J30" s="152">
        <v>0</v>
      </c>
      <c r="K30" s="153">
        <v>246</v>
      </c>
    </row>
    <row r="31" spans="1:11">
      <c r="A31" s="149"/>
      <c r="B31" s="10"/>
      <c r="C31" s="12"/>
      <c r="G31" s="151">
        <v>45292</v>
      </c>
      <c r="H31" s="152">
        <v>7223</v>
      </c>
      <c r="I31" s="152">
        <v>0</v>
      </c>
      <c r="J31" s="152">
        <v>0</v>
      </c>
      <c r="K31" s="153">
        <v>852</v>
      </c>
    </row>
    <row r="32" spans="1:11">
      <c r="A32" s="149"/>
      <c r="B32" s="10"/>
      <c r="C32" s="12"/>
      <c r="G32" s="151">
        <v>45323</v>
      </c>
      <c r="H32" s="152">
        <v>6201</v>
      </c>
      <c r="I32" s="152">
        <v>0</v>
      </c>
      <c r="J32" s="152">
        <v>0</v>
      </c>
      <c r="K32" s="153">
        <v>1123</v>
      </c>
    </row>
    <row r="33" spans="1:11">
      <c r="A33" s="149"/>
      <c r="B33" s="10"/>
      <c r="C33" s="12"/>
      <c r="G33" s="151">
        <v>45352</v>
      </c>
      <c r="H33" s="152">
        <v>6513</v>
      </c>
      <c r="I33" s="152">
        <v>0</v>
      </c>
      <c r="J33" s="152">
        <v>0</v>
      </c>
      <c r="K33" s="153">
        <v>1448</v>
      </c>
    </row>
    <row r="34" spans="1:11">
      <c r="A34" s="149"/>
      <c r="B34" s="10"/>
      <c r="C34" s="12"/>
      <c r="G34" s="151">
        <v>45383</v>
      </c>
      <c r="H34" s="152">
        <v>13650</v>
      </c>
      <c r="I34" s="152">
        <v>0</v>
      </c>
      <c r="J34" s="152">
        <v>0</v>
      </c>
      <c r="K34" s="153">
        <v>3649</v>
      </c>
    </row>
    <row r="35" spans="1:11">
      <c r="A35" s="149"/>
      <c r="B35" s="10"/>
      <c r="C35" s="12"/>
      <c r="G35" s="151">
        <v>45413</v>
      </c>
      <c r="H35" s="152">
        <v>9787</v>
      </c>
      <c r="I35" s="152">
        <v>0</v>
      </c>
      <c r="J35" s="152">
        <v>0</v>
      </c>
      <c r="K35" s="153">
        <v>1938</v>
      </c>
    </row>
    <row r="36" spans="1:11" ht="17.25" thickBot="1">
      <c r="A36" s="149"/>
      <c r="B36" s="10"/>
      <c r="C36" s="12"/>
      <c r="G36" s="154">
        <v>45444</v>
      </c>
      <c r="H36" s="155">
        <v>9731</v>
      </c>
      <c r="I36" s="155">
        <v>0</v>
      </c>
      <c r="J36" s="155">
        <v>0</v>
      </c>
      <c r="K36" s="156">
        <v>2735</v>
      </c>
    </row>
    <row r="37" spans="1:11">
      <c r="A37" s="149"/>
      <c r="B37" s="10"/>
      <c r="C37" s="12"/>
    </row>
    <row r="38" spans="1:11">
      <c r="A38" s="149"/>
      <c r="B38" s="10"/>
      <c r="C38" s="12"/>
    </row>
    <row r="39" spans="1:11">
      <c r="A39" s="149"/>
      <c r="B39" s="10"/>
      <c r="C39" s="12"/>
    </row>
    <row r="40" spans="1:11">
      <c r="A40" s="149"/>
      <c r="B40" s="10"/>
      <c r="C40" s="12"/>
    </row>
    <row r="41" spans="1:11">
      <c r="A41" s="149"/>
      <c r="B41" s="10"/>
      <c r="C41" s="12"/>
    </row>
    <row r="42" spans="1:11">
      <c r="A42" s="149"/>
      <c r="B42" s="10"/>
      <c r="C42" s="12"/>
    </row>
    <row r="43" spans="1:11">
      <c r="A43" s="149"/>
      <c r="B43" s="10"/>
      <c r="C43" s="12"/>
    </row>
    <row r="44" spans="1:11">
      <c r="A44" s="149"/>
      <c r="B44" s="10"/>
      <c r="C44" s="12"/>
    </row>
    <row r="45" spans="1:11">
      <c r="A45" s="149"/>
      <c r="B45" s="10"/>
      <c r="C45" s="12"/>
    </row>
    <row r="46" spans="1:11">
      <c r="A46" s="149"/>
      <c r="B46" s="10"/>
      <c r="C46" s="12"/>
    </row>
    <row r="47" spans="1:11">
      <c r="A47" s="149"/>
      <c r="B47" s="10"/>
      <c r="C47" s="12"/>
    </row>
    <row r="48" spans="1:11">
      <c r="A48" s="149"/>
      <c r="B48" s="10"/>
      <c r="C48" s="12"/>
    </row>
    <row r="49" spans="1:3">
      <c r="A49" s="149"/>
      <c r="B49" s="10"/>
      <c r="C49" s="12"/>
    </row>
    <row r="50" spans="1:3">
      <c r="A50" s="149"/>
      <c r="B50" s="10"/>
      <c r="C50" s="12"/>
    </row>
    <row r="51" spans="1:3">
      <c r="A51" s="149"/>
      <c r="B51" s="10"/>
      <c r="C51" s="12"/>
    </row>
    <row r="52" spans="1:3">
      <c r="A52" s="149"/>
      <c r="B52" s="10"/>
      <c r="C52" s="12"/>
    </row>
    <row r="53" spans="1:3">
      <c r="A53" s="149"/>
      <c r="B53" s="10"/>
      <c r="C53" s="12"/>
    </row>
    <row r="54" spans="1:3">
      <c r="A54" s="149"/>
      <c r="B54" s="10"/>
      <c r="C54" s="12"/>
    </row>
    <row r="55" spans="1:3">
      <c r="A55" s="149"/>
      <c r="B55" s="10"/>
      <c r="C55" s="12"/>
    </row>
    <row r="56" spans="1:3">
      <c r="A56" s="149"/>
      <c r="B56" s="10"/>
      <c r="C56" s="12"/>
    </row>
    <row r="57" spans="1:3">
      <c r="A57" s="149"/>
      <c r="B57" s="10"/>
      <c r="C57" s="12"/>
    </row>
    <row r="58" spans="1:3">
      <c r="A58" s="149"/>
      <c r="B58" s="10"/>
      <c r="C58" s="12"/>
    </row>
    <row r="59" spans="1:3">
      <c r="A59" s="149"/>
      <c r="B59" s="10"/>
      <c r="C59" s="12"/>
    </row>
    <row r="60" spans="1:3">
      <c r="A60" s="149"/>
      <c r="B60" s="10"/>
      <c r="C60" s="12"/>
    </row>
    <row r="61" spans="1:3">
      <c r="A61" s="149"/>
      <c r="B61" s="10"/>
      <c r="C61" s="12"/>
    </row>
    <row r="62" spans="1:3">
      <c r="A62" s="149"/>
      <c r="B62" s="10"/>
      <c r="C62" s="12"/>
    </row>
    <row r="63" spans="1:3">
      <c r="A63" s="149"/>
      <c r="B63" s="10"/>
      <c r="C63" s="12"/>
    </row>
    <row r="64" spans="1:3">
      <c r="A64" s="149"/>
      <c r="B64" s="10"/>
      <c r="C64" s="12"/>
    </row>
    <row r="65" spans="1:3" ht="17.25" thickBot="1">
      <c r="A65" s="150"/>
      <c r="B65" s="14"/>
      <c r="C65" s="15"/>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A1BD2-D3F3-4109-87D5-0F636950FB23}">
  <sheetPr>
    <tabColor theme="9" tint="0.79998168889431442"/>
  </sheetPr>
  <dimension ref="A1"/>
  <sheetViews>
    <sheetView workbookViewId="0"/>
  </sheetViews>
  <sheetFormatPr defaultRowHeight="16.5"/>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176CD-1A30-4821-89E6-95184198FE86}">
  <sheetPr>
    <tabColor theme="7" tint="0.79998168889431442"/>
  </sheetPr>
  <dimension ref="A1:AB51"/>
  <sheetViews>
    <sheetView workbookViewId="0">
      <selection activeCell="L35" sqref="L35:L36"/>
    </sheetView>
  </sheetViews>
  <sheetFormatPr defaultRowHeight="16.5"/>
  <cols>
    <col min="1" max="20" width="9" style="95"/>
  </cols>
  <sheetData>
    <row r="1" spans="1:28">
      <c r="AA1" t="s">
        <v>182</v>
      </c>
      <c r="AB1">
        <v>1298</v>
      </c>
    </row>
    <row r="2" spans="1:28">
      <c r="A2" s="95" t="s">
        <v>114</v>
      </c>
      <c r="B2" s="95" t="s">
        <v>115</v>
      </c>
      <c r="C2" s="95" t="s">
        <v>116</v>
      </c>
      <c r="D2" s="95" t="s">
        <v>117</v>
      </c>
      <c r="E2" s="95" t="s">
        <v>118</v>
      </c>
      <c r="F2" s="95" t="s">
        <v>119</v>
      </c>
      <c r="G2" s="95" t="s">
        <v>120</v>
      </c>
      <c r="H2" s="95" t="s">
        <v>121</v>
      </c>
      <c r="I2" s="95" t="s">
        <v>122</v>
      </c>
      <c r="J2" s="95" t="s">
        <v>123</v>
      </c>
      <c r="K2" s="95" t="s">
        <v>124</v>
      </c>
      <c r="L2" s="95" t="s">
        <v>125</v>
      </c>
      <c r="M2" s="95" t="s">
        <v>126</v>
      </c>
      <c r="N2" s="95" t="s">
        <v>127</v>
      </c>
      <c r="O2" s="95" t="s">
        <v>128</v>
      </c>
      <c r="P2" s="95" t="s">
        <v>129</v>
      </c>
      <c r="Q2" s="95" t="s">
        <v>130</v>
      </c>
      <c r="R2" s="95" t="s">
        <v>131</v>
      </c>
      <c r="S2" s="95" t="s">
        <v>132</v>
      </c>
      <c r="T2" s="95" t="s">
        <v>133</v>
      </c>
    </row>
    <row r="3" spans="1:28">
      <c r="A3" s="95" t="s">
        <v>134</v>
      </c>
      <c r="B3" s="95" t="s">
        <v>135</v>
      </c>
      <c r="C3" s="95" t="s">
        <v>136</v>
      </c>
      <c r="D3" s="95" t="s">
        <v>64</v>
      </c>
      <c r="E3" s="95" t="s">
        <v>137</v>
      </c>
      <c r="F3" s="95" t="s">
        <v>49</v>
      </c>
      <c r="G3" s="95" t="s">
        <v>64</v>
      </c>
      <c r="H3" s="95" t="s">
        <v>64</v>
      </c>
      <c r="I3" s="95" t="s">
        <v>138</v>
      </c>
      <c r="J3" s="95">
        <v>1723</v>
      </c>
      <c r="K3" s="95" t="s">
        <v>64</v>
      </c>
      <c r="L3" s="95" t="s">
        <v>64</v>
      </c>
      <c r="M3" s="95">
        <v>544</v>
      </c>
      <c r="N3" s="95">
        <v>0.31572836637496948</v>
      </c>
      <c r="O3" s="95">
        <v>31</v>
      </c>
      <c r="P3" s="95">
        <v>0</v>
      </c>
      <c r="Q3" s="95">
        <v>2</v>
      </c>
      <c r="R3" s="95" t="s">
        <v>64</v>
      </c>
      <c r="S3" s="95">
        <v>0.3348810076713562</v>
      </c>
      <c r="T3" s="95" t="s">
        <v>64</v>
      </c>
    </row>
    <row r="4" spans="1:28">
      <c r="A4" s="95" t="s">
        <v>139</v>
      </c>
      <c r="B4" s="95" t="s">
        <v>140</v>
      </c>
      <c r="C4" s="95" t="s">
        <v>136</v>
      </c>
      <c r="D4" s="95" t="s">
        <v>64</v>
      </c>
      <c r="E4" s="95" t="s">
        <v>137</v>
      </c>
      <c r="F4" s="95" t="s">
        <v>47</v>
      </c>
      <c r="G4" s="95" t="s">
        <v>64</v>
      </c>
      <c r="H4" s="95" t="s">
        <v>64</v>
      </c>
      <c r="I4" s="95" t="s">
        <v>138</v>
      </c>
      <c r="J4" s="95">
        <v>1168</v>
      </c>
      <c r="K4" s="95">
        <v>324</v>
      </c>
      <c r="L4" s="95" t="s">
        <v>64</v>
      </c>
      <c r="M4" s="95">
        <v>62</v>
      </c>
      <c r="N4" s="95">
        <v>5.3082190454006195E-2</v>
      </c>
      <c r="O4" s="95">
        <v>29</v>
      </c>
      <c r="P4" s="95">
        <v>0</v>
      </c>
      <c r="Q4" s="95">
        <v>2</v>
      </c>
      <c r="R4" s="95" t="s">
        <v>64</v>
      </c>
      <c r="S4" s="95">
        <v>7.9623289406299591E-2</v>
      </c>
      <c r="T4" s="95" t="s">
        <v>141</v>
      </c>
    </row>
    <row r="5" spans="1:28">
      <c r="A5" s="95" t="s">
        <v>142</v>
      </c>
      <c r="B5" s="95" t="s">
        <v>143</v>
      </c>
      <c r="C5" s="95" t="s">
        <v>136</v>
      </c>
      <c r="D5" s="95" t="s">
        <v>64</v>
      </c>
      <c r="E5" s="95" t="s">
        <v>137</v>
      </c>
      <c r="F5" s="95" t="s">
        <v>44</v>
      </c>
      <c r="G5" s="95" t="s">
        <v>64</v>
      </c>
      <c r="H5" s="95" t="s">
        <v>64</v>
      </c>
      <c r="I5" s="95" t="s">
        <v>138</v>
      </c>
      <c r="J5" s="95">
        <v>1250</v>
      </c>
      <c r="K5" s="95" t="s">
        <v>64</v>
      </c>
      <c r="L5" s="95" t="s">
        <v>64</v>
      </c>
      <c r="M5" s="95">
        <v>42</v>
      </c>
      <c r="N5" s="95">
        <v>3.359999880194664E-2</v>
      </c>
      <c r="O5" s="95">
        <v>15</v>
      </c>
      <c r="P5" s="95">
        <v>0</v>
      </c>
      <c r="Q5" s="95">
        <v>0</v>
      </c>
      <c r="R5" s="95" t="s">
        <v>64</v>
      </c>
      <c r="S5" s="95">
        <v>4.5600000768899918E-2</v>
      </c>
      <c r="T5" s="95" t="s">
        <v>64</v>
      </c>
    </row>
    <row r="6" spans="1:28">
      <c r="A6" s="95" t="s">
        <v>144</v>
      </c>
      <c r="B6" s="95" t="s">
        <v>145</v>
      </c>
      <c r="C6" s="95" t="s">
        <v>136</v>
      </c>
      <c r="D6" s="95" t="s">
        <v>64</v>
      </c>
      <c r="E6" s="95" t="s">
        <v>137</v>
      </c>
      <c r="F6" s="95" t="s">
        <v>43</v>
      </c>
      <c r="G6" s="95" t="s">
        <v>64</v>
      </c>
      <c r="H6" s="95" t="s">
        <v>64</v>
      </c>
      <c r="I6" s="95" t="s">
        <v>138</v>
      </c>
      <c r="J6" s="95">
        <v>1313</v>
      </c>
      <c r="K6" s="95" t="s">
        <v>64</v>
      </c>
      <c r="L6" s="95" t="s">
        <v>64</v>
      </c>
      <c r="M6" s="95">
        <v>303</v>
      </c>
      <c r="N6" s="95">
        <v>0.23076923191547394</v>
      </c>
      <c r="O6" s="95">
        <v>29</v>
      </c>
      <c r="P6" s="95">
        <v>0</v>
      </c>
      <c r="Q6" s="95">
        <v>1</v>
      </c>
      <c r="R6" s="95" t="s">
        <v>64</v>
      </c>
      <c r="S6" s="95">
        <v>0.25361767411231995</v>
      </c>
      <c r="T6" s="95" t="s">
        <v>64</v>
      </c>
    </row>
    <row r="7" spans="1:28">
      <c r="A7" s="95" t="s">
        <v>146</v>
      </c>
      <c r="B7" s="95" t="s">
        <v>147</v>
      </c>
      <c r="C7" s="95" t="s">
        <v>136</v>
      </c>
      <c r="D7" s="95" t="s">
        <v>64</v>
      </c>
      <c r="E7" s="95" t="s">
        <v>137</v>
      </c>
      <c r="F7" s="95" t="s">
        <v>42</v>
      </c>
      <c r="G7" s="95" t="s">
        <v>64</v>
      </c>
      <c r="H7" s="95" t="s">
        <v>64</v>
      </c>
      <c r="I7" s="95" t="s">
        <v>138</v>
      </c>
      <c r="J7" s="95">
        <v>1894</v>
      </c>
      <c r="K7" s="95" t="s">
        <v>64</v>
      </c>
      <c r="L7" s="95" t="s">
        <v>64</v>
      </c>
      <c r="M7" s="95">
        <v>884</v>
      </c>
      <c r="N7" s="95">
        <v>0.4667370617389679</v>
      </c>
      <c r="O7" s="95">
        <v>38</v>
      </c>
      <c r="P7" s="95">
        <v>0</v>
      </c>
      <c r="Q7" s="95">
        <v>5</v>
      </c>
      <c r="R7" s="95" t="s">
        <v>64</v>
      </c>
      <c r="S7" s="95">
        <v>0.48944035172462463</v>
      </c>
      <c r="T7" s="95" t="s">
        <v>64</v>
      </c>
    </row>
    <row r="8" spans="1:28">
      <c r="A8" s="95" t="s">
        <v>148</v>
      </c>
      <c r="B8" s="95" t="s">
        <v>149</v>
      </c>
      <c r="C8" s="95" t="s">
        <v>136</v>
      </c>
      <c r="D8" s="95" t="s">
        <v>64</v>
      </c>
      <c r="E8" s="95" t="s">
        <v>137</v>
      </c>
      <c r="F8" s="95" t="s">
        <v>35</v>
      </c>
      <c r="G8" s="95" t="s">
        <v>64</v>
      </c>
      <c r="H8" s="95" t="s">
        <v>64</v>
      </c>
      <c r="I8" s="95" t="s">
        <v>138</v>
      </c>
      <c r="J8" s="95">
        <v>1625</v>
      </c>
      <c r="K8" s="95" t="s">
        <v>64</v>
      </c>
      <c r="L8" s="95" t="s">
        <v>64</v>
      </c>
      <c r="M8" s="95">
        <v>729</v>
      </c>
      <c r="N8" s="95">
        <v>0.44861537218093872</v>
      </c>
      <c r="O8" s="95">
        <v>34</v>
      </c>
      <c r="P8" s="95">
        <v>1</v>
      </c>
      <c r="Q8" s="95">
        <v>2</v>
      </c>
      <c r="R8" s="95" t="s">
        <v>64</v>
      </c>
      <c r="S8" s="95">
        <v>0.47138461470603943</v>
      </c>
      <c r="T8" s="95" t="s">
        <v>64</v>
      </c>
    </row>
    <row r="9" spans="1:28">
      <c r="A9" s="95" t="s">
        <v>150</v>
      </c>
      <c r="B9" s="95" t="s">
        <v>151</v>
      </c>
      <c r="C9" s="95" t="s">
        <v>136</v>
      </c>
      <c r="D9" s="95" t="s">
        <v>64</v>
      </c>
      <c r="E9" s="95" t="s">
        <v>137</v>
      </c>
      <c r="F9" s="95" t="s">
        <v>34</v>
      </c>
      <c r="G9" s="95" t="s">
        <v>64</v>
      </c>
      <c r="H9" s="95" t="s">
        <v>64</v>
      </c>
      <c r="I9" s="95" t="s">
        <v>138</v>
      </c>
      <c r="J9" s="95">
        <v>976</v>
      </c>
      <c r="K9" s="95" t="s">
        <v>64</v>
      </c>
      <c r="L9" s="95" t="s">
        <v>64</v>
      </c>
      <c r="M9" s="95">
        <v>85</v>
      </c>
      <c r="N9" s="95">
        <v>8.7090164422988892E-2</v>
      </c>
      <c r="O9" s="95">
        <v>18</v>
      </c>
      <c r="P9" s="95">
        <v>0</v>
      </c>
      <c r="Q9" s="95">
        <v>1</v>
      </c>
      <c r="R9" s="95" t="s">
        <v>64</v>
      </c>
      <c r="S9" s="95">
        <v>0.10655737668275833</v>
      </c>
      <c r="T9" s="95" t="s">
        <v>64</v>
      </c>
    </row>
    <row r="10" spans="1:28">
      <c r="A10" s="95" t="s">
        <v>152</v>
      </c>
      <c r="B10" s="95" t="s">
        <v>153</v>
      </c>
      <c r="C10" s="95" t="s">
        <v>136</v>
      </c>
      <c r="D10" s="95" t="s">
        <v>64</v>
      </c>
      <c r="E10" s="95" t="s">
        <v>137</v>
      </c>
      <c r="F10" s="95" t="s">
        <v>33</v>
      </c>
      <c r="G10" s="95" t="s">
        <v>64</v>
      </c>
      <c r="H10" s="95" t="s">
        <v>64</v>
      </c>
      <c r="I10" s="95" t="s">
        <v>138</v>
      </c>
      <c r="J10" s="95">
        <v>2023</v>
      </c>
      <c r="K10" s="95" t="s">
        <v>64</v>
      </c>
      <c r="L10" s="95" t="s">
        <v>64</v>
      </c>
      <c r="M10" s="95">
        <v>540</v>
      </c>
      <c r="N10" s="95">
        <v>0.26693031191825867</v>
      </c>
      <c r="O10" s="95">
        <v>44</v>
      </c>
      <c r="P10" s="95">
        <v>0</v>
      </c>
      <c r="Q10" s="95">
        <v>1</v>
      </c>
      <c r="R10" s="95" t="s">
        <v>64</v>
      </c>
      <c r="S10" s="95">
        <v>0.28917449712753296</v>
      </c>
      <c r="T10" s="95" t="s">
        <v>64</v>
      </c>
    </row>
    <row r="11" spans="1:28">
      <c r="A11" s="95" t="s">
        <v>154</v>
      </c>
      <c r="B11" s="95" t="s">
        <v>155</v>
      </c>
      <c r="C11" s="95" t="s">
        <v>136</v>
      </c>
      <c r="D11" s="95" t="s">
        <v>64</v>
      </c>
      <c r="E11" s="95" t="s">
        <v>137</v>
      </c>
      <c r="F11" s="95" t="s">
        <v>27</v>
      </c>
      <c r="G11" s="95" t="s">
        <v>64</v>
      </c>
      <c r="H11" s="95" t="s">
        <v>64</v>
      </c>
      <c r="I11" s="95" t="s">
        <v>138</v>
      </c>
      <c r="J11" s="95">
        <v>1051</v>
      </c>
      <c r="K11" s="95" t="s">
        <v>64</v>
      </c>
      <c r="L11" s="95" t="s">
        <v>64</v>
      </c>
      <c r="M11" s="95">
        <v>42</v>
      </c>
      <c r="N11" s="95">
        <v>3.9961941540241241E-2</v>
      </c>
      <c r="O11" s="95">
        <v>21</v>
      </c>
      <c r="P11" s="95">
        <v>0</v>
      </c>
      <c r="Q11" s="95">
        <v>1</v>
      </c>
      <c r="R11" s="95" t="s">
        <v>64</v>
      </c>
      <c r="S11" s="95">
        <v>6.0894384980201721E-2</v>
      </c>
      <c r="T11" s="95" t="s">
        <v>64</v>
      </c>
    </row>
    <row r="12" spans="1:28">
      <c r="W12" t="str">
        <f t="shared" ref="W12:W51" si="0">IFERROR(IF(J12&gt;$AB$1,RANK(S12,S:S,0),RANK(S12,S:S,0)+100),"")</f>
        <v/>
      </c>
      <c r="X12" t="str">
        <f t="shared" ref="X12:X51" si="1">IFERROR(RANK(W12,$W$3:$W$51,1),"")</f>
        <v/>
      </c>
    </row>
    <row r="13" spans="1:28">
      <c r="W13" t="str">
        <f t="shared" si="0"/>
        <v/>
      </c>
      <c r="X13" t="str">
        <f t="shared" si="1"/>
        <v/>
      </c>
    </row>
    <row r="14" spans="1:28">
      <c r="W14" t="str">
        <f t="shared" si="0"/>
        <v/>
      </c>
      <c r="X14" t="str">
        <f t="shared" si="1"/>
        <v/>
      </c>
    </row>
    <row r="15" spans="1:28">
      <c r="W15" t="str">
        <f t="shared" si="0"/>
        <v/>
      </c>
      <c r="X15" t="str">
        <f t="shared" si="1"/>
        <v/>
      </c>
    </row>
    <row r="16" spans="1:28">
      <c r="W16" t="str">
        <f t="shared" si="0"/>
        <v/>
      </c>
      <c r="X16" t="str">
        <f t="shared" si="1"/>
        <v/>
      </c>
    </row>
    <row r="17" spans="23:24">
      <c r="W17" t="str">
        <f t="shared" si="0"/>
        <v/>
      </c>
      <c r="X17" t="str">
        <f t="shared" si="1"/>
        <v/>
      </c>
    </row>
    <row r="18" spans="23:24">
      <c r="W18" t="str">
        <f t="shared" si="0"/>
        <v/>
      </c>
      <c r="X18" t="str">
        <f t="shared" si="1"/>
        <v/>
      </c>
    </row>
    <row r="19" spans="23:24">
      <c r="W19" t="str">
        <f t="shared" si="0"/>
        <v/>
      </c>
      <c r="X19" t="str">
        <f t="shared" si="1"/>
        <v/>
      </c>
    </row>
    <row r="20" spans="23:24">
      <c r="W20" t="str">
        <f t="shared" si="0"/>
        <v/>
      </c>
      <c r="X20" t="str">
        <f t="shared" si="1"/>
        <v/>
      </c>
    </row>
    <row r="21" spans="23:24">
      <c r="W21" t="str">
        <f t="shared" si="0"/>
        <v/>
      </c>
      <c r="X21" t="str">
        <f t="shared" si="1"/>
        <v/>
      </c>
    </row>
    <row r="22" spans="23:24">
      <c r="W22" t="str">
        <f t="shared" si="0"/>
        <v/>
      </c>
      <c r="X22" t="str">
        <f t="shared" si="1"/>
        <v/>
      </c>
    </row>
    <row r="23" spans="23:24">
      <c r="W23" t="str">
        <f t="shared" si="0"/>
        <v/>
      </c>
      <c r="X23" t="str">
        <f t="shared" si="1"/>
        <v/>
      </c>
    </row>
    <row r="24" spans="23:24">
      <c r="W24" t="str">
        <f t="shared" si="0"/>
        <v/>
      </c>
      <c r="X24" t="str">
        <f t="shared" si="1"/>
        <v/>
      </c>
    </row>
    <row r="25" spans="23:24">
      <c r="W25" t="str">
        <f t="shared" si="0"/>
        <v/>
      </c>
      <c r="X25" t="str">
        <f t="shared" si="1"/>
        <v/>
      </c>
    </row>
    <row r="26" spans="23:24">
      <c r="W26" t="str">
        <f t="shared" si="0"/>
        <v/>
      </c>
      <c r="X26" t="str">
        <f t="shared" si="1"/>
        <v/>
      </c>
    </row>
    <row r="27" spans="23:24">
      <c r="W27" t="str">
        <f t="shared" si="0"/>
        <v/>
      </c>
      <c r="X27" t="str">
        <f t="shared" si="1"/>
        <v/>
      </c>
    </row>
    <row r="28" spans="23:24">
      <c r="W28" t="str">
        <f t="shared" si="0"/>
        <v/>
      </c>
      <c r="X28" t="str">
        <f t="shared" si="1"/>
        <v/>
      </c>
    </row>
    <row r="29" spans="23:24">
      <c r="W29" t="str">
        <f t="shared" si="0"/>
        <v/>
      </c>
      <c r="X29" t="str">
        <f t="shared" si="1"/>
        <v/>
      </c>
    </row>
    <row r="30" spans="23:24">
      <c r="W30" t="str">
        <f t="shared" si="0"/>
        <v/>
      </c>
      <c r="X30" t="str">
        <f t="shared" si="1"/>
        <v/>
      </c>
    </row>
    <row r="31" spans="23:24">
      <c r="W31" t="str">
        <f t="shared" si="0"/>
        <v/>
      </c>
      <c r="X31" t="str">
        <f t="shared" si="1"/>
        <v/>
      </c>
    </row>
    <row r="32" spans="23:24">
      <c r="W32" t="str">
        <f t="shared" si="0"/>
        <v/>
      </c>
      <c r="X32" t="str">
        <f t="shared" si="1"/>
        <v/>
      </c>
    </row>
    <row r="33" spans="23:24">
      <c r="W33" t="str">
        <f t="shared" si="0"/>
        <v/>
      </c>
      <c r="X33" t="str">
        <f t="shared" si="1"/>
        <v/>
      </c>
    </row>
    <row r="34" spans="23:24">
      <c r="W34" t="str">
        <f t="shared" si="0"/>
        <v/>
      </c>
      <c r="X34" t="str">
        <f t="shared" si="1"/>
        <v/>
      </c>
    </row>
    <row r="35" spans="23:24">
      <c r="W35" t="str">
        <f t="shared" si="0"/>
        <v/>
      </c>
      <c r="X35" t="str">
        <f t="shared" si="1"/>
        <v/>
      </c>
    </row>
    <row r="36" spans="23:24">
      <c r="W36" t="str">
        <f t="shared" si="0"/>
        <v/>
      </c>
      <c r="X36" t="str">
        <f t="shared" si="1"/>
        <v/>
      </c>
    </row>
    <row r="37" spans="23:24">
      <c r="W37" t="str">
        <f t="shared" si="0"/>
        <v/>
      </c>
      <c r="X37" t="str">
        <f t="shared" si="1"/>
        <v/>
      </c>
    </row>
    <row r="38" spans="23:24">
      <c r="W38" t="str">
        <f t="shared" si="0"/>
        <v/>
      </c>
      <c r="X38" t="str">
        <f t="shared" si="1"/>
        <v/>
      </c>
    </row>
    <row r="39" spans="23:24">
      <c r="W39" t="str">
        <f t="shared" si="0"/>
        <v/>
      </c>
      <c r="X39" t="str">
        <f t="shared" si="1"/>
        <v/>
      </c>
    </row>
    <row r="40" spans="23:24">
      <c r="W40" t="str">
        <f t="shared" si="0"/>
        <v/>
      </c>
      <c r="X40" t="str">
        <f t="shared" si="1"/>
        <v/>
      </c>
    </row>
    <row r="41" spans="23:24">
      <c r="W41" t="str">
        <f t="shared" si="0"/>
        <v/>
      </c>
      <c r="X41" t="str">
        <f t="shared" si="1"/>
        <v/>
      </c>
    </row>
    <row r="42" spans="23:24">
      <c r="W42" t="str">
        <f t="shared" si="0"/>
        <v/>
      </c>
      <c r="X42" t="str">
        <f t="shared" si="1"/>
        <v/>
      </c>
    </row>
    <row r="43" spans="23:24">
      <c r="W43" t="str">
        <f t="shared" si="0"/>
        <v/>
      </c>
      <c r="X43" t="str">
        <f t="shared" si="1"/>
        <v/>
      </c>
    </row>
    <row r="44" spans="23:24">
      <c r="W44" t="str">
        <f t="shared" si="0"/>
        <v/>
      </c>
      <c r="X44" t="str">
        <f t="shared" si="1"/>
        <v/>
      </c>
    </row>
    <row r="45" spans="23:24">
      <c r="W45" t="str">
        <f t="shared" si="0"/>
        <v/>
      </c>
      <c r="X45" t="str">
        <f t="shared" si="1"/>
        <v/>
      </c>
    </row>
    <row r="46" spans="23:24">
      <c r="W46" t="str">
        <f t="shared" si="0"/>
        <v/>
      </c>
      <c r="X46" t="str">
        <f t="shared" si="1"/>
        <v/>
      </c>
    </row>
    <row r="47" spans="23:24">
      <c r="W47" t="str">
        <f t="shared" si="0"/>
        <v/>
      </c>
      <c r="X47" t="str">
        <f t="shared" si="1"/>
        <v/>
      </c>
    </row>
    <row r="48" spans="23:24">
      <c r="W48" t="str">
        <f t="shared" si="0"/>
        <v/>
      </c>
      <c r="X48" t="str">
        <f t="shared" si="1"/>
        <v/>
      </c>
    </row>
    <row r="49" spans="23:24">
      <c r="W49" t="str">
        <f t="shared" si="0"/>
        <v/>
      </c>
      <c r="X49" t="str">
        <f t="shared" si="1"/>
        <v/>
      </c>
    </row>
    <row r="50" spans="23:24">
      <c r="W50" t="str">
        <f t="shared" si="0"/>
        <v/>
      </c>
      <c r="X50" t="str">
        <f t="shared" si="1"/>
        <v/>
      </c>
    </row>
    <row r="51" spans="23:24">
      <c r="W51" t="str">
        <f t="shared" si="0"/>
        <v/>
      </c>
      <c r="X51" t="str">
        <f t="shared" si="1"/>
        <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E01C7-2AA2-45A5-ABF2-3304D62B8700}">
  <sheetPr>
    <tabColor theme="8" tint="0.79998168889431442"/>
  </sheetPr>
  <dimension ref="A1:AB51"/>
  <sheetViews>
    <sheetView workbookViewId="0">
      <selection activeCell="U4" sqref="U4"/>
    </sheetView>
  </sheetViews>
  <sheetFormatPr defaultRowHeight="16.5"/>
  <cols>
    <col min="1" max="13" width="9" style="96"/>
    <col min="14" max="14" width="9" style="97"/>
    <col min="15" max="18" width="9" style="96"/>
    <col min="19" max="19" width="9" style="97"/>
    <col min="20" max="20" width="9" style="96"/>
    <col min="22" max="22" width="11.125" style="96" bestFit="1" customWidth="1"/>
    <col min="23" max="24" width="9" style="96"/>
  </cols>
  <sheetData>
    <row r="1" spans="1:28">
      <c r="AA1" t="s">
        <v>182</v>
      </c>
      <c r="AB1">
        <v>1298</v>
      </c>
    </row>
    <row r="2" spans="1:28">
      <c r="A2" s="96" t="str">
        <f>IF(Contents!A2="","",Contents!A2)</f>
        <v>업데이트의 제목</v>
      </c>
      <c r="B2" s="96" t="str">
        <f>IF(Contents!B2="","",Contents!B2)</f>
        <v>링크 등록</v>
      </c>
      <c r="C2" s="96" t="str">
        <f>IF(Contents!C2="","",Contents!C2)</f>
        <v>업데이트 형식</v>
      </c>
      <c r="D2" s="96" t="str">
        <f>IF(Contents!D2="","",Contents!D2)</f>
        <v>캠페인 이름</v>
      </c>
      <c r="E2" s="96" t="str">
        <f>IF(Contents!E2="","",Contents!E2)</f>
        <v>게시자</v>
      </c>
      <c r="F2" s="96" t="str">
        <f>IF(Contents!F2="","",Contents!F2)</f>
        <v>만든 날짜</v>
      </c>
      <c r="G2" s="96" t="str">
        <f>IF(Contents!G2="","",Contents!G2)</f>
        <v>캠페인 시작일</v>
      </c>
      <c r="H2" s="96" t="str">
        <f>IF(Contents!H2="","",Contents!H2)</f>
        <v>캠페인 종료일</v>
      </c>
      <c r="I2" s="96" t="str">
        <f>IF(Contents!I2="","",Contents!I2)</f>
        <v>타깃층</v>
      </c>
      <c r="J2" s="96" t="str">
        <f>IF(Contents!J2="","",Contents!J2)</f>
        <v>노출</v>
      </c>
      <c r="K2" s="96" t="str">
        <f>IF(Contents!K2="","",Contents!K2)</f>
        <v>조회(외부 사이트 동영상 조회 제외)</v>
      </c>
      <c r="L2" s="96" t="str">
        <f>IF(Contents!L2="","",Contents!L2)</f>
        <v>외부 사이트 조회</v>
      </c>
      <c r="M2" s="96" t="str">
        <f>IF(Contents!M2="","",Contents!M2)</f>
        <v>클릭</v>
      </c>
      <c r="N2" s="97" t="str">
        <f>IF(Contents!N2="","",Contents!N2)</f>
        <v>클릭률(CTR)</v>
      </c>
      <c r="O2" s="96" t="str">
        <f>IF(Contents!O2="","",Contents!O2)</f>
        <v>추천</v>
      </c>
      <c r="P2" s="96" t="str">
        <f>IF(Contents!P2="","",Contents!P2)</f>
        <v>댓글</v>
      </c>
      <c r="Q2" s="96" t="str">
        <f>IF(Contents!Q2="","",Contents!Q2)</f>
        <v>퍼감</v>
      </c>
      <c r="R2" s="96" t="str">
        <f>IF(Contents!R2="","",Contents!R2)</f>
        <v>팔로워</v>
      </c>
      <c r="S2" s="97" t="str">
        <f>IF(Contents!S2="","",Contents!S2)</f>
        <v>참여율</v>
      </c>
      <c r="T2" s="96" t="str">
        <f>IF(Contents!T2="","",Contents!T2)</f>
        <v>콘텐츠 종류</v>
      </c>
    </row>
    <row r="3" spans="1:28">
      <c r="A3" s="96" t="str">
        <f>IF(Contents!A3="","",Contents!A3)</f>
        <v>Let me introduce Doosan Electro-Materials Vietnam😎
Doosan Electro-Materials Vietnam is a corporation that specializes in producing PFC.
The position of PFC by Doosan Electro-Materials Vietnam is being introduced worldwide beyond Korea, the United States, and Japan, and the Vietnam corporation has been recognized as an excellent company, contributing to the economic development of the local region.
We are looking forward to your support and interest in Doosan Electro-Materials Vietnam, which will secure the competitiveness of the PFC business!
두산전자 베트남 법인을 소개합니다😎
두산전자 베트남 법인은 PFC를 전문으로 생산하는 법인입니다.
베트남 법인의 PFC는 한국, 미국, 일본을 넘어 전 세계로 그 위상을 알리고 있으며, 우수 기업에 선정되는 등 베트남 지역 경제 발전에 기여하고 있습니다.
PFC 사업의 경쟁력을 확보해 나갈 두산전자 베트남 법인에 여러분의 많은 관심과 기대 부탁드립니다!
#Doosan #DoosanElectroMaterials #Vietnam #PFC #Biz #EV #Tour #Entity</v>
      </c>
      <c r="B3" s="96" t="str">
        <f>IF(Contents!B3="","",Contents!B3)</f>
        <v>https://www.linkedin.com/feed/update/urn:li:activity:7211956731449364480</v>
      </c>
      <c r="C3" s="96" t="str">
        <f>IF(Contents!C3="","",Contents!C3)</f>
        <v>소셜</v>
      </c>
      <c r="D3" s="96" t="str">
        <f>IF(Contents!D3="","",Contents!D3)</f>
        <v/>
      </c>
      <c r="E3" s="96" t="str">
        <f>IF(Contents!E3="","",Contents!E3)</f>
        <v>이영윤</v>
      </c>
      <c r="F3" s="96" t="str">
        <f>IF(Contents!F3="","",Contents!F3)</f>
        <v>06/27/2024</v>
      </c>
      <c r="G3" s="96" t="str">
        <f>IF(Contents!G3="","",Contents!G3)</f>
        <v/>
      </c>
      <c r="H3" s="96" t="str">
        <f>IF(Contents!H3="","",Contents!H3)</f>
        <v/>
      </c>
      <c r="I3" s="96" t="str">
        <f>IF(Contents!I3="","",Contents!I3)</f>
        <v>전체 팔로워</v>
      </c>
      <c r="J3" s="96">
        <f>IF(Contents!J3="","",Contents!J3)</f>
        <v>1723</v>
      </c>
      <c r="K3" s="96" t="str">
        <f>IF(Contents!K3="","",Contents!K3)</f>
        <v/>
      </c>
      <c r="L3" s="96" t="str">
        <f>IF(Contents!L3="","",Contents!L3)</f>
        <v/>
      </c>
      <c r="M3" s="96">
        <f>IF(Contents!M3="","",Contents!M3)</f>
        <v>544</v>
      </c>
      <c r="N3" s="97">
        <f>IF(Contents!N3="","",Contents!N3)</f>
        <v>0.31572836637496948</v>
      </c>
      <c r="O3" s="96">
        <f>IF(Contents!O3="","",Contents!O3)</f>
        <v>31</v>
      </c>
      <c r="P3" s="96">
        <f>IF(Contents!P3="","",Contents!P3)</f>
        <v>0</v>
      </c>
      <c r="Q3" s="96">
        <f>IF(Contents!Q3="","",Contents!Q3)</f>
        <v>2</v>
      </c>
      <c r="R3" s="96" t="str">
        <f>IF(Contents!R3="","",Contents!R3)</f>
        <v/>
      </c>
      <c r="S3" s="97">
        <f>IF(Contents!S3="","",Contents!S3)</f>
        <v>0.3348810076713562</v>
      </c>
      <c r="T3" s="96" t="str">
        <f>IF(Contents!T3="","",Contents!T3)</f>
        <v/>
      </c>
      <c r="V3" s="98">
        <f>IF(B3="","",DATE(RIGHT(F3,4),LEFT(F3,2),MID(F3,4,2)))</f>
        <v>45470</v>
      </c>
      <c r="W3" s="96">
        <f>IFERROR(IF(J3&gt;$AB$1,RANK(S3,S:S,0),RANK(S3,S:S,0)+100),"")</f>
        <v>3</v>
      </c>
      <c r="X3" s="96">
        <f>IFERROR(RANK(W3,$W$3:$W$51,1),"")</f>
        <v>3</v>
      </c>
    </row>
    <row r="4" spans="1:28">
      <c r="A4" s="96" t="str">
        <f>IF(Contents!A4="","",Contents!A4)</f>
        <v>Let me introduce Doosan Electro-Materials' PFC🚗
Doosan Electro-Materials' PFC is the world's first EV flat cable material manufactured with the Roll to Roll process.
EV lightweight through wire harness and PFC can be manufactured up to 3 meter long by the means Roll to Roll process.
Doosan Electro-Materials will continue its efforts to produce better and better PFC that will lead the EV market!
We look forward to your support and interest😊
두산전자의 PFC를 소개합니다🚗
두산전자의 PFC는 세계 최초 Roll to Roll 공정으로 제작된 전기차 플랫 케이블 소재입니다.
와이어 하네스를 통한 EV 경량화 및 Roll to Roll 공정을 통해 최대 3M 길이의 PFC 제작이 가능합니다.
앞으로도 두산전자는 전기차 시장을 선도할 좋은 품질의 PFC를 생산하기 위해 최선의 노력을 다할 것입니다!
여러분의 많은 기대와 관심 부탁드립니다😊
#Doosan #DoosanElectroMaterials #PFC #RolltoRoll #EV</v>
      </c>
      <c r="B4" s="96" t="str">
        <f>IF(Contents!B4="","",Contents!B4)</f>
        <v>https://www.linkedin.com/feed/update/urn:li:activity:7211280066121531395</v>
      </c>
      <c r="C4" s="96" t="str">
        <f>IF(Contents!C4="","",Contents!C4)</f>
        <v>소셜</v>
      </c>
      <c r="D4" s="96" t="str">
        <f>IF(Contents!D4="","",Contents!D4)</f>
        <v/>
      </c>
      <c r="E4" s="96" t="str">
        <f>IF(Contents!E4="","",Contents!E4)</f>
        <v>이영윤</v>
      </c>
      <c r="F4" s="96" t="str">
        <f>IF(Contents!F4="","",Contents!F4)</f>
        <v>06/25/2024</v>
      </c>
      <c r="G4" s="96" t="str">
        <f>IF(Contents!G4="","",Contents!G4)</f>
        <v/>
      </c>
      <c r="H4" s="96" t="str">
        <f>IF(Contents!H4="","",Contents!H4)</f>
        <v/>
      </c>
      <c r="I4" s="96" t="str">
        <f>IF(Contents!I4="","",Contents!I4)</f>
        <v>전체 팔로워</v>
      </c>
      <c r="J4" s="96">
        <f>IF(Contents!J4="","",Contents!J4)</f>
        <v>1168</v>
      </c>
      <c r="K4" s="96">
        <f>IF(Contents!K4="","",Contents!K4)</f>
        <v>324</v>
      </c>
      <c r="L4" s="96" t="str">
        <f>IF(Contents!L4="","",Contents!L4)</f>
        <v/>
      </c>
      <c r="M4" s="96">
        <f>IF(Contents!M4="","",Contents!M4)</f>
        <v>62</v>
      </c>
      <c r="N4" s="97">
        <f>IF(Contents!N4="","",Contents!N4)</f>
        <v>5.3082190454006195E-2</v>
      </c>
      <c r="O4" s="96">
        <f>IF(Contents!O4="","",Contents!O4)</f>
        <v>29</v>
      </c>
      <c r="P4" s="96">
        <f>IF(Contents!P4="","",Contents!P4)</f>
        <v>0</v>
      </c>
      <c r="Q4" s="96">
        <f>IF(Contents!Q4="","",Contents!Q4)</f>
        <v>2</v>
      </c>
      <c r="R4" s="96" t="str">
        <f>IF(Contents!R4="","",Contents!R4)</f>
        <v/>
      </c>
      <c r="S4" s="97">
        <f>IF(Contents!S4="","",Contents!S4)</f>
        <v>7.9623289406299591E-2</v>
      </c>
      <c r="T4" s="96" t="str">
        <f>IF(Contents!T4="","",Contents!T4)</f>
        <v>동영상</v>
      </c>
      <c r="V4" s="98">
        <f t="shared" ref="V4:V51" si="0">IF(B4="","",DATE(RIGHT(F4,4),LEFT(F4,2),MID(F4,4,2)))</f>
        <v>45468</v>
      </c>
      <c r="W4" s="96">
        <f t="shared" ref="W4:W51" si="1">IFERROR(IF(J4&gt;$AB$1,RANK(S4,S:S,0),RANK(S4,S:S,0)+100),"")</f>
        <v>107</v>
      </c>
      <c r="X4" s="96">
        <f t="shared" ref="X4:X51" si="2">IFERROR(RANK(W4,$W$3:$W$51,1),"")</f>
        <v>7</v>
      </c>
    </row>
    <row r="5" spans="1:28">
      <c r="A5" s="96" t="str">
        <f>IF(Contents!A5="","",Contents!A5)</f>
        <v>It's time to find out about Doosan Electro-Materials and our quiz is back🎓
Doosan Electro-Materials is preparing to produce the world’s first 3 meter long PFC through 00 process. What is this method?
두산전자에 대해 알아볼 퀴즈 시간이 돌아왔습니다🎓
두산전자는 세계 최초로 00 공법을 통해 3m 길이의 PFC 생산을 준비 중에 있습니다. 이 공법은 무엇일까요?
#Doosan #DoosanElectroMaterials #RolltoRoll #PFC #EV #Mobility</v>
      </c>
      <c r="B5" s="96" t="str">
        <f>IF(Contents!B5="","",Contents!B5)</f>
        <v>https://www.linkedin.com/feed/update/urn:li:activity:7210144688773771264</v>
      </c>
      <c r="C5" s="96" t="str">
        <f>IF(Contents!C5="","",Contents!C5)</f>
        <v>소셜</v>
      </c>
      <c r="D5" s="96" t="str">
        <f>IF(Contents!D5="","",Contents!D5)</f>
        <v/>
      </c>
      <c r="E5" s="96" t="str">
        <f>IF(Contents!E5="","",Contents!E5)</f>
        <v>이영윤</v>
      </c>
      <c r="F5" s="96" t="str">
        <f>IF(Contents!F5="","",Contents!F5)</f>
        <v>06/22/2024</v>
      </c>
      <c r="G5" s="96" t="str">
        <f>IF(Contents!G5="","",Contents!G5)</f>
        <v/>
      </c>
      <c r="H5" s="96" t="str">
        <f>IF(Contents!H5="","",Contents!H5)</f>
        <v/>
      </c>
      <c r="I5" s="96" t="str">
        <f>IF(Contents!I5="","",Contents!I5)</f>
        <v>전체 팔로워</v>
      </c>
      <c r="J5" s="96">
        <f>IF(Contents!J5="","",Contents!J5)</f>
        <v>1250</v>
      </c>
      <c r="K5" s="96" t="str">
        <f>IF(Contents!K5="","",Contents!K5)</f>
        <v/>
      </c>
      <c r="L5" s="96" t="str">
        <f>IF(Contents!L5="","",Contents!L5)</f>
        <v/>
      </c>
      <c r="M5" s="96">
        <f>IF(Contents!M5="","",Contents!M5)</f>
        <v>42</v>
      </c>
      <c r="N5" s="97">
        <f>IF(Contents!N5="","",Contents!N5)</f>
        <v>3.359999880194664E-2</v>
      </c>
      <c r="O5" s="96">
        <f>IF(Contents!O5="","",Contents!O5)</f>
        <v>15</v>
      </c>
      <c r="P5" s="96">
        <f>IF(Contents!P5="","",Contents!P5)</f>
        <v>0</v>
      </c>
      <c r="Q5" s="96">
        <f>IF(Contents!Q5="","",Contents!Q5)</f>
        <v>0</v>
      </c>
      <c r="R5" s="96" t="str">
        <f>IF(Contents!R5="","",Contents!R5)</f>
        <v/>
      </c>
      <c r="S5" s="97">
        <f>IF(Contents!S5="","",Contents!S5)</f>
        <v>4.5600000768899918E-2</v>
      </c>
      <c r="T5" s="96" t="str">
        <f>IF(Contents!T5="","",Contents!T5)</f>
        <v/>
      </c>
      <c r="V5" s="98">
        <f t="shared" si="0"/>
        <v>45465</v>
      </c>
      <c r="W5" s="96">
        <f t="shared" si="1"/>
        <v>109</v>
      </c>
      <c r="X5" s="96">
        <f t="shared" si="2"/>
        <v>9</v>
      </c>
    </row>
    <row r="6" spans="1:28">
      <c r="A6" s="96" t="str">
        <f>IF(Contents!A6="","",Contents!A6)</f>
        <v>Doosan Electro-Materials is present the booth, organized by the Korean Institute of Communications and Information Sciences' Summer General Academic Conference👏
The Korean Institute of Communications and Information Sciences' Summer General Academic Conference, which is considered to be the best ICT-related academic conference organized in Korea, will be held at Ramada Plaza Jeju Hotel for four days from June 19 (Wed) to June 22 (Sat).
This year marks the 50th anniversary of the foundation of the Korean Institute of Communications and Information Sciences, and it is said that about 1,500 domestic telecommunications/IT-related workers will attend.
Doosan Electro-Materials will also actively participate in this presentation, which will open up a venue for communication on the latest ICT research content and innovative technologies, to contribute to the development of science and industry in the ICT field!
두산전자가 한국통신학회 하계종합학술발표회 부스에 참가하였습니다👏
ICT 분야 학술/산업에서 선도적인 역할을 수행하는 국내 최고의 학회인 한국통신학회 하계종합학술발표회는 24년 6월 19일(수)부터 6월 22일(토)까지 4일간 라마다 프라자 제주 호텔에서 진행됩니다.
특히 올해는 한국통신학회 창립 50주년을 맞아 다채롭고 풍성한 프로그램으로 구성되었으며, 국내 통신/IT 관련 종사자 약 1,500명이 참석한다고 하는데요.
최신 ICT 연구 내용 및 혁신 기술에 대한 소통의 장이 열리는 이번 발표회에 두산전자도 적극 참여하여 ICT 분야 학술 및 산업 발전에 기여할 수 있도록 하겠습니다!
#Doosan #DoosanElectroMaterials #KICS #ICT #IT #Telecommunication #Conference</v>
      </c>
      <c r="B6" s="96" t="str">
        <f>IF(Contents!B6="","",Contents!B6)</f>
        <v>https://www.linkedin.com/feed/update/urn:li:activity:7209828114237906946</v>
      </c>
      <c r="C6" s="96" t="str">
        <f>IF(Contents!C6="","",Contents!C6)</f>
        <v>소셜</v>
      </c>
      <c r="D6" s="96" t="str">
        <f>IF(Contents!D6="","",Contents!D6)</f>
        <v/>
      </c>
      <c r="E6" s="96" t="str">
        <f>IF(Contents!E6="","",Contents!E6)</f>
        <v>이영윤</v>
      </c>
      <c r="F6" s="96" t="str">
        <f>IF(Contents!F6="","",Contents!F6)</f>
        <v>06/21/2024</v>
      </c>
      <c r="G6" s="96" t="str">
        <f>IF(Contents!G6="","",Contents!G6)</f>
        <v/>
      </c>
      <c r="H6" s="96" t="str">
        <f>IF(Contents!H6="","",Contents!H6)</f>
        <v/>
      </c>
      <c r="I6" s="96" t="str">
        <f>IF(Contents!I6="","",Contents!I6)</f>
        <v>전체 팔로워</v>
      </c>
      <c r="J6" s="96">
        <f>IF(Contents!J6="","",Contents!J6)</f>
        <v>1313</v>
      </c>
      <c r="K6" s="96" t="str">
        <f>IF(Contents!K6="","",Contents!K6)</f>
        <v/>
      </c>
      <c r="L6" s="96" t="str">
        <f>IF(Contents!L6="","",Contents!L6)</f>
        <v/>
      </c>
      <c r="M6" s="96">
        <f>IF(Contents!M6="","",Contents!M6)</f>
        <v>303</v>
      </c>
      <c r="N6" s="97">
        <f>IF(Contents!N6="","",Contents!N6)</f>
        <v>0.23076923191547394</v>
      </c>
      <c r="O6" s="96">
        <f>IF(Contents!O6="","",Contents!O6)</f>
        <v>29</v>
      </c>
      <c r="P6" s="96">
        <f>IF(Contents!P6="","",Contents!P6)</f>
        <v>0</v>
      </c>
      <c r="Q6" s="96">
        <f>IF(Contents!Q6="","",Contents!Q6)</f>
        <v>1</v>
      </c>
      <c r="R6" s="96" t="str">
        <f>IF(Contents!R6="","",Contents!R6)</f>
        <v/>
      </c>
      <c r="S6" s="97">
        <f>IF(Contents!S6="","",Contents!S6)</f>
        <v>0.25361767411231995</v>
      </c>
      <c r="T6" s="96" t="str">
        <f>IF(Contents!T6="","",Contents!T6)</f>
        <v/>
      </c>
      <c r="V6" s="98">
        <f t="shared" si="0"/>
        <v>45464</v>
      </c>
      <c r="W6" s="96">
        <f t="shared" si="1"/>
        <v>5</v>
      </c>
      <c r="X6" s="96">
        <f t="shared" si="2"/>
        <v>5</v>
      </c>
    </row>
    <row r="7" spans="1:28">
      <c r="A7" s="96" t="str">
        <f>IF(Contents!A7="","",Contents!A7)</f>
        <v>Welcome to the Depthcovery series, which gives a deep insight into Doosan Electro-Materials' technologies and products🤓
This time, we will explain the world's first Roll to Roll which Doosan Electro-Materials is proud of.
The Roll to Roll method refers to a method of processing a thin copper film by winding it on a roll when manufacturing a circuit. It is a next-generation technique that is being spread and introduced in major parts of the production lines including FPCB.
It increases the length and space, reduces the weight, and Doosan Electro-Materials is preparing to produce 3M long PFC through the Roll to Roll method👍
Doosan Electro-Materials will do its best to secure competitiveness in the market by producing materials of excellent quality through the Roll to Roll method!
https://lnkd.in/dj9ZD8c9
두산전자의 기술과 제품을 심층적으로 살펴보는 Depthcovery 시리즈에 오신 것을 환영합니다🤓
이번 시간에는 두산전자가 자랑하는 세계 최초로 사용한 공법인 Roll to Roll에 대해 설명해 드릴게요.
Roll to Roll 공법은 회로 제조 시 얇은 동필름을 롤에 그대로 감아 가공하는 방식을 의미하는데요. FPCB를 비롯한 주요 부품 생산 라인에 확산 및 도입되고 있는 차세대 기법입니다.
길이 및 공간 등은 늘리고, 무게는 감소시키며, 두산전자는 Roll to Roll 공법을 활용해 3M 길이의 PFC를 생산하기 위한 준비 중에 있습니다👍
두산전자는 Roll to Roll 공법을 통한 우수한 퀄리티의 소재를 생산해내어 시장에서의 경쟁력을 확보할 수 있도록 최선을 다하겠습니다!
#Doosan #DoosanElectroMaterials #RolltoRoll #PFC #EV #Mobility</v>
      </c>
      <c r="B7" s="96" t="str">
        <f>IF(Contents!B7="","",Contents!B7)</f>
        <v>https://www.linkedin.com/feed/update/urn:li:activity:7209420042105483264</v>
      </c>
      <c r="C7" s="96" t="str">
        <f>IF(Contents!C7="","",Contents!C7)</f>
        <v>소셜</v>
      </c>
      <c r="D7" s="96" t="str">
        <f>IF(Contents!D7="","",Contents!D7)</f>
        <v/>
      </c>
      <c r="E7" s="96" t="str">
        <f>IF(Contents!E7="","",Contents!E7)</f>
        <v>이영윤</v>
      </c>
      <c r="F7" s="96" t="str">
        <f>IF(Contents!F7="","",Contents!F7)</f>
        <v>06/20/2024</v>
      </c>
      <c r="G7" s="96" t="str">
        <f>IF(Contents!G7="","",Contents!G7)</f>
        <v/>
      </c>
      <c r="H7" s="96" t="str">
        <f>IF(Contents!H7="","",Contents!H7)</f>
        <v/>
      </c>
      <c r="I7" s="96" t="str">
        <f>IF(Contents!I7="","",Contents!I7)</f>
        <v>전체 팔로워</v>
      </c>
      <c r="J7" s="96">
        <f>IF(Contents!J7="","",Contents!J7)</f>
        <v>1894</v>
      </c>
      <c r="K7" s="96" t="str">
        <f>IF(Contents!K7="","",Contents!K7)</f>
        <v/>
      </c>
      <c r="L7" s="96" t="str">
        <f>IF(Contents!L7="","",Contents!L7)</f>
        <v/>
      </c>
      <c r="M7" s="96">
        <f>IF(Contents!M7="","",Contents!M7)</f>
        <v>884</v>
      </c>
      <c r="N7" s="97">
        <f>IF(Contents!N7="","",Contents!N7)</f>
        <v>0.4667370617389679</v>
      </c>
      <c r="O7" s="96">
        <f>IF(Contents!O7="","",Contents!O7)</f>
        <v>38</v>
      </c>
      <c r="P7" s="96">
        <f>IF(Contents!P7="","",Contents!P7)</f>
        <v>0</v>
      </c>
      <c r="Q7" s="96">
        <f>IF(Contents!Q7="","",Contents!Q7)</f>
        <v>5</v>
      </c>
      <c r="R7" s="96" t="str">
        <f>IF(Contents!R7="","",Contents!R7)</f>
        <v/>
      </c>
      <c r="S7" s="97">
        <f>IF(Contents!S7="","",Contents!S7)</f>
        <v>0.48944035172462463</v>
      </c>
      <c r="T7" s="96" t="str">
        <f>IF(Contents!T7="","",Contents!T7)</f>
        <v/>
      </c>
      <c r="V7" s="98">
        <f t="shared" si="0"/>
        <v>45463</v>
      </c>
      <c r="W7" s="96">
        <f t="shared" si="1"/>
        <v>1</v>
      </c>
      <c r="X7" s="96">
        <f t="shared" si="2"/>
        <v>1</v>
      </c>
    </row>
    <row r="8" spans="1:28">
      <c r="A8" s="96" t="str">
        <f>IF(Contents!A8="","",Contents!A8)</f>
        <v>Let us introduce the heroes of Doosan Electro-Materials🦸
🔸R&amp;BD TS Team Senior Engineer Song Da-han
🔸R&amp;BD P&amp;AM Development Team Senior Engineer Bae Ji-hee
Two executives of Doosan Electro-Materials saved lives in emergency situations, performing CPR on their way to work.
Both of them completed CPR/AED training at Doosan Electro-Materials, and performed properly CPR according to the guidance provided by the training, saving this way precious lives.
It is strongly recommended to complete CPR/AED training as similar situation can happen to anyone, anywhere, and anytime.
Doosan Electro-Materials will continue to improve its first-aid training so that all the employees could act reliably in unexpected crisis situations!
https://lnkd.in/ghZPDWSp
두산전자의 영웅을 소개합니다🦸
🔸R&amp;BD TS팀 송다한 수석
🔸R&amp;BD P&amp;AM 개발팀 배지희 수석
두산전자 임직원 2명이 출근 중 심폐소생술을 통해 긴급 상황인 인명을 구조하였습니다.
두 직원 모두 두산전자에서 심폐소생술/AED 교육을 이수하였으며, 교육을 토대로 심폐소생술을 잘 이행하여 소중한 생명을 구하였습니다.
언제, 어디서, 또 누구에게나 발생할 수 있는 상황이기 때문에 심폐소생술/AED 교육은 확실하게 배우는 것이 좋습니다.
임직원들이 예기치 못하게 발생하는 위기 상황을 유연하고 확실하게 대처할 수 있도록 두산전자는 앞으로도 응급조치 교육을 더욱 적극적으로 시행하겠습니다!
#Doosan #DoosanElectroMaterials #CPR #AED #Hero</v>
      </c>
      <c r="B8" s="96" t="str">
        <f>IF(Contents!B8="","",Contents!B8)</f>
        <v>https://www.linkedin.com/feed/update/urn:li:activity:7206883085085282305</v>
      </c>
      <c r="C8" s="96" t="str">
        <f>IF(Contents!C8="","",Contents!C8)</f>
        <v>소셜</v>
      </c>
      <c r="D8" s="96" t="str">
        <f>IF(Contents!D8="","",Contents!D8)</f>
        <v/>
      </c>
      <c r="E8" s="96" t="str">
        <f>IF(Contents!E8="","",Contents!E8)</f>
        <v>이영윤</v>
      </c>
      <c r="F8" s="96" t="str">
        <f>IF(Contents!F8="","",Contents!F8)</f>
        <v>06/13/2024</v>
      </c>
      <c r="G8" s="96" t="str">
        <f>IF(Contents!G8="","",Contents!G8)</f>
        <v/>
      </c>
      <c r="H8" s="96" t="str">
        <f>IF(Contents!H8="","",Contents!H8)</f>
        <v/>
      </c>
      <c r="I8" s="96" t="str">
        <f>IF(Contents!I8="","",Contents!I8)</f>
        <v>전체 팔로워</v>
      </c>
      <c r="J8" s="96">
        <f>IF(Contents!J8="","",Contents!J8)</f>
        <v>1625</v>
      </c>
      <c r="K8" s="96" t="str">
        <f>IF(Contents!K8="","",Contents!K8)</f>
        <v/>
      </c>
      <c r="L8" s="96" t="str">
        <f>IF(Contents!L8="","",Contents!L8)</f>
        <v/>
      </c>
      <c r="M8" s="96">
        <f>IF(Contents!M8="","",Contents!M8)</f>
        <v>729</v>
      </c>
      <c r="N8" s="97">
        <f>IF(Contents!N8="","",Contents!N8)</f>
        <v>0.44861537218093872</v>
      </c>
      <c r="O8" s="96">
        <f>IF(Contents!O8="","",Contents!O8)</f>
        <v>34</v>
      </c>
      <c r="P8" s="96">
        <f>IF(Contents!P8="","",Contents!P8)</f>
        <v>1</v>
      </c>
      <c r="Q8" s="96">
        <f>IF(Contents!Q8="","",Contents!Q8)</f>
        <v>2</v>
      </c>
      <c r="R8" s="96" t="str">
        <f>IF(Contents!R8="","",Contents!R8)</f>
        <v/>
      </c>
      <c r="S8" s="97">
        <f>IF(Contents!S8="","",Contents!S8)</f>
        <v>0.47138461470603943</v>
      </c>
      <c r="T8" s="96" t="str">
        <f>IF(Contents!T8="","",Contents!T8)</f>
        <v/>
      </c>
      <c r="V8" s="98">
        <f t="shared" si="0"/>
        <v>45456</v>
      </c>
      <c r="W8" s="96">
        <f t="shared" si="1"/>
        <v>2</v>
      </c>
      <c r="X8" s="96">
        <f t="shared" si="2"/>
        <v>2</v>
      </c>
    </row>
    <row r="9" spans="1:28">
      <c r="A9" s="96" t="str">
        <f>IF(Contents!A9="","",Contents!A9)</f>
        <v>JPCA Show 2024 will be held at Tokyo Big Sight in Tokyo, Japan on June 12-14 during 3 days👏
This exhibition, which will hold a total of 10 fairs related to electronic devices, is a Japanese PCB industry exhibition providing the latest information on cutting-edge technologies and new products.
Find Doosan Electro-Materials at the KPCA booth at the exhibition which 300 companies will participate!
https://lnkd.in/gVAVNMqr
6/12-14 3일간 일본 Tokyo Big Sight에서 JPCA Show 2024가 열립니다👏
총 10개의 전자기기 관련 박람회가 동시에 개최되는 이번 전시는 일본 PCB 산업 전시회로 최첨단 기술 및 신제품들의 최신 정보를 제공합니다.
총 300여 개의 기업이 참가할 예정인 이번 전시의 KPCA 부스에서 두산전자를 찾아보세요!
#Doosan #DoosanElectroMaterials #JPCA #KPCA #PCB #Tokyo #Tokyobigsight</v>
      </c>
      <c r="B9" s="96" t="str">
        <f>IF(Contents!B9="","",Contents!B9)</f>
        <v>https://www.linkedin.com/feed/update/urn:li:activity:7206552795846443008</v>
      </c>
      <c r="C9" s="96" t="str">
        <f>IF(Contents!C9="","",Contents!C9)</f>
        <v>소셜</v>
      </c>
      <c r="D9" s="96" t="str">
        <f>IF(Contents!D9="","",Contents!D9)</f>
        <v/>
      </c>
      <c r="E9" s="96" t="str">
        <f>IF(Contents!E9="","",Contents!E9)</f>
        <v>이영윤</v>
      </c>
      <c r="F9" s="96" t="str">
        <f>IF(Contents!F9="","",Contents!F9)</f>
        <v>06/12/2024</v>
      </c>
      <c r="G9" s="96" t="str">
        <f>IF(Contents!G9="","",Contents!G9)</f>
        <v/>
      </c>
      <c r="H9" s="96" t="str">
        <f>IF(Contents!H9="","",Contents!H9)</f>
        <v/>
      </c>
      <c r="I9" s="96" t="str">
        <f>IF(Contents!I9="","",Contents!I9)</f>
        <v>전체 팔로워</v>
      </c>
      <c r="J9" s="96">
        <f>IF(Contents!J9="","",Contents!J9)</f>
        <v>976</v>
      </c>
      <c r="K9" s="96" t="str">
        <f>IF(Contents!K9="","",Contents!K9)</f>
        <v/>
      </c>
      <c r="L9" s="96" t="str">
        <f>IF(Contents!L9="","",Contents!L9)</f>
        <v/>
      </c>
      <c r="M9" s="96">
        <f>IF(Contents!M9="","",Contents!M9)</f>
        <v>85</v>
      </c>
      <c r="N9" s="97">
        <f>IF(Contents!N9="","",Contents!N9)</f>
        <v>8.7090164422988892E-2</v>
      </c>
      <c r="O9" s="96">
        <f>IF(Contents!O9="","",Contents!O9)</f>
        <v>18</v>
      </c>
      <c r="P9" s="96">
        <f>IF(Contents!P9="","",Contents!P9)</f>
        <v>0</v>
      </c>
      <c r="Q9" s="96">
        <f>IF(Contents!Q9="","",Contents!Q9)</f>
        <v>1</v>
      </c>
      <c r="R9" s="96" t="str">
        <f>IF(Contents!R9="","",Contents!R9)</f>
        <v/>
      </c>
      <c r="S9" s="97">
        <f>IF(Contents!S9="","",Contents!S9)</f>
        <v>0.10655737668275833</v>
      </c>
      <c r="T9" s="96" t="str">
        <f>IF(Contents!T9="","",Contents!T9)</f>
        <v/>
      </c>
      <c r="V9" s="98">
        <f t="shared" si="0"/>
        <v>45455</v>
      </c>
      <c r="W9" s="96">
        <f t="shared" si="1"/>
        <v>106</v>
      </c>
      <c r="X9" s="96">
        <f t="shared" si="2"/>
        <v>6</v>
      </c>
    </row>
    <row r="10" spans="1:28">
      <c r="A10" s="96" t="str">
        <f>IF(Contents!A10="","",Contents!A10)</f>
        <v>On June 4, Doosan Electro-Materials conducted an on-site management of its factory in Vietnam, meeting with the Vietnamese Party Secretary of Hai Duong.
Following the establishment of a site in Vietnam in 2020, the factory for mass production of PFC was completed on October 22, and on June 23, signed an MOU with Vietnam's Hai Duong for cooperation in the electronic material field🤝
During this visit, Doosan Electro-Materials inspected local corporation site on June 3-4, and discussed mid-to long-term strategic plans to improve profitability as well as PFC development directions.
Look forward to Doosan Electro-Materials' Vietnam corporation, which will become a base for key EV materials, and will secure the business competitiveness on the PFC market🙏
두산전자는 지난 6월 4일, 베트남 하이즈엉 당서기와의 미팅과 함께 베트남 공장의 현장 경영을 실시하였습니다.
2020년 베트남 법인 설립에 이어 22년 10월 PFC 양산을 위한 공장을 준공하였으며, 23년 6월 베트남 하이즈엉과 전자소재 분야 협력을 위한 MOU를 체결한 바 있습니다🤝
두산전자는 이번 방문을 통해 6월 3&amp;4일 양일간 베트남 법인 현장을 점검하였으며, 향후 중장기 전략 방안과 수익성 향상 그리고 PFC 발전 방향을 논의하였습니다.
PFC 시장의 사업 경쟁력 확보와 함께 전기차 핵심 소재의 거점이 될 두산전자 베트남 법인에 여러분의 많은 기대와 관심 부탁드립니다🙏
#Doosan #DoosanElectroMaterials #Vietnam #PFC #EV</v>
      </c>
      <c r="B10" s="96" t="str">
        <f>IF(Contents!B10="","",Contents!B10)</f>
        <v>https://www.linkedin.com/feed/update/urn:li:activity:7206159218800795649</v>
      </c>
      <c r="C10" s="96" t="str">
        <f>IF(Contents!C10="","",Contents!C10)</f>
        <v>소셜</v>
      </c>
      <c r="D10" s="96" t="str">
        <f>IF(Contents!D10="","",Contents!D10)</f>
        <v/>
      </c>
      <c r="E10" s="96" t="str">
        <f>IF(Contents!E10="","",Contents!E10)</f>
        <v>이영윤</v>
      </c>
      <c r="F10" s="96" t="str">
        <f>IF(Contents!F10="","",Contents!F10)</f>
        <v>06/11/2024</v>
      </c>
      <c r="G10" s="96" t="str">
        <f>IF(Contents!G10="","",Contents!G10)</f>
        <v/>
      </c>
      <c r="H10" s="96" t="str">
        <f>IF(Contents!H10="","",Contents!H10)</f>
        <v/>
      </c>
      <c r="I10" s="96" t="str">
        <f>IF(Contents!I10="","",Contents!I10)</f>
        <v>전체 팔로워</v>
      </c>
      <c r="J10" s="96">
        <f>IF(Contents!J10="","",Contents!J10)</f>
        <v>2023</v>
      </c>
      <c r="K10" s="96" t="str">
        <f>IF(Contents!K10="","",Contents!K10)</f>
        <v/>
      </c>
      <c r="L10" s="96" t="str">
        <f>IF(Contents!L10="","",Contents!L10)</f>
        <v/>
      </c>
      <c r="M10" s="96">
        <f>IF(Contents!M10="","",Contents!M10)</f>
        <v>540</v>
      </c>
      <c r="N10" s="97">
        <f>IF(Contents!N10="","",Contents!N10)</f>
        <v>0.26693031191825867</v>
      </c>
      <c r="O10" s="96">
        <f>IF(Contents!O10="","",Contents!O10)</f>
        <v>44</v>
      </c>
      <c r="P10" s="96">
        <f>IF(Contents!P10="","",Contents!P10)</f>
        <v>0</v>
      </c>
      <c r="Q10" s="96">
        <f>IF(Contents!Q10="","",Contents!Q10)</f>
        <v>1</v>
      </c>
      <c r="R10" s="96" t="str">
        <f>IF(Contents!R10="","",Contents!R10)</f>
        <v/>
      </c>
      <c r="S10" s="97">
        <f>IF(Contents!S10="","",Contents!S10)</f>
        <v>0.28917449712753296</v>
      </c>
      <c r="T10" s="96" t="str">
        <f>IF(Contents!T10="","",Contents!T10)</f>
        <v/>
      </c>
      <c r="V10" s="98">
        <f t="shared" si="0"/>
        <v>45454</v>
      </c>
      <c r="W10" s="96">
        <f t="shared" si="1"/>
        <v>4</v>
      </c>
      <c r="X10" s="96">
        <f t="shared" si="2"/>
        <v>4</v>
      </c>
    </row>
    <row r="11" spans="1:28">
      <c r="A11" s="96" t="str">
        <f>IF(Contents!A11="","",Contents!A11)</f>
        <v>Every year, June 5 is World Environment Day, which was established to emphasize the importance of actions taken to protect natural environment🌿
It focuses on land restoration, desertification, and drought resilience, expanding awareness and empathy for the value and importance of natural environment.
For our Earth where we live, We should always think about how important natural environment is, and we should act to protect it.
Doosan Electro-Materials will always do its best to contribute to the creation of a healthy planet, keeping an active attitude to protect the environment!
매년 6월 5일은 환경 보호를 위한 행동의 중요성을 강조하기 위해 제정된 세계 환경의 날입니다🌿
환경의 가치와 중요성에 대한 인식과 공감을 넓혀가며, 토지 복원, 사막화, 가뭄 회복력에 중점을 두고 있는데요.
우리가 살고 있는 터전인 지구를 위해 우리는 언제나 환경의 중요성을 생각하고 보호를 위한 실천을 해야 합니다.
두산전자는 환경 보호를 위한 적극적인 자세로 건강한 지구를 만드는 데 기여할 수 있도록 매 순간 최선을 다하겠습니다!
#Doosan #DoosanElectroMaterials #WorldEnvironmentDay #Environment</v>
      </c>
      <c r="B11" s="96" t="str">
        <f>IF(Contents!B11="","",Contents!B11)</f>
        <v>https://www.linkedin.com/feed/update/urn:li:activity:7203953762439237632</v>
      </c>
      <c r="C11" s="96" t="str">
        <f>IF(Contents!C11="","",Contents!C11)</f>
        <v>소셜</v>
      </c>
      <c r="D11" s="96" t="str">
        <f>IF(Contents!D11="","",Contents!D11)</f>
        <v/>
      </c>
      <c r="E11" s="96" t="str">
        <f>IF(Contents!E11="","",Contents!E11)</f>
        <v>이영윤</v>
      </c>
      <c r="F11" s="96" t="str">
        <f>IF(Contents!F11="","",Contents!F11)</f>
        <v>06/05/2024</v>
      </c>
      <c r="G11" s="96" t="str">
        <f>IF(Contents!G11="","",Contents!G11)</f>
        <v/>
      </c>
      <c r="H11" s="96" t="str">
        <f>IF(Contents!H11="","",Contents!H11)</f>
        <v/>
      </c>
      <c r="I11" s="96" t="str">
        <f>IF(Contents!I11="","",Contents!I11)</f>
        <v>전체 팔로워</v>
      </c>
      <c r="J11" s="96">
        <f>IF(Contents!J11="","",Contents!J11)</f>
        <v>1051</v>
      </c>
      <c r="K11" s="96" t="str">
        <f>IF(Contents!K11="","",Contents!K11)</f>
        <v/>
      </c>
      <c r="L11" s="96" t="str">
        <f>IF(Contents!L11="","",Contents!L11)</f>
        <v/>
      </c>
      <c r="M11" s="96">
        <f>IF(Contents!M11="","",Contents!M11)</f>
        <v>42</v>
      </c>
      <c r="N11" s="97">
        <f>IF(Contents!N11="","",Contents!N11)</f>
        <v>3.9961941540241241E-2</v>
      </c>
      <c r="O11" s="96">
        <f>IF(Contents!O11="","",Contents!O11)</f>
        <v>21</v>
      </c>
      <c r="P11" s="96">
        <f>IF(Contents!P11="","",Contents!P11)</f>
        <v>0</v>
      </c>
      <c r="Q11" s="96">
        <f>IF(Contents!Q11="","",Contents!Q11)</f>
        <v>1</v>
      </c>
      <c r="R11" s="96" t="str">
        <f>IF(Contents!R11="","",Contents!R11)</f>
        <v/>
      </c>
      <c r="S11" s="97">
        <f>IF(Contents!S11="","",Contents!S11)</f>
        <v>6.0894384980201721E-2</v>
      </c>
      <c r="T11" s="96" t="str">
        <f>IF(Contents!T11="","",Contents!T11)</f>
        <v/>
      </c>
      <c r="V11" s="98">
        <f t="shared" si="0"/>
        <v>45448</v>
      </c>
      <c r="W11" s="96">
        <f t="shared" si="1"/>
        <v>108</v>
      </c>
      <c r="X11" s="96">
        <f t="shared" si="2"/>
        <v>8</v>
      </c>
    </row>
    <row r="12" spans="1:28">
      <c r="A12" s="96" t="str">
        <f>IF(Contents!A12="","",Contents!A12)</f>
        <v/>
      </c>
      <c r="B12" s="96" t="str">
        <f>IF(Contents!B12="","",Contents!B12)</f>
        <v/>
      </c>
      <c r="C12" s="96" t="str">
        <f>IF(Contents!C12="","",Contents!C12)</f>
        <v/>
      </c>
      <c r="D12" s="96" t="str">
        <f>IF(Contents!D12="","",Contents!D12)</f>
        <v/>
      </c>
      <c r="E12" s="96" t="str">
        <f>IF(Contents!E12="","",Contents!E12)</f>
        <v/>
      </c>
      <c r="F12" s="96" t="str">
        <f>IF(Contents!F12="","",Contents!F12)</f>
        <v/>
      </c>
      <c r="G12" s="96" t="str">
        <f>IF(Contents!G12="","",Contents!G12)</f>
        <v/>
      </c>
      <c r="H12" s="96" t="str">
        <f>IF(Contents!H12="","",Contents!H12)</f>
        <v/>
      </c>
      <c r="I12" s="96" t="str">
        <f>IF(Contents!I12="","",Contents!I12)</f>
        <v/>
      </c>
      <c r="J12" s="96" t="str">
        <f>IF(Contents!J12="","",Contents!J12)</f>
        <v/>
      </c>
      <c r="K12" s="96" t="str">
        <f>IF(Contents!K12="","",Contents!K12)</f>
        <v/>
      </c>
      <c r="L12" s="96" t="str">
        <f>IF(Contents!L12="","",Contents!L12)</f>
        <v/>
      </c>
      <c r="M12" s="96" t="str">
        <f>IF(Contents!M12="","",Contents!M12)</f>
        <v/>
      </c>
      <c r="N12" s="97" t="str">
        <f>IF(Contents!N12="","",Contents!N12)</f>
        <v/>
      </c>
      <c r="O12" s="96" t="str">
        <f>IF(Contents!O12="","",Contents!O12)</f>
        <v/>
      </c>
      <c r="P12" s="96" t="str">
        <f>IF(Contents!P12="","",Contents!P12)</f>
        <v/>
      </c>
      <c r="Q12" s="96" t="str">
        <f>IF(Contents!Q12="","",Contents!Q12)</f>
        <v/>
      </c>
      <c r="R12" s="96" t="str">
        <f>IF(Contents!R12="","",Contents!R12)</f>
        <v/>
      </c>
      <c r="S12" s="97" t="str">
        <f>IF(Contents!S12="","",Contents!S12)</f>
        <v/>
      </c>
      <c r="T12" s="96" t="str">
        <f>IF(Contents!T12="","",Contents!T12)</f>
        <v/>
      </c>
      <c r="V12" s="98" t="str">
        <f t="shared" si="0"/>
        <v/>
      </c>
      <c r="W12" s="96" t="str">
        <f t="shared" si="1"/>
        <v/>
      </c>
      <c r="X12" s="96" t="str">
        <f t="shared" si="2"/>
        <v/>
      </c>
    </row>
    <row r="13" spans="1:28">
      <c r="A13" s="96" t="str">
        <f>IF(Contents!A13="","",Contents!A13)</f>
        <v/>
      </c>
      <c r="B13" s="96" t="str">
        <f>IF(Contents!B13="","",Contents!B13)</f>
        <v/>
      </c>
      <c r="C13" s="96" t="str">
        <f>IF(Contents!C13="","",Contents!C13)</f>
        <v/>
      </c>
      <c r="D13" s="96" t="str">
        <f>IF(Contents!D13="","",Contents!D13)</f>
        <v/>
      </c>
      <c r="E13" s="96" t="str">
        <f>IF(Contents!E13="","",Contents!E13)</f>
        <v/>
      </c>
      <c r="F13" s="96" t="str">
        <f>IF(Contents!F13="","",Contents!F13)</f>
        <v/>
      </c>
      <c r="G13" s="96" t="str">
        <f>IF(Contents!G13="","",Contents!G13)</f>
        <v/>
      </c>
      <c r="H13" s="96" t="str">
        <f>IF(Contents!H13="","",Contents!H13)</f>
        <v/>
      </c>
      <c r="I13" s="96" t="str">
        <f>IF(Contents!I13="","",Contents!I13)</f>
        <v/>
      </c>
      <c r="J13" s="96" t="str">
        <f>IF(Contents!J13="","",Contents!J13)</f>
        <v/>
      </c>
      <c r="K13" s="96" t="str">
        <f>IF(Contents!K13="","",Contents!K13)</f>
        <v/>
      </c>
      <c r="L13" s="96" t="str">
        <f>IF(Contents!L13="","",Contents!L13)</f>
        <v/>
      </c>
      <c r="M13" s="96" t="str">
        <f>IF(Contents!M13="","",Contents!M13)</f>
        <v/>
      </c>
      <c r="N13" s="97" t="str">
        <f>IF(Contents!N13="","",Contents!N13)</f>
        <v/>
      </c>
      <c r="O13" s="96" t="str">
        <f>IF(Contents!O13="","",Contents!O13)</f>
        <v/>
      </c>
      <c r="P13" s="96" t="str">
        <f>IF(Contents!P13="","",Contents!P13)</f>
        <v/>
      </c>
      <c r="Q13" s="96" t="str">
        <f>IF(Contents!Q13="","",Contents!Q13)</f>
        <v/>
      </c>
      <c r="R13" s="96" t="str">
        <f>IF(Contents!R13="","",Contents!R13)</f>
        <v/>
      </c>
      <c r="S13" s="97" t="str">
        <f>IF(Contents!S13="","",Contents!S13)</f>
        <v/>
      </c>
      <c r="T13" s="96" t="str">
        <f>IF(Contents!T13="","",Contents!T13)</f>
        <v/>
      </c>
      <c r="V13" s="98" t="str">
        <f t="shared" si="0"/>
        <v/>
      </c>
      <c r="W13" s="96" t="str">
        <f t="shared" si="1"/>
        <v/>
      </c>
      <c r="X13" s="96" t="str">
        <f t="shared" si="2"/>
        <v/>
      </c>
    </row>
    <row r="14" spans="1:28">
      <c r="A14" s="96" t="str">
        <f>IF(Contents!A14="","",Contents!A14)</f>
        <v/>
      </c>
      <c r="B14" s="96" t="str">
        <f>IF(Contents!B14="","",Contents!B14)</f>
        <v/>
      </c>
      <c r="C14" s="96" t="str">
        <f>IF(Contents!C14="","",Contents!C14)</f>
        <v/>
      </c>
      <c r="D14" s="96" t="str">
        <f>IF(Contents!D14="","",Contents!D14)</f>
        <v/>
      </c>
      <c r="E14" s="96" t="str">
        <f>IF(Contents!E14="","",Contents!E14)</f>
        <v/>
      </c>
      <c r="F14" s="96" t="str">
        <f>IF(Contents!F14="","",Contents!F14)</f>
        <v/>
      </c>
      <c r="G14" s="96" t="str">
        <f>IF(Contents!G14="","",Contents!G14)</f>
        <v/>
      </c>
      <c r="H14" s="96" t="str">
        <f>IF(Contents!H14="","",Contents!H14)</f>
        <v/>
      </c>
      <c r="I14" s="96" t="str">
        <f>IF(Contents!I14="","",Contents!I14)</f>
        <v/>
      </c>
      <c r="J14" s="96" t="str">
        <f>IF(Contents!J14="","",Contents!J14)</f>
        <v/>
      </c>
      <c r="K14" s="96" t="str">
        <f>IF(Contents!K14="","",Contents!K14)</f>
        <v/>
      </c>
      <c r="L14" s="96" t="str">
        <f>IF(Contents!L14="","",Contents!L14)</f>
        <v/>
      </c>
      <c r="M14" s="96" t="str">
        <f>IF(Contents!M14="","",Contents!M14)</f>
        <v/>
      </c>
      <c r="N14" s="97" t="str">
        <f>IF(Contents!N14="","",Contents!N14)</f>
        <v/>
      </c>
      <c r="O14" s="96" t="str">
        <f>IF(Contents!O14="","",Contents!O14)</f>
        <v/>
      </c>
      <c r="P14" s="96" t="str">
        <f>IF(Contents!P14="","",Contents!P14)</f>
        <v/>
      </c>
      <c r="Q14" s="96" t="str">
        <f>IF(Contents!Q14="","",Contents!Q14)</f>
        <v/>
      </c>
      <c r="R14" s="96" t="str">
        <f>IF(Contents!R14="","",Contents!R14)</f>
        <v/>
      </c>
      <c r="S14" s="97" t="str">
        <f>IF(Contents!S14="","",Contents!S14)</f>
        <v/>
      </c>
      <c r="T14" s="96" t="str">
        <f>IF(Contents!T14="","",Contents!T14)</f>
        <v/>
      </c>
      <c r="V14" s="98" t="str">
        <f t="shared" si="0"/>
        <v/>
      </c>
      <c r="W14" s="96" t="str">
        <f t="shared" si="1"/>
        <v/>
      </c>
      <c r="X14" s="96" t="str">
        <f t="shared" si="2"/>
        <v/>
      </c>
    </row>
    <row r="15" spans="1:28">
      <c r="A15" s="96" t="str">
        <f>IF(Contents!A15="","",Contents!A15)</f>
        <v/>
      </c>
      <c r="B15" s="96" t="str">
        <f>IF(Contents!B15="","",Contents!B15)</f>
        <v/>
      </c>
      <c r="C15" s="96" t="str">
        <f>IF(Contents!C15="","",Contents!C15)</f>
        <v/>
      </c>
      <c r="D15" s="96" t="str">
        <f>IF(Contents!D15="","",Contents!D15)</f>
        <v/>
      </c>
      <c r="E15" s="96" t="str">
        <f>IF(Contents!E15="","",Contents!E15)</f>
        <v/>
      </c>
      <c r="F15" s="96" t="str">
        <f>IF(Contents!F15="","",Contents!F15)</f>
        <v/>
      </c>
      <c r="G15" s="96" t="str">
        <f>IF(Contents!G15="","",Contents!G15)</f>
        <v/>
      </c>
      <c r="H15" s="96" t="str">
        <f>IF(Contents!H15="","",Contents!H15)</f>
        <v/>
      </c>
      <c r="I15" s="96" t="str">
        <f>IF(Contents!I15="","",Contents!I15)</f>
        <v/>
      </c>
      <c r="J15" s="96" t="str">
        <f>IF(Contents!J15="","",Contents!J15)</f>
        <v/>
      </c>
      <c r="K15" s="96" t="str">
        <f>IF(Contents!K15="","",Contents!K15)</f>
        <v/>
      </c>
      <c r="L15" s="96" t="str">
        <f>IF(Contents!L15="","",Contents!L15)</f>
        <v/>
      </c>
      <c r="M15" s="96" t="str">
        <f>IF(Contents!M15="","",Contents!M15)</f>
        <v/>
      </c>
      <c r="N15" s="97" t="str">
        <f>IF(Contents!N15="","",Contents!N15)</f>
        <v/>
      </c>
      <c r="O15" s="96" t="str">
        <f>IF(Contents!O15="","",Contents!O15)</f>
        <v/>
      </c>
      <c r="P15" s="96" t="str">
        <f>IF(Contents!P15="","",Contents!P15)</f>
        <v/>
      </c>
      <c r="Q15" s="96" t="str">
        <f>IF(Contents!Q15="","",Contents!Q15)</f>
        <v/>
      </c>
      <c r="R15" s="96" t="str">
        <f>IF(Contents!R15="","",Contents!R15)</f>
        <v/>
      </c>
      <c r="S15" s="97" t="str">
        <f>IF(Contents!S15="","",Contents!S15)</f>
        <v/>
      </c>
      <c r="T15" s="96" t="str">
        <f>IF(Contents!T15="","",Contents!T15)</f>
        <v/>
      </c>
      <c r="V15" s="98" t="str">
        <f t="shared" si="0"/>
        <v/>
      </c>
      <c r="W15" s="96" t="str">
        <f t="shared" si="1"/>
        <v/>
      </c>
      <c r="X15" s="96" t="str">
        <f t="shared" si="2"/>
        <v/>
      </c>
    </row>
    <row r="16" spans="1:28">
      <c r="A16" s="96" t="str">
        <f>IF(Contents!A16="","",Contents!A16)</f>
        <v/>
      </c>
      <c r="B16" s="96" t="str">
        <f>IF(Contents!B16="","",Contents!B16)</f>
        <v/>
      </c>
      <c r="C16" s="96" t="str">
        <f>IF(Contents!C16="","",Contents!C16)</f>
        <v/>
      </c>
      <c r="D16" s="96" t="str">
        <f>IF(Contents!D16="","",Contents!D16)</f>
        <v/>
      </c>
      <c r="E16" s="96" t="str">
        <f>IF(Contents!E16="","",Contents!E16)</f>
        <v/>
      </c>
      <c r="F16" s="96" t="str">
        <f>IF(Contents!F16="","",Contents!F16)</f>
        <v/>
      </c>
      <c r="G16" s="96" t="str">
        <f>IF(Contents!G16="","",Contents!G16)</f>
        <v/>
      </c>
      <c r="H16" s="96" t="str">
        <f>IF(Contents!H16="","",Contents!H16)</f>
        <v/>
      </c>
      <c r="I16" s="96" t="str">
        <f>IF(Contents!I16="","",Contents!I16)</f>
        <v/>
      </c>
      <c r="J16" s="96" t="str">
        <f>IF(Contents!J16="","",Contents!J16)</f>
        <v/>
      </c>
      <c r="K16" s="96" t="str">
        <f>IF(Contents!K16="","",Contents!K16)</f>
        <v/>
      </c>
      <c r="L16" s="96" t="str">
        <f>IF(Contents!L16="","",Contents!L16)</f>
        <v/>
      </c>
      <c r="M16" s="96" t="str">
        <f>IF(Contents!M16="","",Contents!M16)</f>
        <v/>
      </c>
      <c r="N16" s="97" t="str">
        <f>IF(Contents!N16="","",Contents!N16)</f>
        <v/>
      </c>
      <c r="O16" s="96" t="str">
        <f>IF(Contents!O16="","",Contents!O16)</f>
        <v/>
      </c>
      <c r="P16" s="96" t="str">
        <f>IF(Contents!P16="","",Contents!P16)</f>
        <v/>
      </c>
      <c r="Q16" s="96" t="str">
        <f>IF(Contents!Q16="","",Contents!Q16)</f>
        <v/>
      </c>
      <c r="R16" s="96" t="str">
        <f>IF(Contents!R16="","",Contents!R16)</f>
        <v/>
      </c>
      <c r="S16" s="97" t="str">
        <f>IF(Contents!S16="","",Contents!S16)</f>
        <v/>
      </c>
      <c r="T16" s="96" t="str">
        <f>IF(Contents!T16="","",Contents!T16)</f>
        <v/>
      </c>
      <c r="V16" s="98" t="str">
        <f t="shared" si="0"/>
        <v/>
      </c>
      <c r="W16" s="96" t="str">
        <f t="shared" si="1"/>
        <v/>
      </c>
      <c r="X16" s="96" t="str">
        <f t="shared" si="2"/>
        <v/>
      </c>
    </row>
    <row r="17" spans="1:24">
      <c r="A17" s="96" t="str">
        <f>IF(Contents!A17="","",Contents!A17)</f>
        <v/>
      </c>
      <c r="B17" s="96" t="str">
        <f>IF(Contents!B17="","",Contents!B17)</f>
        <v/>
      </c>
      <c r="C17" s="96" t="str">
        <f>IF(Contents!C17="","",Contents!C17)</f>
        <v/>
      </c>
      <c r="D17" s="96" t="str">
        <f>IF(Contents!D17="","",Contents!D17)</f>
        <v/>
      </c>
      <c r="E17" s="96" t="str">
        <f>IF(Contents!E17="","",Contents!E17)</f>
        <v/>
      </c>
      <c r="F17" s="96" t="str">
        <f>IF(Contents!F17="","",Contents!F17)</f>
        <v/>
      </c>
      <c r="G17" s="96" t="str">
        <f>IF(Contents!G17="","",Contents!G17)</f>
        <v/>
      </c>
      <c r="H17" s="96" t="str">
        <f>IF(Contents!H17="","",Contents!H17)</f>
        <v/>
      </c>
      <c r="I17" s="96" t="str">
        <f>IF(Contents!I17="","",Contents!I17)</f>
        <v/>
      </c>
      <c r="J17" s="96" t="str">
        <f>IF(Contents!J17="","",Contents!J17)</f>
        <v/>
      </c>
      <c r="K17" s="96" t="str">
        <f>IF(Contents!K17="","",Contents!K17)</f>
        <v/>
      </c>
      <c r="L17" s="96" t="str">
        <f>IF(Contents!L17="","",Contents!L17)</f>
        <v/>
      </c>
      <c r="M17" s="96" t="str">
        <f>IF(Contents!M17="","",Contents!M17)</f>
        <v/>
      </c>
      <c r="N17" s="97" t="str">
        <f>IF(Contents!N17="","",Contents!N17)</f>
        <v/>
      </c>
      <c r="O17" s="96" t="str">
        <f>IF(Contents!O17="","",Contents!O17)</f>
        <v/>
      </c>
      <c r="P17" s="96" t="str">
        <f>IF(Contents!P17="","",Contents!P17)</f>
        <v/>
      </c>
      <c r="Q17" s="96" t="str">
        <f>IF(Contents!Q17="","",Contents!Q17)</f>
        <v/>
      </c>
      <c r="R17" s="96" t="str">
        <f>IF(Contents!R17="","",Contents!R17)</f>
        <v/>
      </c>
      <c r="S17" s="97" t="str">
        <f>IF(Contents!S17="","",Contents!S17)</f>
        <v/>
      </c>
      <c r="T17" s="96" t="str">
        <f>IF(Contents!T17="","",Contents!T17)</f>
        <v/>
      </c>
      <c r="V17" s="98" t="str">
        <f t="shared" si="0"/>
        <v/>
      </c>
      <c r="W17" s="96" t="str">
        <f t="shared" si="1"/>
        <v/>
      </c>
      <c r="X17" s="96" t="str">
        <f t="shared" si="2"/>
        <v/>
      </c>
    </row>
    <row r="18" spans="1:24">
      <c r="A18" s="96" t="str">
        <f>IF(Contents!A18="","",Contents!A18)</f>
        <v/>
      </c>
      <c r="B18" s="96" t="str">
        <f>IF(Contents!B18="","",Contents!B18)</f>
        <v/>
      </c>
      <c r="C18" s="96" t="str">
        <f>IF(Contents!C18="","",Contents!C18)</f>
        <v/>
      </c>
      <c r="D18" s="96" t="str">
        <f>IF(Contents!D18="","",Contents!D18)</f>
        <v/>
      </c>
      <c r="E18" s="96" t="str">
        <f>IF(Contents!E18="","",Contents!E18)</f>
        <v/>
      </c>
      <c r="F18" s="96" t="str">
        <f>IF(Contents!F18="","",Contents!F18)</f>
        <v/>
      </c>
      <c r="G18" s="96" t="str">
        <f>IF(Contents!G18="","",Contents!G18)</f>
        <v/>
      </c>
      <c r="H18" s="96" t="str">
        <f>IF(Contents!H18="","",Contents!H18)</f>
        <v/>
      </c>
      <c r="I18" s="96" t="str">
        <f>IF(Contents!I18="","",Contents!I18)</f>
        <v/>
      </c>
      <c r="J18" s="96" t="str">
        <f>IF(Contents!J18="","",Contents!J18)</f>
        <v/>
      </c>
      <c r="K18" s="96" t="str">
        <f>IF(Contents!K18="","",Contents!K18)</f>
        <v/>
      </c>
      <c r="L18" s="96" t="str">
        <f>IF(Contents!L18="","",Contents!L18)</f>
        <v/>
      </c>
      <c r="M18" s="96" t="str">
        <f>IF(Contents!M18="","",Contents!M18)</f>
        <v/>
      </c>
      <c r="N18" s="97" t="str">
        <f>IF(Contents!N18="","",Contents!N18)</f>
        <v/>
      </c>
      <c r="O18" s="96" t="str">
        <f>IF(Contents!O18="","",Contents!O18)</f>
        <v/>
      </c>
      <c r="P18" s="96" t="str">
        <f>IF(Contents!P18="","",Contents!P18)</f>
        <v/>
      </c>
      <c r="Q18" s="96" t="str">
        <f>IF(Contents!Q18="","",Contents!Q18)</f>
        <v/>
      </c>
      <c r="R18" s="96" t="str">
        <f>IF(Contents!R18="","",Contents!R18)</f>
        <v/>
      </c>
      <c r="S18" s="97" t="str">
        <f>IF(Contents!S18="","",Contents!S18)</f>
        <v/>
      </c>
      <c r="T18" s="96" t="str">
        <f>IF(Contents!T18="","",Contents!T18)</f>
        <v/>
      </c>
      <c r="V18" s="98" t="str">
        <f t="shared" si="0"/>
        <v/>
      </c>
      <c r="W18" s="96" t="str">
        <f t="shared" si="1"/>
        <v/>
      </c>
      <c r="X18" s="96" t="str">
        <f t="shared" si="2"/>
        <v/>
      </c>
    </row>
    <row r="19" spans="1:24">
      <c r="A19" s="96" t="str">
        <f>IF(Contents!A19="","",Contents!A19)</f>
        <v/>
      </c>
      <c r="B19" s="96" t="str">
        <f>IF(Contents!B19="","",Contents!B19)</f>
        <v/>
      </c>
      <c r="C19" s="96" t="str">
        <f>IF(Contents!C19="","",Contents!C19)</f>
        <v/>
      </c>
      <c r="D19" s="96" t="str">
        <f>IF(Contents!D19="","",Contents!D19)</f>
        <v/>
      </c>
      <c r="E19" s="96" t="str">
        <f>IF(Contents!E19="","",Contents!E19)</f>
        <v/>
      </c>
      <c r="F19" s="96" t="str">
        <f>IF(Contents!F19="","",Contents!F19)</f>
        <v/>
      </c>
      <c r="G19" s="96" t="str">
        <f>IF(Contents!G19="","",Contents!G19)</f>
        <v/>
      </c>
      <c r="H19" s="96" t="str">
        <f>IF(Contents!H19="","",Contents!H19)</f>
        <v/>
      </c>
      <c r="I19" s="96" t="str">
        <f>IF(Contents!I19="","",Contents!I19)</f>
        <v/>
      </c>
      <c r="J19" s="96" t="str">
        <f>IF(Contents!J19="","",Contents!J19)</f>
        <v/>
      </c>
      <c r="K19" s="96" t="str">
        <f>IF(Contents!K19="","",Contents!K19)</f>
        <v/>
      </c>
      <c r="L19" s="96" t="str">
        <f>IF(Contents!L19="","",Contents!L19)</f>
        <v/>
      </c>
      <c r="M19" s="96" t="str">
        <f>IF(Contents!M19="","",Contents!M19)</f>
        <v/>
      </c>
      <c r="N19" s="97" t="str">
        <f>IF(Contents!N19="","",Contents!N19)</f>
        <v/>
      </c>
      <c r="O19" s="96" t="str">
        <f>IF(Contents!O19="","",Contents!O19)</f>
        <v/>
      </c>
      <c r="P19" s="96" t="str">
        <f>IF(Contents!P19="","",Contents!P19)</f>
        <v/>
      </c>
      <c r="Q19" s="96" t="str">
        <f>IF(Contents!Q19="","",Contents!Q19)</f>
        <v/>
      </c>
      <c r="R19" s="96" t="str">
        <f>IF(Contents!R19="","",Contents!R19)</f>
        <v/>
      </c>
      <c r="S19" s="97" t="str">
        <f>IF(Contents!S19="","",Contents!S19)</f>
        <v/>
      </c>
      <c r="T19" s="96" t="str">
        <f>IF(Contents!T19="","",Contents!T19)</f>
        <v/>
      </c>
      <c r="V19" s="98" t="str">
        <f t="shared" si="0"/>
        <v/>
      </c>
      <c r="W19" s="96" t="str">
        <f t="shared" si="1"/>
        <v/>
      </c>
      <c r="X19" s="96" t="str">
        <f t="shared" si="2"/>
        <v/>
      </c>
    </row>
    <row r="20" spans="1:24">
      <c r="A20" s="96" t="str">
        <f>IF(Contents!A20="","",Contents!A20)</f>
        <v/>
      </c>
      <c r="B20" s="96" t="str">
        <f>IF(Contents!B20="","",Contents!B20)</f>
        <v/>
      </c>
      <c r="C20" s="96" t="str">
        <f>IF(Contents!C20="","",Contents!C20)</f>
        <v/>
      </c>
      <c r="D20" s="96" t="str">
        <f>IF(Contents!D20="","",Contents!D20)</f>
        <v/>
      </c>
      <c r="E20" s="96" t="str">
        <f>IF(Contents!E20="","",Contents!E20)</f>
        <v/>
      </c>
      <c r="F20" s="96" t="str">
        <f>IF(Contents!F20="","",Contents!F20)</f>
        <v/>
      </c>
      <c r="G20" s="96" t="str">
        <f>IF(Contents!G20="","",Contents!G20)</f>
        <v/>
      </c>
      <c r="H20" s="96" t="str">
        <f>IF(Contents!H20="","",Contents!H20)</f>
        <v/>
      </c>
      <c r="I20" s="96" t="str">
        <f>IF(Contents!I20="","",Contents!I20)</f>
        <v/>
      </c>
      <c r="J20" s="96" t="str">
        <f>IF(Contents!J20="","",Contents!J20)</f>
        <v/>
      </c>
      <c r="K20" s="96" t="str">
        <f>IF(Contents!K20="","",Contents!K20)</f>
        <v/>
      </c>
      <c r="L20" s="96" t="str">
        <f>IF(Contents!L20="","",Contents!L20)</f>
        <v/>
      </c>
      <c r="M20" s="96" t="str">
        <f>IF(Contents!M20="","",Contents!M20)</f>
        <v/>
      </c>
      <c r="N20" s="97" t="str">
        <f>IF(Contents!N20="","",Contents!N20)</f>
        <v/>
      </c>
      <c r="O20" s="96" t="str">
        <f>IF(Contents!O20="","",Contents!O20)</f>
        <v/>
      </c>
      <c r="P20" s="96" t="str">
        <f>IF(Contents!P20="","",Contents!P20)</f>
        <v/>
      </c>
      <c r="Q20" s="96" t="str">
        <f>IF(Contents!Q20="","",Contents!Q20)</f>
        <v/>
      </c>
      <c r="R20" s="96" t="str">
        <f>IF(Contents!R20="","",Contents!R20)</f>
        <v/>
      </c>
      <c r="S20" s="97" t="str">
        <f>IF(Contents!S20="","",Contents!S20)</f>
        <v/>
      </c>
      <c r="T20" s="96" t="str">
        <f>IF(Contents!T20="","",Contents!T20)</f>
        <v/>
      </c>
      <c r="V20" s="98" t="str">
        <f t="shared" si="0"/>
        <v/>
      </c>
      <c r="W20" s="96" t="str">
        <f t="shared" si="1"/>
        <v/>
      </c>
      <c r="X20" s="96" t="str">
        <f t="shared" si="2"/>
        <v/>
      </c>
    </row>
    <row r="21" spans="1:24">
      <c r="A21" s="96" t="str">
        <f>IF(Contents!A21="","",Contents!A21)</f>
        <v/>
      </c>
      <c r="B21" s="96" t="str">
        <f>IF(Contents!B21="","",Contents!B21)</f>
        <v/>
      </c>
      <c r="C21" s="96" t="str">
        <f>IF(Contents!C21="","",Contents!C21)</f>
        <v/>
      </c>
      <c r="D21" s="96" t="str">
        <f>IF(Contents!D21="","",Contents!D21)</f>
        <v/>
      </c>
      <c r="E21" s="96" t="str">
        <f>IF(Contents!E21="","",Contents!E21)</f>
        <v/>
      </c>
      <c r="F21" s="96" t="str">
        <f>IF(Contents!F21="","",Contents!F21)</f>
        <v/>
      </c>
      <c r="G21" s="96" t="str">
        <f>IF(Contents!G21="","",Contents!G21)</f>
        <v/>
      </c>
      <c r="H21" s="96" t="str">
        <f>IF(Contents!H21="","",Contents!H21)</f>
        <v/>
      </c>
      <c r="I21" s="96" t="str">
        <f>IF(Contents!I21="","",Contents!I21)</f>
        <v/>
      </c>
      <c r="J21" s="96" t="str">
        <f>IF(Contents!J21="","",Contents!J21)</f>
        <v/>
      </c>
      <c r="K21" s="96" t="str">
        <f>IF(Contents!K21="","",Contents!K21)</f>
        <v/>
      </c>
      <c r="L21" s="96" t="str">
        <f>IF(Contents!L21="","",Contents!L21)</f>
        <v/>
      </c>
      <c r="M21" s="96" t="str">
        <f>IF(Contents!M21="","",Contents!M21)</f>
        <v/>
      </c>
      <c r="N21" s="97" t="str">
        <f>IF(Contents!N21="","",Contents!N21)</f>
        <v/>
      </c>
      <c r="O21" s="96" t="str">
        <f>IF(Contents!O21="","",Contents!O21)</f>
        <v/>
      </c>
      <c r="P21" s="96" t="str">
        <f>IF(Contents!P21="","",Contents!P21)</f>
        <v/>
      </c>
      <c r="Q21" s="96" t="str">
        <f>IF(Contents!Q21="","",Contents!Q21)</f>
        <v/>
      </c>
      <c r="R21" s="96" t="str">
        <f>IF(Contents!R21="","",Contents!R21)</f>
        <v/>
      </c>
      <c r="S21" s="97" t="str">
        <f>IF(Contents!S21="","",Contents!S21)</f>
        <v/>
      </c>
      <c r="T21" s="96" t="str">
        <f>IF(Contents!T21="","",Contents!T21)</f>
        <v/>
      </c>
      <c r="V21" s="98" t="str">
        <f t="shared" si="0"/>
        <v/>
      </c>
      <c r="W21" s="96" t="str">
        <f t="shared" si="1"/>
        <v/>
      </c>
      <c r="X21" s="96" t="str">
        <f t="shared" si="2"/>
        <v/>
      </c>
    </row>
    <row r="22" spans="1:24">
      <c r="A22" s="96" t="str">
        <f>IF(Contents!A22="","",Contents!A22)</f>
        <v/>
      </c>
      <c r="B22" s="96" t="str">
        <f>IF(Contents!B22="","",Contents!B22)</f>
        <v/>
      </c>
      <c r="C22" s="96" t="str">
        <f>IF(Contents!C22="","",Contents!C22)</f>
        <v/>
      </c>
      <c r="D22" s="96" t="str">
        <f>IF(Contents!D22="","",Contents!D22)</f>
        <v/>
      </c>
      <c r="E22" s="96" t="str">
        <f>IF(Contents!E22="","",Contents!E22)</f>
        <v/>
      </c>
      <c r="F22" s="96" t="str">
        <f>IF(Contents!F22="","",Contents!F22)</f>
        <v/>
      </c>
      <c r="G22" s="96" t="str">
        <f>IF(Contents!G22="","",Contents!G22)</f>
        <v/>
      </c>
      <c r="H22" s="96" t="str">
        <f>IF(Contents!H22="","",Contents!H22)</f>
        <v/>
      </c>
      <c r="I22" s="96" t="str">
        <f>IF(Contents!I22="","",Contents!I22)</f>
        <v/>
      </c>
      <c r="J22" s="96" t="str">
        <f>IF(Contents!J22="","",Contents!J22)</f>
        <v/>
      </c>
      <c r="K22" s="96" t="str">
        <f>IF(Contents!K22="","",Contents!K22)</f>
        <v/>
      </c>
      <c r="L22" s="96" t="str">
        <f>IF(Contents!L22="","",Contents!L22)</f>
        <v/>
      </c>
      <c r="M22" s="96" t="str">
        <f>IF(Contents!M22="","",Contents!M22)</f>
        <v/>
      </c>
      <c r="N22" s="97" t="str">
        <f>IF(Contents!N22="","",Contents!N22)</f>
        <v/>
      </c>
      <c r="O22" s="96" t="str">
        <f>IF(Contents!O22="","",Contents!O22)</f>
        <v/>
      </c>
      <c r="P22" s="96" t="str">
        <f>IF(Contents!P22="","",Contents!P22)</f>
        <v/>
      </c>
      <c r="Q22" s="96" t="str">
        <f>IF(Contents!Q22="","",Contents!Q22)</f>
        <v/>
      </c>
      <c r="R22" s="96" t="str">
        <f>IF(Contents!R22="","",Contents!R22)</f>
        <v/>
      </c>
      <c r="S22" s="97" t="str">
        <f>IF(Contents!S22="","",Contents!S22)</f>
        <v/>
      </c>
      <c r="T22" s="96" t="str">
        <f>IF(Contents!T22="","",Contents!T22)</f>
        <v/>
      </c>
      <c r="V22" s="98" t="str">
        <f t="shared" si="0"/>
        <v/>
      </c>
      <c r="W22" s="96" t="str">
        <f t="shared" si="1"/>
        <v/>
      </c>
      <c r="X22" s="96" t="str">
        <f t="shared" si="2"/>
        <v/>
      </c>
    </row>
    <row r="23" spans="1:24">
      <c r="A23" s="96" t="str">
        <f>IF(Contents!A23="","",Contents!A23)</f>
        <v/>
      </c>
      <c r="B23" s="96" t="str">
        <f>IF(Contents!B23="","",Contents!B23)</f>
        <v/>
      </c>
      <c r="C23" s="96" t="str">
        <f>IF(Contents!C23="","",Contents!C23)</f>
        <v/>
      </c>
      <c r="D23" s="96" t="str">
        <f>IF(Contents!D23="","",Contents!D23)</f>
        <v/>
      </c>
      <c r="E23" s="96" t="str">
        <f>IF(Contents!E23="","",Contents!E23)</f>
        <v/>
      </c>
      <c r="F23" s="96" t="str">
        <f>IF(Contents!F23="","",Contents!F23)</f>
        <v/>
      </c>
      <c r="G23" s="96" t="str">
        <f>IF(Contents!G23="","",Contents!G23)</f>
        <v/>
      </c>
      <c r="H23" s="96" t="str">
        <f>IF(Contents!H23="","",Contents!H23)</f>
        <v/>
      </c>
      <c r="I23" s="96" t="str">
        <f>IF(Contents!I23="","",Contents!I23)</f>
        <v/>
      </c>
      <c r="J23" s="96" t="str">
        <f>IF(Contents!J23="","",Contents!J23)</f>
        <v/>
      </c>
      <c r="K23" s="96" t="str">
        <f>IF(Contents!K23="","",Contents!K23)</f>
        <v/>
      </c>
      <c r="L23" s="96" t="str">
        <f>IF(Contents!L23="","",Contents!L23)</f>
        <v/>
      </c>
      <c r="M23" s="96" t="str">
        <f>IF(Contents!M23="","",Contents!M23)</f>
        <v/>
      </c>
      <c r="N23" s="97" t="str">
        <f>IF(Contents!N23="","",Contents!N23)</f>
        <v/>
      </c>
      <c r="O23" s="96" t="str">
        <f>IF(Contents!O23="","",Contents!O23)</f>
        <v/>
      </c>
      <c r="P23" s="96" t="str">
        <f>IF(Contents!P23="","",Contents!P23)</f>
        <v/>
      </c>
      <c r="Q23" s="96" t="str">
        <f>IF(Contents!Q23="","",Contents!Q23)</f>
        <v/>
      </c>
      <c r="R23" s="96" t="str">
        <f>IF(Contents!R23="","",Contents!R23)</f>
        <v/>
      </c>
      <c r="S23" s="97" t="str">
        <f>IF(Contents!S23="","",Contents!S23)</f>
        <v/>
      </c>
      <c r="T23" s="96" t="str">
        <f>IF(Contents!T23="","",Contents!T23)</f>
        <v/>
      </c>
      <c r="V23" s="98" t="str">
        <f t="shared" si="0"/>
        <v/>
      </c>
      <c r="W23" s="96" t="str">
        <f t="shared" si="1"/>
        <v/>
      </c>
      <c r="X23" s="96" t="str">
        <f t="shared" si="2"/>
        <v/>
      </c>
    </row>
    <row r="24" spans="1:24">
      <c r="A24" s="96" t="str">
        <f>IF(Contents!A24="","",Contents!A24)</f>
        <v/>
      </c>
      <c r="B24" s="96" t="str">
        <f>IF(Contents!B24="","",Contents!B24)</f>
        <v/>
      </c>
      <c r="C24" s="96" t="str">
        <f>IF(Contents!C24="","",Contents!C24)</f>
        <v/>
      </c>
      <c r="D24" s="96" t="str">
        <f>IF(Contents!D24="","",Contents!D24)</f>
        <v/>
      </c>
      <c r="E24" s="96" t="str">
        <f>IF(Contents!E24="","",Contents!E24)</f>
        <v/>
      </c>
      <c r="F24" s="96" t="str">
        <f>IF(Contents!F24="","",Contents!F24)</f>
        <v/>
      </c>
      <c r="G24" s="96" t="str">
        <f>IF(Contents!G24="","",Contents!G24)</f>
        <v/>
      </c>
      <c r="H24" s="96" t="str">
        <f>IF(Contents!H24="","",Contents!H24)</f>
        <v/>
      </c>
      <c r="I24" s="96" t="str">
        <f>IF(Contents!I24="","",Contents!I24)</f>
        <v/>
      </c>
      <c r="J24" s="96" t="str">
        <f>IF(Contents!J24="","",Contents!J24)</f>
        <v/>
      </c>
      <c r="K24" s="96" t="str">
        <f>IF(Contents!K24="","",Contents!K24)</f>
        <v/>
      </c>
      <c r="L24" s="96" t="str">
        <f>IF(Contents!L24="","",Contents!L24)</f>
        <v/>
      </c>
      <c r="M24" s="96" t="str">
        <f>IF(Contents!M24="","",Contents!M24)</f>
        <v/>
      </c>
      <c r="N24" s="97" t="str">
        <f>IF(Contents!N24="","",Contents!N24)</f>
        <v/>
      </c>
      <c r="O24" s="96" t="str">
        <f>IF(Contents!O24="","",Contents!O24)</f>
        <v/>
      </c>
      <c r="P24" s="96" t="str">
        <f>IF(Contents!P24="","",Contents!P24)</f>
        <v/>
      </c>
      <c r="Q24" s="96" t="str">
        <f>IF(Contents!Q24="","",Contents!Q24)</f>
        <v/>
      </c>
      <c r="R24" s="96" t="str">
        <f>IF(Contents!R24="","",Contents!R24)</f>
        <v/>
      </c>
      <c r="S24" s="97" t="str">
        <f>IF(Contents!S24="","",Contents!S24)</f>
        <v/>
      </c>
      <c r="T24" s="96" t="str">
        <f>IF(Contents!T24="","",Contents!T24)</f>
        <v/>
      </c>
      <c r="V24" s="98" t="str">
        <f t="shared" si="0"/>
        <v/>
      </c>
      <c r="W24" s="96" t="str">
        <f t="shared" si="1"/>
        <v/>
      </c>
      <c r="X24" s="96" t="str">
        <f t="shared" si="2"/>
        <v/>
      </c>
    </row>
    <row r="25" spans="1:24">
      <c r="A25" s="96" t="str">
        <f>IF(Contents!A25="","",Contents!A25)</f>
        <v/>
      </c>
      <c r="B25" s="96" t="str">
        <f>IF(Contents!B25="","",Contents!B25)</f>
        <v/>
      </c>
      <c r="C25" s="96" t="str">
        <f>IF(Contents!C25="","",Contents!C25)</f>
        <v/>
      </c>
      <c r="D25" s="96" t="str">
        <f>IF(Contents!D25="","",Contents!D25)</f>
        <v/>
      </c>
      <c r="E25" s="96" t="str">
        <f>IF(Contents!E25="","",Contents!E25)</f>
        <v/>
      </c>
      <c r="F25" s="96" t="str">
        <f>IF(Contents!F25="","",Contents!F25)</f>
        <v/>
      </c>
      <c r="G25" s="96" t="str">
        <f>IF(Contents!G25="","",Contents!G25)</f>
        <v/>
      </c>
      <c r="H25" s="96" t="str">
        <f>IF(Contents!H25="","",Contents!H25)</f>
        <v/>
      </c>
      <c r="I25" s="96" t="str">
        <f>IF(Contents!I25="","",Contents!I25)</f>
        <v/>
      </c>
      <c r="J25" s="96" t="str">
        <f>IF(Contents!J25="","",Contents!J25)</f>
        <v/>
      </c>
      <c r="K25" s="96" t="str">
        <f>IF(Contents!K25="","",Contents!K25)</f>
        <v/>
      </c>
      <c r="L25" s="96" t="str">
        <f>IF(Contents!L25="","",Contents!L25)</f>
        <v/>
      </c>
      <c r="M25" s="96" t="str">
        <f>IF(Contents!M25="","",Contents!M25)</f>
        <v/>
      </c>
      <c r="N25" s="97" t="str">
        <f>IF(Contents!N25="","",Contents!N25)</f>
        <v/>
      </c>
      <c r="O25" s="96" t="str">
        <f>IF(Contents!O25="","",Contents!O25)</f>
        <v/>
      </c>
      <c r="P25" s="96" t="str">
        <f>IF(Contents!P25="","",Contents!P25)</f>
        <v/>
      </c>
      <c r="Q25" s="96" t="str">
        <f>IF(Contents!Q25="","",Contents!Q25)</f>
        <v/>
      </c>
      <c r="R25" s="96" t="str">
        <f>IF(Contents!R25="","",Contents!R25)</f>
        <v/>
      </c>
      <c r="S25" s="97" t="str">
        <f>IF(Contents!S25="","",Contents!S25)</f>
        <v/>
      </c>
      <c r="T25" s="96" t="str">
        <f>IF(Contents!T25="","",Contents!T25)</f>
        <v/>
      </c>
      <c r="V25" s="98" t="str">
        <f t="shared" si="0"/>
        <v/>
      </c>
      <c r="W25" s="96" t="str">
        <f t="shared" si="1"/>
        <v/>
      </c>
      <c r="X25" s="96" t="str">
        <f t="shared" si="2"/>
        <v/>
      </c>
    </row>
    <row r="26" spans="1:24">
      <c r="A26" s="96" t="str">
        <f>IF(Contents!A26="","",Contents!A26)</f>
        <v/>
      </c>
      <c r="B26" s="96" t="str">
        <f>IF(Contents!B26="","",Contents!B26)</f>
        <v/>
      </c>
      <c r="C26" s="96" t="str">
        <f>IF(Contents!C26="","",Contents!C26)</f>
        <v/>
      </c>
      <c r="D26" s="96" t="str">
        <f>IF(Contents!D26="","",Contents!D26)</f>
        <v/>
      </c>
      <c r="E26" s="96" t="str">
        <f>IF(Contents!E26="","",Contents!E26)</f>
        <v/>
      </c>
      <c r="F26" s="96" t="str">
        <f>IF(Contents!F26="","",Contents!F26)</f>
        <v/>
      </c>
      <c r="G26" s="96" t="str">
        <f>IF(Contents!G26="","",Contents!G26)</f>
        <v/>
      </c>
      <c r="H26" s="96" t="str">
        <f>IF(Contents!H26="","",Contents!H26)</f>
        <v/>
      </c>
      <c r="I26" s="96" t="str">
        <f>IF(Contents!I26="","",Contents!I26)</f>
        <v/>
      </c>
      <c r="J26" s="96" t="str">
        <f>IF(Contents!J26="","",Contents!J26)</f>
        <v/>
      </c>
      <c r="K26" s="96" t="str">
        <f>IF(Contents!K26="","",Contents!K26)</f>
        <v/>
      </c>
      <c r="L26" s="96" t="str">
        <f>IF(Contents!L26="","",Contents!L26)</f>
        <v/>
      </c>
      <c r="M26" s="96" t="str">
        <f>IF(Contents!M26="","",Contents!M26)</f>
        <v/>
      </c>
      <c r="N26" s="97" t="str">
        <f>IF(Contents!N26="","",Contents!N26)</f>
        <v/>
      </c>
      <c r="O26" s="96" t="str">
        <f>IF(Contents!O26="","",Contents!O26)</f>
        <v/>
      </c>
      <c r="P26" s="96" t="str">
        <f>IF(Contents!P26="","",Contents!P26)</f>
        <v/>
      </c>
      <c r="Q26" s="96" t="str">
        <f>IF(Contents!Q26="","",Contents!Q26)</f>
        <v/>
      </c>
      <c r="R26" s="96" t="str">
        <f>IF(Contents!R26="","",Contents!R26)</f>
        <v/>
      </c>
      <c r="S26" s="97" t="str">
        <f>IF(Contents!S26="","",Contents!S26)</f>
        <v/>
      </c>
      <c r="T26" s="96" t="str">
        <f>IF(Contents!T26="","",Contents!T26)</f>
        <v/>
      </c>
      <c r="V26" s="98" t="str">
        <f t="shared" si="0"/>
        <v/>
      </c>
      <c r="W26" s="96" t="str">
        <f t="shared" si="1"/>
        <v/>
      </c>
      <c r="X26" s="96" t="str">
        <f t="shared" si="2"/>
        <v/>
      </c>
    </row>
    <row r="27" spans="1:24">
      <c r="A27" s="96" t="str">
        <f>IF(Contents!A27="","",Contents!A27)</f>
        <v/>
      </c>
      <c r="B27" s="96" t="str">
        <f>IF(Contents!B27="","",Contents!B27)</f>
        <v/>
      </c>
      <c r="C27" s="96" t="str">
        <f>IF(Contents!C27="","",Contents!C27)</f>
        <v/>
      </c>
      <c r="D27" s="96" t="str">
        <f>IF(Contents!D27="","",Contents!D27)</f>
        <v/>
      </c>
      <c r="E27" s="96" t="str">
        <f>IF(Contents!E27="","",Contents!E27)</f>
        <v/>
      </c>
      <c r="F27" s="96" t="str">
        <f>IF(Contents!F27="","",Contents!F27)</f>
        <v/>
      </c>
      <c r="G27" s="96" t="str">
        <f>IF(Contents!G27="","",Contents!G27)</f>
        <v/>
      </c>
      <c r="H27" s="96" t="str">
        <f>IF(Contents!H27="","",Contents!H27)</f>
        <v/>
      </c>
      <c r="I27" s="96" t="str">
        <f>IF(Contents!I27="","",Contents!I27)</f>
        <v/>
      </c>
      <c r="J27" s="96" t="str">
        <f>IF(Contents!J27="","",Contents!J27)</f>
        <v/>
      </c>
      <c r="K27" s="96" t="str">
        <f>IF(Contents!K27="","",Contents!K27)</f>
        <v/>
      </c>
      <c r="L27" s="96" t="str">
        <f>IF(Contents!L27="","",Contents!L27)</f>
        <v/>
      </c>
      <c r="M27" s="96" t="str">
        <f>IF(Contents!M27="","",Contents!M27)</f>
        <v/>
      </c>
      <c r="N27" s="97" t="str">
        <f>IF(Contents!N27="","",Contents!N27)</f>
        <v/>
      </c>
      <c r="O27" s="96" t="str">
        <f>IF(Contents!O27="","",Contents!O27)</f>
        <v/>
      </c>
      <c r="P27" s="96" t="str">
        <f>IF(Contents!P27="","",Contents!P27)</f>
        <v/>
      </c>
      <c r="Q27" s="96" t="str">
        <f>IF(Contents!Q27="","",Contents!Q27)</f>
        <v/>
      </c>
      <c r="R27" s="96" t="str">
        <f>IF(Contents!R27="","",Contents!R27)</f>
        <v/>
      </c>
      <c r="S27" s="97" t="str">
        <f>IF(Contents!S27="","",Contents!S27)</f>
        <v/>
      </c>
      <c r="T27" s="96" t="str">
        <f>IF(Contents!T27="","",Contents!T27)</f>
        <v/>
      </c>
      <c r="V27" s="98" t="str">
        <f t="shared" si="0"/>
        <v/>
      </c>
      <c r="W27" s="96" t="str">
        <f t="shared" si="1"/>
        <v/>
      </c>
      <c r="X27" s="96" t="str">
        <f t="shared" si="2"/>
        <v/>
      </c>
    </row>
    <row r="28" spans="1:24">
      <c r="A28" s="96" t="str">
        <f>IF(Contents!A28="","",Contents!A28)</f>
        <v/>
      </c>
      <c r="B28" s="96" t="str">
        <f>IF(Contents!B28="","",Contents!B28)</f>
        <v/>
      </c>
      <c r="C28" s="96" t="str">
        <f>IF(Contents!C28="","",Contents!C28)</f>
        <v/>
      </c>
      <c r="D28" s="96" t="str">
        <f>IF(Contents!D28="","",Contents!D28)</f>
        <v/>
      </c>
      <c r="E28" s="96" t="str">
        <f>IF(Contents!E28="","",Contents!E28)</f>
        <v/>
      </c>
      <c r="F28" s="96" t="str">
        <f>IF(Contents!F28="","",Contents!F28)</f>
        <v/>
      </c>
      <c r="G28" s="96" t="str">
        <f>IF(Contents!G28="","",Contents!G28)</f>
        <v/>
      </c>
      <c r="H28" s="96" t="str">
        <f>IF(Contents!H28="","",Contents!H28)</f>
        <v/>
      </c>
      <c r="I28" s="96" t="str">
        <f>IF(Contents!I28="","",Contents!I28)</f>
        <v/>
      </c>
      <c r="J28" s="96" t="str">
        <f>IF(Contents!J28="","",Contents!J28)</f>
        <v/>
      </c>
      <c r="K28" s="96" t="str">
        <f>IF(Contents!K28="","",Contents!K28)</f>
        <v/>
      </c>
      <c r="L28" s="96" t="str">
        <f>IF(Contents!L28="","",Contents!L28)</f>
        <v/>
      </c>
      <c r="M28" s="96" t="str">
        <f>IF(Contents!M28="","",Contents!M28)</f>
        <v/>
      </c>
      <c r="N28" s="97" t="str">
        <f>IF(Contents!N28="","",Contents!N28)</f>
        <v/>
      </c>
      <c r="O28" s="96" t="str">
        <f>IF(Contents!O28="","",Contents!O28)</f>
        <v/>
      </c>
      <c r="P28" s="96" t="str">
        <f>IF(Contents!P28="","",Contents!P28)</f>
        <v/>
      </c>
      <c r="Q28" s="96" t="str">
        <f>IF(Contents!Q28="","",Contents!Q28)</f>
        <v/>
      </c>
      <c r="R28" s="96" t="str">
        <f>IF(Contents!R28="","",Contents!R28)</f>
        <v/>
      </c>
      <c r="S28" s="97" t="str">
        <f>IF(Contents!S28="","",Contents!S28)</f>
        <v/>
      </c>
      <c r="T28" s="96" t="str">
        <f>IF(Contents!T28="","",Contents!T28)</f>
        <v/>
      </c>
      <c r="V28" s="98" t="str">
        <f t="shared" si="0"/>
        <v/>
      </c>
      <c r="W28" s="96" t="str">
        <f t="shared" si="1"/>
        <v/>
      </c>
      <c r="X28" s="96" t="str">
        <f t="shared" si="2"/>
        <v/>
      </c>
    </row>
    <row r="29" spans="1:24">
      <c r="A29" s="96" t="str">
        <f>IF(Contents!A29="","",Contents!A29)</f>
        <v/>
      </c>
      <c r="B29" s="96" t="str">
        <f>IF(Contents!B29="","",Contents!B29)</f>
        <v/>
      </c>
      <c r="C29" s="96" t="str">
        <f>IF(Contents!C29="","",Contents!C29)</f>
        <v/>
      </c>
      <c r="D29" s="96" t="str">
        <f>IF(Contents!D29="","",Contents!D29)</f>
        <v/>
      </c>
      <c r="E29" s="96" t="str">
        <f>IF(Contents!E29="","",Contents!E29)</f>
        <v/>
      </c>
      <c r="F29" s="96" t="str">
        <f>IF(Contents!F29="","",Contents!F29)</f>
        <v/>
      </c>
      <c r="G29" s="96" t="str">
        <f>IF(Contents!G29="","",Contents!G29)</f>
        <v/>
      </c>
      <c r="H29" s="96" t="str">
        <f>IF(Contents!H29="","",Contents!H29)</f>
        <v/>
      </c>
      <c r="I29" s="96" t="str">
        <f>IF(Contents!I29="","",Contents!I29)</f>
        <v/>
      </c>
      <c r="J29" s="96" t="str">
        <f>IF(Contents!J29="","",Contents!J29)</f>
        <v/>
      </c>
      <c r="K29" s="96" t="str">
        <f>IF(Contents!K29="","",Contents!K29)</f>
        <v/>
      </c>
      <c r="L29" s="96" t="str">
        <f>IF(Contents!L29="","",Contents!L29)</f>
        <v/>
      </c>
      <c r="M29" s="96" t="str">
        <f>IF(Contents!M29="","",Contents!M29)</f>
        <v/>
      </c>
      <c r="N29" s="97" t="str">
        <f>IF(Contents!N29="","",Contents!N29)</f>
        <v/>
      </c>
      <c r="O29" s="96" t="str">
        <f>IF(Contents!O29="","",Contents!O29)</f>
        <v/>
      </c>
      <c r="P29" s="96" t="str">
        <f>IF(Contents!P29="","",Contents!P29)</f>
        <v/>
      </c>
      <c r="Q29" s="96" t="str">
        <f>IF(Contents!Q29="","",Contents!Q29)</f>
        <v/>
      </c>
      <c r="R29" s="96" t="str">
        <f>IF(Contents!R29="","",Contents!R29)</f>
        <v/>
      </c>
      <c r="S29" s="97" t="str">
        <f>IF(Contents!S29="","",Contents!S29)</f>
        <v/>
      </c>
      <c r="T29" s="96" t="str">
        <f>IF(Contents!T29="","",Contents!T29)</f>
        <v/>
      </c>
      <c r="V29" s="98" t="str">
        <f t="shared" si="0"/>
        <v/>
      </c>
      <c r="W29" s="96" t="str">
        <f t="shared" si="1"/>
        <v/>
      </c>
      <c r="X29" s="96" t="str">
        <f t="shared" si="2"/>
        <v/>
      </c>
    </row>
    <row r="30" spans="1:24">
      <c r="A30" s="96" t="str">
        <f>IF(Contents!A30="","",Contents!A30)</f>
        <v/>
      </c>
      <c r="B30" s="96" t="str">
        <f>IF(Contents!B30="","",Contents!B30)</f>
        <v/>
      </c>
      <c r="C30" s="96" t="str">
        <f>IF(Contents!C30="","",Contents!C30)</f>
        <v/>
      </c>
      <c r="D30" s="96" t="str">
        <f>IF(Contents!D30="","",Contents!D30)</f>
        <v/>
      </c>
      <c r="E30" s="96" t="str">
        <f>IF(Contents!E30="","",Contents!E30)</f>
        <v/>
      </c>
      <c r="F30" s="96" t="str">
        <f>IF(Contents!F30="","",Contents!F30)</f>
        <v/>
      </c>
      <c r="G30" s="96" t="str">
        <f>IF(Contents!G30="","",Contents!G30)</f>
        <v/>
      </c>
      <c r="H30" s="96" t="str">
        <f>IF(Contents!H30="","",Contents!H30)</f>
        <v/>
      </c>
      <c r="I30" s="96" t="str">
        <f>IF(Contents!I30="","",Contents!I30)</f>
        <v/>
      </c>
      <c r="J30" s="96" t="str">
        <f>IF(Contents!J30="","",Contents!J30)</f>
        <v/>
      </c>
      <c r="K30" s="96" t="str">
        <f>IF(Contents!K30="","",Contents!K30)</f>
        <v/>
      </c>
      <c r="L30" s="96" t="str">
        <f>IF(Contents!L30="","",Contents!L30)</f>
        <v/>
      </c>
      <c r="M30" s="96" t="str">
        <f>IF(Contents!M30="","",Contents!M30)</f>
        <v/>
      </c>
      <c r="N30" s="97" t="str">
        <f>IF(Contents!N30="","",Contents!N30)</f>
        <v/>
      </c>
      <c r="O30" s="96" t="str">
        <f>IF(Contents!O30="","",Contents!O30)</f>
        <v/>
      </c>
      <c r="P30" s="96" t="str">
        <f>IF(Contents!P30="","",Contents!P30)</f>
        <v/>
      </c>
      <c r="Q30" s="96" t="str">
        <f>IF(Contents!Q30="","",Contents!Q30)</f>
        <v/>
      </c>
      <c r="R30" s="96" t="str">
        <f>IF(Contents!R30="","",Contents!R30)</f>
        <v/>
      </c>
      <c r="S30" s="97" t="str">
        <f>IF(Contents!S30="","",Contents!S30)</f>
        <v/>
      </c>
      <c r="T30" s="96" t="str">
        <f>IF(Contents!T30="","",Contents!T30)</f>
        <v/>
      </c>
      <c r="V30" s="98" t="str">
        <f t="shared" si="0"/>
        <v/>
      </c>
      <c r="W30" s="96" t="str">
        <f t="shared" si="1"/>
        <v/>
      </c>
      <c r="X30" s="96" t="str">
        <f t="shared" si="2"/>
        <v/>
      </c>
    </row>
    <row r="31" spans="1:24">
      <c r="A31" s="96" t="str">
        <f>IF(Contents!A31="","",Contents!A31)</f>
        <v/>
      </c>
      <c r="B31" s="96" t="str">
        <f>IF(Contents!B31="","",Contents!B31)</f>
        <v/>
      </c>
      <c r="C31" s="96" t="str">
        <f>IF(Contents!C31="","",Contents!C31)</f>
        <v/>
      </c>
      <c r="D31" s="96" t="str">
        <f>IF(Contents!D31="","",Contents!D31)</f>
        <v/>
      </c>
      <c r="E31" s="96" t="str">
        <f>IF(Contents!E31="","",Contents!E31)</f>
        <v/>
      </c>
      <c r="F31" s="96" t="str">
        <f>IF(Contents!F31="","",Contents!F31)</f>
        <v/>
      </c>
      <c r="G31" s="96" t="str">
        <f>IF(Contents!G31="","",Contents!G31)</f>
        <v/>
      </c>
      <c r="H31" s="96" t="str">
        <f>IF(Contents!H31="","",Contents!H31)</f>
        <v/>
      </c>
      <c r="I31" s="96" t="str">
        <f>IF(Contents!I31="","",Contents!I31)</f>
        <v/>
      </c>
      <c r="J31" s="96" t="str">
        <f>IF(Contents!J31="","",Contents!J31)</f>
        <v/>
      </c>
      <c r="K31" s="96" t="str">
        <f>IF(Contents!K31="","",Contents!K31)</f>
        <v/>
      </c>
      <c r="L31" s="96" t="str">
        <f>IF(Contents!L31="","",Contents!L31)</f>
        <v/>
      </c>
      <c r="M31" s="96" t="str">
        <f>IF(Contents!M31="","",Contents!M31)</f>
        <v/>
      </c>
      <c r="N31" s="97" t="str">
        <f>IF(Contents!N31="","",Contents!N31)</f>
        <v/>
      </c>
      <c r="O31" s="96" t="str">
        <f>IF(Contents!O31="","",Contents!O31)</f>
        <v/>
      </c>
      <c r="P31" s="96" t="str">
        <f>IF(Contents!P31="","",Contents!P31)</f>
        <v/>
      </c>
      <c r="Q31" s="96" t="str">
        <f>IF(Contents!Q31="","",Contents!Q31)</f>
        <v/>
      </c>
      <c r="R31" s="96" t="str">
        <f>IF(Contents!R31="","",Contents!R31)</f>
        <v/>
      </c>
      <c r="S31" s="97" t="str">
        <f>IF(Contents!S31="","",Contents!S31)</f>
        <v/>
      </c>
      <c r="T31" s="96" t="str">
        <f>IF(Contents!T31="","",Contents!T31)</f>
        <v/>
      </c>
      <c r="V31" s="98" t="str">
        <f t="shared" si="0"/>
        <v/>
      </c>
      <c r="W31" s="96" t="str">
        <f t="shared" si="1"/>
        <v/>
      </c>
      <c r="X31" s="96" t="str">
        <f t="shared" si="2"/>
        <v/>
      </c>
    </row>
    <row r="32" spans="1:24">
      <c r="A32" s="96" t="str">
        <f>IF(Contents!A32="","",Contents!A32)</f>
        <v/>
      </c>
      <c r="B32" s="96" t="str">
        <f>IF(Contents!B32="","",Contents!B32)</f>
        <v/>
      </c>
      <c r="C32" s="96" t="str">
        <f>IF(Contents!C32="","",Contents!C32)</f>
        <v/>
      </c>
      <c r="D32" s="96" t="str">
        <f>IF(Contents!D32="","",Contents!D32)</f>
        <v/>
      </c>
      <c r="E32" s="96" t="str">
        <f>IF(Contents!E32="","",Contents!E32)</f>
        <v/>
      </c>
      <c r="F32" s="96" t="str">
        <f>IF(Contents!F32="","",Contents!F32)</f>
        <v/>
      </c>
      <c r="G32" s="96" t="str">
        <f>IF(Contents!G32="","",Contents!G32)</f>
        <v/>
      </c>
      <c r="H32" s="96" t="str">
        <f>IF(Contents!H32="","",Contents!H32)</f>
        <v/>
      </c>
      <c r="I32" s="96" t="str">
        <f>IF(Contents!I32="","",Contents!I32)</f>
        <v/>
      </c>
      <c r="J32" s="96" t="str">
        <f>IF(Contents!J32="","",Contents!J32)</f>
        <v/>
      </c>
      <c r="K32" s="96" t="str">
        <f>IF(Contents!K32="","",Contents!K32)</f>
        <v/>
      </c>
      <c r="L32" s="96" t="str">
        <f>IF(Contents!L32="","",Contents!L32)</f>
        <v/>
      </c>
      <c r="M32" s="96" t="str">
        <f>IF(Contents!M32="","",Contents!M32)</f>
        <v/>
      </c>
      <c r="N32" s="97" t="str">
        <f>IF(Contents!N32="","",Contents!N32)</f>
        <v/>
      </c>
      <c r="O32" s="96" t="str">
        <f>IF(Contents!O32="","",Contents!O32)</f>
        <v/>
      </c>
      <c r="P32" s="96" t="str">
        <f>IF(Contents!P32="","",Contents!P32)</f>
        <v/>
      </c>
      <c r="Q32" s="96" t="str">
        <f>IF(Contents!Q32="","",Contents!Q32)</f>
        <v/>
      </c>
      <c r="R32" s="96" t="str">
        <f>IF(Contents!R32="","",Contents!R32)</f>
        <v/>
      </c>
      <c r="S32" s="97" t="str">
        <f>IF(Contents!S32="","",Contents!S32)</f>
        <v/>
      </c>
      <c r="T32" s="96" t="str">
        <f>IF(Contents!T32="","",Contents!T32)</f>
        <v/>
      </c>
      <c r="V32" s="98" t="str">
        <f t="shared" si="0"/>
        <v/>
      </c>
      <c r="W32" s="96" t="str">
        <f t="shared" si="1"/>
        <v/>
      </c>
      <c r="X32" s="96" t="str">
        <f t="shared" si="2"/>
        <v/>
      </c>
    </row>
    <row r="33" spans="1:24">
      <c r="A33" s="96" t="str">
        <f>IF(Contents!A33="","",Contents!A33)</f>
        <v/>
      </c>
      <c r="B33" s="96" t="str">
        <f>IF(Contents!B33="","",Contents!B33)</f>
        <v/>
      </c>
      <c r="C33" s="96" t="str">
        <f>IF(Contents!C33="","",Contents!C33)</f>
        <v/>
      </c>
      <c r="D33" s="96" t="str">
        <f>IF(Contents!D33="","",Contents!D33)</f>
        <v/>
      </c>
      <c r="E33" s="96" t="str">
        <f>IF(Contents!E33="","",Contents!E33)</f>
        <v/>
      </c>
      <c r="F33" s="96" t="str">
        <f>IF(Contents!F33="","",Contents!F33)</f>
        <v/>
      </c>
      <c r="G33" s="96" t="str">
        <f>IF(Contents!G33="","",Contents!G33)</f>
        <v/>
      </c>
      <c r="H33" s="96" t="str">
        <f>IF(Contents!H33="","",Contents!H33)</f>
        <v/>
      </c>
      <c r="I33" s="96" t="str">
        <f>IF(Contents!I33="","",Contents!I33)</f>
        <v/>
      </c>
      <c r="J33" s="96" t="str">
        <f>IF(Contents!J33="","",Contents!J33)</f>
        <v/>
      </c>
      <c r="K33" s="96" t="str">
        <f>IF(Contents!K33="","",Contents!K33)</f>
        <v/>
      </c>
      <c r="L33" s="96" t="str">
        <f>IF(Contents!L33="","",Contents!L33)</f>
        <v/>
      </c>
      <c r="M33" s="96" t="str">
        <f>IF(Contents!M33="","",Contents!M33)</f>
        <v/>
      </c>
      <c r="N33" s="97" t="str">
        <f>IF(Contents!N33="","",Contents!N33)</f>
        <v/>
      </c>
      <c r="O33" s="96" t="str">
        <f>IF(Contents!O33="","",Contents!O33)</f>
        <v/>
      </c>
      <c r="P33" s="96" t="str">
        <f>IF(Contents!P33="","",Contents!P33)</f>
        <v/>
      </c>
      <c r="Q33" s="96" t="str">
        <f>IF(Contents!Q33="","",Contents!Q33)</f>
        <v/>
      </c>
      <c r="R33" s="96" t="str">
        <f>IF(Contents!R33="","",Contents!R33)</f>
        <v/>
      </c>
      <c r="S33" s="97" t="str">
        <f>IF(Contents!S33="","",Contents!S33)</f>
        <v/>
      </c>
      <c r="T33" s="96" t="str">
        <f>IF(Contents!T33="","",Contents!T33)</f>
        <v/>
      </c>
      <c r="V33" s="98" t="str">
        <f t="shared" si="0"/>
        <v/>
      </c>
      <c r="W33" s="96" t="str">
        <f t="shared" si="1"/>
        <v/>
      </c>
      <c r="X33" s="96" t="str">
        <f t="shared" si="2"/>
        <v/>
      </c>
    </row>
    <row r="34" spans="1:24">
      <c r="A34" s="96" t="str">
        <f>IF(Contents!A34="","",Contents!A34)</f>
        <v/>
      </c>
      <c r="B34" s="96" t="str">
        <f>IF(Contents!B34="","",Contents!B34)</f>
        <v/>
      </c>
      <c r="C34" s="96" t="str">
        <f>IF(Contents!C34="","",Contents!C34)</f>
        <v/>
      </c>
      <c r="D34" s="96" t="str">
        <f>IF(Contents!D34="","",Contents!D34)</f>
        <v/>
      </c>
      <c r="E34" s="96" t="str">
        <f>IF(Contents!E34="","",Contents!E34)</f>
        <v/>
      </c>
      <c r="F34" s="96" t="str">
        <f>IF(Contents!F34="","",Contents!F34)</f>
        <v/>
      </c>
      <c r="G34" s="96" t="str">
        <f>IF(Contents!G34="","",Contents!G34)</f>
        <v/>
      </c>
      <c r="H34" s="96" t="str">
        <f>IF(Contents!H34="","",Contents!H34)</f>
        <v/>
      </c>
      <c r="I34" s="96" t="str">
        <f>IF(Contents!I34="","",Contents!I34)</f>
        <v/>
      </c>
      <c r="J34" s="96" t="str">
        <f>IF(Contents!J34="","",Contents!J34)</f>
        <v/>
      </c>
      <c r="K34" s="96" t="str">
        <f>IF(Contents!K34="","",Contents!K34)</f>
        <v/>
      </c>
      <c r="L34" s="96" t="str">
        <f>IF(Contents!L34="","",Contents!L34)</f>
        <v/>
      </c>
      <c r="M34" s="96" t="str">
        <f>IF(Contents!M34="","",Contents!M34)</f>
        <v/>
      </c>
      <c r="N34" s="97" t="str">
        <f>IF(Contents!N34="","",Contents!N34)</f>
        <v/>
      </c>
      <c r="O34" s="96" t="str">
        <f>IF(Contents!O34="","",Contents!O34)</f>
        <v/>
      </c>
      <c r="P34" s="96" t="str">
        <f>IF(Contents!P34="","",Contents!P34)</f>
        <v/>
      </c>
      <c r="Q34" s="96" t="str">
        <f>IF(Contents!Q34="","",Contents!Q34)</f>
        <v/>
      </c>
      <c r="R34" s="96" t="str">
        <f>IF(Contents!R34="","",Contents!R34)</f>
        <v/>
      </c>
      <c r="S34" s="97" t="str">
        <f>IF(Contents!S34="","",Contents!S34)</f>
        <v/>
      </c>
      <c r="T34" s="96" t="str">
        <f>IF(Contents!T34="","",Contents!T34)</f>
        <v/>
      </c>
      <c r="V34" s="98" t="str">
        <f t="shared" si="0"/>
        <v/>
      </c>
      <c r="W34" s="96" t="str">
        <f t="shared" si="1"/>
        <v/>
      </c>
      <c r="X34" s="96" t="str">
        <f t="shared" si="2"/>
        <v/>
      </c>
    </row>
    <row r="35" spans="1:24">
      <c r="A35" s="96" t="str">
        <f>IF(Contents!A35="","",Contents!A35)</f>
        <v/>
      </c>
      <c r="B35" s="96" t="str">
        <f>IF(Contents!B35="","",Contents!B35)</f>
        <v/>
      </c>
      <c r="C35" s="96" t="str">
        <f>IF(Contents!C35="","",Contents!C35)</f>
        <v/>
      </c>
      <c r="D35" s="96" t="str">
        <f>IF(Contents!D35="","",Contents!D35)</f>
        <v/>
      </c>
      <c r="E35" s="96" t="str">
        <f>IF(Contents!E35="","",Contents!E35)</f>
        <v/>
      </c>
      <c r="F35" s="96" t="str">
        <f>IF(Contents!F35="","",Contents!F35)</f>
        <v/>
      </c>
      <c r="G35" s="96" t="str">
        <f>IF(Contents!G35="","",Contents!G35)</f>
        <v/>
      </c>
      <c r="H35" s="96" t="str">
        <f>IF(Contents!H35="","",Contents!H35)</f>
        <v/>
      </c>
      <c r="I35" s="96" t="str">
        <f>IF(Contents!I35="","",Contents!I35)</f>
        <v/>
      </c>
      <c r="J35" s="96" t="str">
        <f>IF(Contents!J35="","",Contents!J35)</f>
        <v/>
      </c>
      <c r="K35" s="96" t="str">
        <f>IF(Contents!K35="","",Contents!K35)</f>
        <v/>
      </c>
      <c r="L35" s="96" t="str">
        <f>IF(Contents!L35="","",Contents!L35)</f>
        <v/>
      </c>
      <c r="M35" s="96" t="str">
        <f>IF(Contents!M35="","",Contents!M35)</f>
        <v/>
      </c>
      <c r="N35" s="97" t="str">
        <f>IF(Contents!N35="","",Contents!N35)</f>
        <v/>
      </c>
      <c r="O35" s="96" t="str">
        <f>IF(Contents!O35="","",Contents!O35)</f>
        <v/>
      </c>
      <c r="P35" s="96" t="str">
        <f>IF(Contents!P35="","",Contents!P35)</f>
        <v/>
      </c>
      <c r="Q35" s="96" t="str">
        <f>IF(Contents!Q35="","",Contents!Q35)</f>
        <v/>
      </c>
      <c r="R35" s="96" t="str">
        <f>IF(Contents!R35="","",Contents!R35)</f>
        <v/>
      </c>
      <c r="S35" s="97" t="str">
        <f>IF(Contents!S35="","",Contents!S35)</f>
        <v/>
      </c>
      <c r="T35" s="96" t="str">
        <f>IF(Contents!T35="","",Contents!T35)</f>
        <v/>
      </c>
      <c r="V35" s="98" t="str">
        <f t="shared" si="0"/>
        <v/>
      </c>
      <c r="W35" s="96" t="str">
        <f t="shared" si="1"/>
        <v/>
      </c>
      <c r="X35" s="96" t="str">
        <f t="shared" si="2"/>
        <v/>
      </c>
    </row>
    <row r="36" spans="1:24">
      <c r="A36" s="96" t="str">
        <f>IF(Contents!A36="","",Contents!A36)</f>
        <v/>
      </c>
      <c r="B36" s="96" t="str">
        <f>IF(Contents!B36="","",Contents!B36)</f>
        <v/>
      </c>
      <c r="C36" s="96" t="str">
        <f>IF(Contents!C36="","",Contents!C36)</f>
        <v/>
      </c>
      <c r="D36" s="96" t="str">
        <f>IF(Contents!D36="","",Contents!D36)</f>
        <v/>
      </c>
      <c r="E36" s="96" t="str">
        <f>IF(Contents!E36="","",Contents!E36)</f>
        <v/>
      </c>
      <c r="F36" s="96" t="str">
        <f>IF(Contents!F36="","",Contents!F36)</f>
        <v/>
      </c>
      <c r="G36" s="96" t="str">
        <f>IF(Contents!G36="","",Contents!G36)</f>
        <v/>
      </c>
      <c r="H36" s="96" t="str">
        <f>IF(Contents!H36="","",Contents!H36)</f>
        <v/>
      </c>
      <c r="I36" s="96" t="str">
        <f>IF(Contents!I36="","",Contents!I36)</f>
        <v/>
      </c>
      <c r="J36" s="96" t="str">
        <f>IF(Contents!J36="","",Contents!J36)</f>
        <v/>
      </c>
      <c r="K36" s="96" t="str">
        <f>IF(Contents!K36="","",Contents!K36)</f>
        <v/>
      </c>
      <c r="L36" s="96" t="str">
        <f>IF(Contents!L36="","",Contents!L36)</f>
        <v/>
      </c>
      <c r="M36" s="96" t="str">
        <f>IF(Contents!M36="","",Contents!M36)</f>
        <v/>
      </c>
      <c r="N36" s="97" t="str">
        <f>IF(Contents!N36="","",Contents!N36)</f>
        <v/>
      </c>
      <c r="O36" s="96" t="str">
        <f>IF(Contents!O36="","",Contents!O36)</f>
        <v/>
      </c>
      <c r="P36" s="96" t="str">
        <f>IF(Contents!P36="","",Contents!P36)</f>
        <v/>
      </c>
      <c r="Q36" s="96" t="str">
        <f>IF(Contents!Q36="","",Contents!Q36)</f>
        <v/>
      </c>
      <c r="R36" s="96" t="str">
        <f>IF(Contents!R36="","",Contents!R36)</f>
        <v/>
      </c>
      <c r="S36" s="97" t="str">
        <f>IF(Contents!S36="","",Contents!S36)</f>
        <v/>
      </c>
      <c r="T36" s="96" t="str">
        <f>IF(Contents!T36="","",Contents!T36)</f>
        <v/>
      </c>
      <c r="V36" s="98" t="str">
        <f t="shared" si="0"/>
        <v/>
      </c>
      <c r="W36" s="96" t="str">
        <f t="shared" si="1"/>
        <v/>
      </c>
      <c r="X36" s="96" t="str">
        <f t="shared" si="2"/>
        <v/>
      </c>
    </row>
    <row r="37" spans="1:24">
      <c r="A37" s="96" t="str">
        <f>IF(Contents!A37="","",Contents!A37)</f>
        <v/>
      </c>
      <c r="B37" s="96" t="str">
        <f>IF(Contents!B37="","",Contents!B37)</f>
        <v/>
      </c>
      <c r="C37" s="96" t="str">
        <f>IF(Contents!C37="","",Contents!C37)</f>
        <v/>
      </c>
      <c r="D37" s="96" t="str">
        <f>IF(Contents!D37="","",Contents!D37)</f>
        <v/>
      </c>
      <c r="E37" s="96" t="str">
        <f>IF(Contents!E37="","",Contents!E37)</f>
        <v/>
      </c>
      <c r="F37" s="96" t="str">
        <f>IF(Contents!F37="","",Contents!F37)</f>
        <v/>
      </c>
      <c r="G37" s="96" t="str">
        <f>IF(Contents!G37="","",Contents!G37)</f>
        <v/>
      </c>
      <c r="H37" s="96" t="str">
        <f>IF(Contents!H37="","",Contents!H37)</f>
        <v/>
      </c>
      <c r="I37" s="96" t="str">
        <f>IF(Contents!I37="","",Contents!I37)</f>
        <v/>
      </c>
      <c r="J37" s="96" t="str">
        <f>IF(Contents!J37="","",Contents!J37)</f>
        <v/>
      </c>
      <c r="K37" s="96" t="str">
        <f>IF(Contents!K37="","",Contents!K37)</f>
        <v/>
      </c>
      <c r="L37" s="96" t="str">
        <f>IF(Contents!L37="","",Contents!L37)</f>
        <v/>
      </c>
      <c r="M37" s="96" t="str">
        <f>IF(Contents!M37="","",Contents!M37)</f>
        <v/>
      </c>
      <c r="N37" s="97" t="str">
        <f>IF(Contents!N37="","",Contents!N37)</f>
        <v/>
      </c>
      <c r="O37" s="96" t="str">
        <f>IF(Contents!O37="","",Contents!O37)</f>
        <v/>
      </c>
      <c r="P37" s="96" t="str">
        <f>IF(Contents!P37="","",Contents!P37)</f>
        <v/>
      </c>
      <c r="Q37" s="96" t="str">
        <f>IF(Contents!Q37="","",Contents!Q37)</f>
        <v/>
      </c>
      <c r="R37" s="96" t="str">
        <f>IF(Contents!R37="","",Contents!R37)</f>
        <v/>
      </c>
      <c r="S37" s="97" t="str">
        <f>IF(Contents!S37="","",Contents!S37)</f>
        <v/>
      </c>
      <c r="T37" s="96" t="str">
        <f>IF(Contents!T37="","",Contents!T37)</f>
        <v/>
      </c>
      <c r="V37" s="98" t="str">
        <f t="shared" si="0"/>
        <v/>
      </c>
      <c r="W37" s="96" t="str">
        <f t="shared" si="1"/>
        <v/>
      </c>
      <c r="X37" s="96" t="str">
        <f t="shared" si="2"/>
        <v/>
      </c>
    </row>
    <row r="38" spans="1:24">
      <c r="A38" s="96" t="str">
        <f>IF(Contents!A38="","",Contents!A38)</f>
        <v/>
      </c>
      <c r="B38" s="96" t="str">
        <f>IF(Contents!B38="","",Contents!B38)</f>
        <v/>
      </c>
      <c r="C38" s="96" t="str">
        <f>IF(Contents!C38="","",Contents!C38)</f>
        <v/>
      </c>
      <c r="D38" s="96" t="str">
        <f>IF(Contents!D38="","",Contents!D38)</f>
        <v/>
      </c>
      <c r="E38" s="96" t="str">
        <f>IF(Contents!E38="","",Contents!E38)</f>
        <v/>
      </c>
      <c r="F38" s="96" t="str">
        <f>IF(Contents!F38="","",Contents!F38)</f>
        <v/>
      </c>
      <c r="G38" s="96" t="str">
        <f>IF(Contents!G38="","",Contents!G38)</f>
        <v/>
      </c>
      <c r="H38" s="96" t="str">
        <f>IF(Contents!H38="","",Contents!H38)</f>
        <v/>
      </c>
      <c r="I38" s="96" t="str">
        <f>IF(Contents!I38="","",Contents!I38)</f>
        <v/>
      </c>
      <c r="J38" s="96" t="str">
        <f>IF(Contents!J38="","",Contents!J38)</f>
        <v/>
      </c>
      <c r="K38" s="96" t="str">
        <f>IF(Contents!K38="","",Contents!K38)</f>
        <v/>
      </c>
      <c r="L38" s="96" t="str">
        <f>IF(Contents!L38="","",Contents!L38)</f>
        <v/>
      </c>
      <c r="M38" s="96" t="str">
        <f>IF(Contents!M38="","",Contents!M38)</f>
        <v/>
      </c>
      <c r="N38" s="97" t="str">
        <f>IF(Contents!N38="","",Contents!N38)</f>
        <v/>
      </c>
      <c r="O38" s="96" t="str">
        <f>IF(Contents!O38="","",Contents!O38)</f>
        <v/>
      </c>
      <c r="P38" s="96" t="str">
        <f>IF(Contents!P38="","",Contents!P38)</f>
        <v/>
      </c>
      <c r="Q38" s="96" t="str">
        <f>IF(Contents!Q38="","",Contents!Q38)</f>
        <v/>
      </c>
      <c r="R38" s="96" t="str">
        <f>IF(Contents!R38="","",Contents!R38)</f>
        <v/>
      </c>
      <c r="S38" s="97" t="str">
        <f>IF(Contents!S38="","",Contents!S38)</f>
        <v/>
      </c>
      <c r="T38" s="96" t="str">
        <f>IF(Contents!T38="","",Contents!T38)</f>
        <v/>
      </c>
      <c r="V38" s="98" t="str">
        <f t="shared" si="0"/>
        <v/>
      </c>
      <c r="W38" s="96" t="str">
        <f t="shared" si="1"/>
        <v/>
      </c>
      <c r="X38" s="96" t="str">
        <f t="shared" si="2"/>
        <v/>
      </c>
    </row>
    <row r="39" spans="1:24">
      <c r="A39" s="96" t="str">
        <f>IF(Contents!A39="","",Contents!A39)</f>
        <v/>
      </c>
      <c r="B39" s="96" t="str">
        <f>IF(Contents!B39="","",Contents!B39)</f>
        <v/>
      </c>
      <c r="C39" s="96" t="str">
        <f>IF(Contents!C39="","",Contents!C39)</f>
        <v/>
      </c>
      <c r="D39" s="96" t="str">
        <f>IF(Contents!D39="","",Contents!D39)</f>
        <v/>
      </c>
      <c r="E39" s="96" t="str">
        <f>IF(Contents!E39="","",Contents!E39)</f>
        <v/>
      </c>
      <c r="F39" s="96" t="str">
        <f>IF(Contents!F39="","",Contents!F39)</f>
        <v/>
      </c>
      <c r="G39" s="96" t="str">
        <f>IF(Contents!G39="","",Contents!G39)</f>
        <v/>
      </c>
      <c r="H39" s="96" t="str">
        <f>IF(Contents!H39="","",Contents!H39)</f>
        <v/>
      </c>
      <c r="I39" s="96" t="str">
        <f>IF(Contents!I39="","",Contents!I39)</f>
        <v/>
      </c>
      <c r="J39" s="96" t="str">
        <f>IF(Contents!J39="","",Contents!J39)</f>
        <v/>
      </c>
      <c r="K39" s="96" t="str">
        <f>IF(Contents!K39="","",Contents!K39)</f>
        <v/>
      </c>
      <c r="L39" s="96" t="str">
        <f>IF(Contents!L39="","",Contents!L39)</f>
        <v/>
      </c>
      <c r="M39" s="96" t="str">
        <f>IF(Contents!M39="","",Contents!M39)</f>
        <v/>
      </c>
      <c r="N39" s="97" t="str">
        <f>IF(Contents!N39="","",Contents!N39)</f>
        <v/>
      </c>
      <c r="O39" s="96" t="str">
        <f>IF(Contents!O39="","",Contents!O39)</f>
        <v/>
      </c>
      <c r="P39" s="96" t="str">
        <f>IF(Contents!P39="","",Contents!P39)</f>
        <v/>
      </c>
      <c r="Q39" s="96" t="str">
        <f>IF(Contents!Q39="","",Contents!Q39)</f>
        <v/>
      </c>
      <c r="R39" s="96" t="str">
        <f>IF(Contents!R39="","",Contents!R39)</f>
        <v/>
      </c>
      <c r="S39" s="97" t="str">
        <f>IF(Contents!S39="","",Contents!S39)</f>
        <v/>
      </c>
      <c r="T39" s="96" t="str">
        <f>IF(Contents!T39="","",Contents!T39)</f>
        <v/>
      </c>
      <c r="V39" s="98" t="str">
        <f t="shared" si="0"/>
        <v/>
      </c>
      <c r="W39" s="96" t="str">
        <f t="shared" si="1"/>
        <v/>
      </c>
      <c r="X39" s="96" t="str">
        <f t="shared" si="2"/>
        <v/>
      </c>
    </row>
    <row r="40" spans="1:24">
      <c r="A40" s="96" t="str">
        <f>IF(Contents!A40="","",Contents!A40)</f>
        <v/>
      </c>
      <c r="B40" s="96" t="str">
        <f>IF(Contents!B40="","",Contents!B40)</f>
        <v/>
      </c>
      <c r="C40" s="96" t="str">
        <f>IF(Contents!C40="","",Contents!C40)</f>
        <v/>
      </c>
      <c r="D40" s="96" t="str">
        <f>IF(Contents!D40="","",Contents!D40)</f>
        <v/>
      </c>
      <c r="E40" s="96" t="str">
        <f>IF(Contents!E40="","",Contents!E40)</f>
        <v/>
      </c>
      <c r="F40" s="96" t="str">
        <f>IF(Contents!F40="","",Contents!F40)</f>
        <v/>
      </c>
      <c r="G40" s="96" t="str">
        <f>IF(Contents!G40="","",Contents!G40)</f>
        <v/>
      </c>
      <c r="H40" s="96" t="str">
        <f>IF(Contents!H40="","",Contents!H40)</f>
        <v/>
      </c>
      <c r="I40" s="96" t="str">
        <f>IF(Contents!I40="","",Contents!I40)</f>
        <v/>
      </c>
      <c r="J40" s="96" t="str">
        <f>IF(Contents!J40="","",Contents!J40)</f>
        <v/>
      </c>
      <c r="K40" s="96" t="str">
        <f>IF(Contents!K40="","",Contents!K40)</f>
        <v/>
      </c>
      <c r="L40" s="96" t="str">
        <f>IF(Contents!L40="","",Contents!L40)</f>
        <v/>
      </c>
      <c r="M40" s="96" t="str">
        <f>IF(Contents!M40="","",Contents!M40)</f>
        <v/>
      </c>
      <c r="N40" s="97" t="str">
        <f>IF(Contents!N40="","",Contents!N40)</f>
        <v/>
      </c>
      <c r="O40" s="96" t="str">
        <f>IF(Contents!O40="","",Contents!O40)</f>
        <v/>
      </c>
      <c r="P40" s="96" t="str">
        <f>IF(Contents!P40="","",Contents!P40)</f>
        <v/>
      </c>
      <c r="Q40" s="96" t="str">
        <f>IF(Contents!Q40="","",Contents!Q40)</f>
        <v/>
      </c>
      <c r="R40" s="96" t="str">
        <f>IF(Contents!R40="","",Contents!R40)</f>
        <v/>
      </c>
      <c r="S40" s="97" t="str">
        <f>IF(Contents!S40="","",Contents!S40)</f>
        <v/>
      </c>
      <c r="T40" s="96" t="str">
        <f>IF(Contents!T40="","",Contents!T40)</f>
        <v/>
      </c>
      <c r="V40" s="98" t="str">
        <f t="shared" si="0"/>
        <v/>
      </c>
      <c r="W40" s="96" t="str">
        <f t="shared" si="1"/>
        <v/>
      </c>
      <c r="X40" s="96" t="str">
        <f t="shared" si="2"/>
        <v/>
      </c>
    </row>
    <row r="41" spans="1:24">
      <c r="A41" s="96" t="str">
        <f>IF(Contents!A41="","",Contents!A41)</f>
        <v/>
      </c>
      <c r="B41" s="96" t="str">
        <f>IF(Contents!B41="","",Contents!B41)</f>
        <v/>
      </c>
      <c r="C41" s="96" t="str">
        <f>IF(Contents!C41="","",Contents!C41)</f>
        <v/>
      </c>
      <c r="D41" s="96" t="str">
        <f>IF(Contents!D41="","",Contents!D41)</f>
        <v/>
      </c>
      <c r="E41" s="96" t="str">
        <f>IF(Contents!E41="","",Contents!E41)</f>
        <v/>
      </c>
      <c r="F41" s="96" t="str">
        <f>IF(Contents!F41="","",Contents!F41)</f>
        <v/>
      </c>
      <c r="G41" s="96" t="str">
        <f>IF(Contents!G41="","",Contents!G41)</f>
        <v/>
      </c>
      <c r="H41" s="96" t="str">
        <f>IF(Contents!H41="","",Contents!H41)</f>
        <v/>
      </c>
      <c r="I41" s="96" t="str">
        <f>IF(Contents!I41="","",Contents!I41)</f>
        <v/>
      </c>
      <c r="J41" s="96" t="str">
        <f>IF(Contents!J41="","",Contents!J41)</f>
        <v/>
      </c>
      <c r="K41" s="96" t="str">
        <f>IF(Contents!K41="","",Contents!K41)</f>
        <v/>
      </c>
      <c r="L41" s="96" t="str">
        <f>IF(Contents!L41="","",Contents!L41)</f>
        <v/>
      </c>
      <c r="M41" s="96" t="str">
        <f>IF(Contents!M41="","",Contents!M41)</f>
        <v/>
      </c>
      <c r="N41" s="97" t="str">
        <f>IF(Contents!N41="","",Contents!N41)</f>
        <v/>
      </c>
      <c r="O41" s="96" t="str">
        <f>IF(Contents!O41="","",Contents!O41)</f>
        <v/>
      </c>
      <c r="P41" s="96" t="str">
        <f>IF(Contents!P41="","",Contents!P41)</f>
        <v/>
      </c>
      <c r="Q41" s="96" t="str">
        <f>IF(Contents!Q41="","",Contents!Q41)</f>
        <v/>
      </c>
      <c r="R41" s="96" t="str">
        <f>IF(Contents!R41="","",Contents!R41)</f>
        <v/>
      </c>
      <c r="S41" s="97" t="str">
        <f>IF(Contents!S41="","",Contents!S41)</f>
        <v/>
      </c>
      <c r="T41" s="96" t="str">
        <f>IF(Contents!T41="","",Contents!T41)</f>
        <v/>
      </c>
      <c r="V41" s="98" t="str">
        <f t="shared" si="0"/>
        <v/>
      </c>
      <c r="W41" s="96" t="str">
        <f t="shared" si="1"/>
        <v/>
      </c>
      <c r="X41" s="96" t="str">
        <f t="shared" si="2"/>
        <v/>
      </c>
    </row>
    <row r="42" spans="1:24">
      <c r="A42" s="96" t="str">
        <f>IF(Contents!A42="","",Contents!A42)</f>
        <v/>
      </c>
      <c r="B42" s="96" t="str">
        <f>IF(Contents!B42="","",Contents!B42)</f>
        <v/>
      </c>
      <c r="C42" s="96" t="str">
        <f>IF(Contents!C42="","",Contents!C42)</f>
        <v/>
      </c>
      <c r="D42" s="96" t="str">
        <f>IF(Contents!D42="","",Contents!D42)</f>
        <v/>
      </c>
      <c r="E42" s="96" t="str">
        <f>IF(Contents!E42="","",Contents!E42)</f>
        <v/>
      </c>
      <c r="F42" s="96" t="str">
        <f>IF(Contents!F42="","",Contents!F42)</f>
        <v/>
      </c>
      <c r="G42" s="96" t="str">
        <f>IF(Contents!G42="","",Contents!G42)</f>
        <v/>
      </c>
      <c r="H42" s="96" t="str">
        <f>IF(Contents!H42="","",Contents!H42)</f>
        <v/>
      </c>
      <c r="I42" s="96" t="str">
        <f>IF(Contents!I42="","",Contents!I42)</f>
        <v/>
      </c>
      <c r="J42" s="96" t="str">
        <f>IF(Contents!J42="","",Contents!J42)</f>
        <v/>
      </c>
      <c r="K42" s="96" t="str">
        <f>IF(Contents!K42="","",Contents!K42)</f>
        <v/>
      </c>
      <c r="L42" s="96" t="str">
        <f>IF(Contents!L42="","",Contents!L42)</f>
        <v/>
      </c>
      <c r="M42" s="96" t="str">
        <f>IF(Contents!M42="","",Contents!M42)</f>
        <v/>
      </c>
      <c r="N42" s="97" t="str">
        <f>IF(Contents!N42="","",Contents!N42)</f>
        <v/>
      </c>
      <c r="O42" s="96" t="str">
        <f>IF(Contents!O42="","",Contents!O42)</f>
        <v/>
      </c>
      <c r="P42" s="96" t="str">
        <f>IF(Contents!P42="","",Contents!P42)</f>
        <v/>
      </c>
      <c r="Q42" s="96" t="str">
        <f>IF(Contents!Q42="","",Contents!Q42)</f>
        <v/>
      </c>
      <c r="R42" s="96" t="str">
        <f>IF(Contents!R42="","",Contents!R42)</f>
        <v/>
      </c>
      <c r="S42" s="97" t="str">
        <f>IF(Contents!S42="","",Contents!S42)</f>
        <v/>
      </c>
      <c r="T42" s="96" t="str">
        <f>IF(Contents!T42="","",Contents!T42)</f>
        <v/>
      </c>
      <c r="V42" s="98" t="str">
        <f t="shared" si="0"/>
        <v/>
      </c>
      <c r="W42" s="96" t="str">
        <f t="shared" si="1"/>
        <v/>
      </c>
      <c r="X42" s="96" t="str">
        <f t="shared" si="2"/>
        <v/>
      </c>
    </row>
    <row r="43" spans="1:24">
      <c r="A43" s="96" t="str">
        <f>IF(Contents!A43="","",Contents!A43)</f>
        <v/>
      </c>
      <c r="B43" s="96" t="str">
        <f>IF(Contents!B43="","",Contents!B43)</f>
        <v/>
      </c>
      <c r="C43" s="96" t="str">
        <f>IF(Contents!C43="","",Contents!C43)</f>
        <v/>
      </c>
      <c r="D43" s="96" t="str">
        <f>IF(Contents!D43="","",Contents!D43)</f>
        <v/>
      </c>
      <c r="E43" s="96" t="str">
        <f>IF(Contents!E43="","",Contents!E43)</f>
        <v/>
      </c>
      <c r="F43" s="96" t="str">
        <f>IF(Contents!F43="","",Contents!F43)</f>
        <v/>
      </c>
      <c r="G43" s="96" t="str">
        <f>IF(Contents!G43="","",Contents!G43)</f>
        <v/>
      </c>
      <c r="H43" s="96" t="str">
        <f>IF(Contents!H43="","",Contents!H43)</f>
        <v/>
      </c>
      <c r="I43" s="96" t="str">
        <f>IF(Contents!I43="","",Contents!I43)</f>
        <v/>
      </c>
      <c r="J43" s="96" t="str">
        <f>IF(Contents!J43="","",Contents!J43)</f>
        <v/>
      </c>
      <c r="K43" s="96" t="str">
        <f>IF(Contents!K43="","",Contents!K43)</f>
        <v/>
      </c>
      <c r="L43" s="96" t="str">
        <f>IF(Contents!L43="","",Contents!L43)</f>
        <v/>
      </c>
      <c r="M43" s="96" t="str">
        <f>IF(Contents!M43="","",Contents!M43)</f>
        <v/>
      </c>
      <c r="N43" s="97" t="str">
        <f>IF(Contents!N43="","",Contents!N43)</f>
        <v/>
      </c>
      <c r="O43" s="96" t="str">
        <f>IF(Contents!O43="","",Contents!O43)</f>
        <v/>
      </c>
      <c r="P43" s="96" t="str">
        <f>IF(Contents!P43="","",Contents!P43)</f>
        <v/>
      </c>
      <c r="Q43" s="96" t="str">
        <f>IF(Contents!Q43="","",Contents!Q43)</f>
        <v/>
      </c>
      <c r="R43" s="96" t="str">
        <f>IF(Contents!R43="","",Contents!R43)</f>
        <v/>
      </c>
      <c r="S43" s="97" t="str">
        <f>IF(Contents!S43="","",Contents!S43)</f>
        <v/>
      </c>
      <c r="T43" s="96" t="str">
        <f>IF(Contents!T43="","",Contents!T43)</f>
        <v/>
      </c>
      <c r="V43" s="98" t="str">
        <f t="shared" si="0"/>
        <v/>
      </c>
      <c r="W43" s="96" t="str">
        <f t="shared" si="1"/>
        <v/>
      </c>
      <c r="X43" s="96" t="str">
        <f t="shared" si="2"/>
        <v/>
      </c>
    </row>
    <row r="44" spans="1:24">
      <c r="A44" s="96" t="str">
        <f>IF(Contents!A44="","",Contents!A44)</f>
        <v/>
      </c>
      <c r="B44" s="96" t="str">
        <f>IF(Contents!B44="","",Contents!B44)</f>
        <v/>
      </c>
      <c r="C44" s="96" t="str">
        <f>IF(Contents!C44="","",Contents!C44)</f>
        <v/>
      </c>
      <c r="D44" s="96" t="str">
        <f>IF(Contents!D44="","",Contents!D44)</f>
        <v/>
      </c>
      <c r="E44" s="96" t="str">
        <f>IF(Contents!E44="","",Contents!E44)</f>
        <v/>
      </c>
      <c r="F44" s="96" t="str">
        <f>IF(Contents!F44="","",Contents!F44)</f>
        <v/>
      </c>
      <c r="G44" s="96" t="str">
        <f>IF(Contents!G44="","",Contents!G44)</f>
        <v/>
      </c>
      <c r="H44" s="96" t="str">
        <f>IF(Contents!H44="","",Contents!H44)</f>
        <v/>
      </c>
      <c r="I44" s="96" t="str">
        <f>IF(Contents!I44="","",Contents!I44)</f>
        <v/>
      </c>
      <c r="J44" s="96" t="str">
        <f>IF(Contents!J44="","",Contents!J44)</f>
        <v/>
      </c>
      <c r="K44" s="96" t="str">
        <f>IF(Contents!K44="","",Contents!K44)</f>
        <v/>
      </c>
      <c r="L44" s="96" t="str">
        <f>IF(Contents!L44="","",Contents!L44)</f>
        <v/>
      </c>
      <c r="M44" s="96" t="str">
        <f>IF(Contents!M44="","",Contents!M44)</f>
        <v/>
      </c>
      <c r="N44" s="97" t="str">
        <f>IF(Contents!N44="","",Contents!N44)</f>
        <v/>
      </c>
      <c r="O44" s="96" t="str">
        <f>IF(Contents!O44="","",Contents!O44)</f>
        <v/>
      </c>
      <c r="P44" s="96" t="str">
        <f>IF(Contents!P44="","",Contents!P44)</f>
        <v/>
      </c>
      <c r="Q44" s="96" t="str">
        <f>IF(Contents!Q44="","",Contents!Q44)</f>
        <v/>
      </c>
      <c r="R44" s="96" t="str">
        <f>IF(Contents!R44="","",Contents!R44)</f>
        <v/>
      </c>
      <c r="S44" s="97" t="str">
        <f>IF(Contents!S44="","",Contents!S44)</f>
        <v/>
      </c>
      <c r="T44" s="96" t="str">
        <f>IF(Contents!T44="","",Contents!T44)</f>
        <v/>
      </c>
      <c r="V44" s="98" t="str">
        <f t="shared" si="0"/>
        <v/>
      </c>
      <c r="W44" s="96" t="str">
        <f t="shared" si="1"/>
        <v/>
      </c>
      <c r="X44" s="96" t="str">
        <f t="shared" si="2"/>
        <v/>
      </c>
    </row>
    <row r="45" spans="1:24">
      <c r="A45" s="96" t="str">
        <f>IF(Contents!A45="","",Contents!A45)</f>
        <v/>
      </c>
      <c r="B45" s="96" t="str">
        <f>IF(Contents!B45="","",Contents!B45)</f>
        <v/>
      </c>
      <c r="C45" s="96" t="str">
        <f>IF(Contents!C45="","",Contents!C45)</f>
        <v/>
      </c>
      <c r="D45" s="96" t="str">
        <f>IF(Contents!D45="","",Contents!D45)</f>
        <v/>
      </c>
      <c r="E45" s="96" t="str">
        <f>IF(Contents!E45="","",Contents!E45)</f>
        <v/>
      </c>
      <c r="F45" s="96" t="str">
        <f>IF(Contents!F45="","",Contents!F45)</f>
        <v/>
      </c>
      <c r="G45" s="96" t="str">
        <f>IF(Contents!G45="","",Contents!G45)</f>
        <v/>
      </c>
      <c r="H45" s="96" t="str">
        <f>IF(Contents!H45="","",Contents!H45)</f>
        <v/>
      </c>
      <c r="I45" s="96" t="str">
        <f>IF(Contents!I45="","",Contents!I45)</f>
        <v/>
      </c>
      <c r="J45" s="96" t="str">
        <f>IF(Contents!J45="","",Contents!J45)</f>
        <v/>
      </c>
      <c r="K45" s="96" t="str">
        <f>IF(Contents!K45="","",Contents!K45)</f>
        <v/>
      </c>
      <c r="L45" s="96" t="str">
        <f>IF(Contents!L45="","",Contents!L45)</f>
        <v/>
      </c>
      <c r="M45" s="96" t="str">
        <f>IF(Contents!M45="","",Contents!M45)</f>
        <v/>
      </c>
      <c r="N45" s="97" t="str">
        <f>IF(Contents!N45="","",Contents!N45)</f>
        <v/>
      </c>
      <c r="O45" s="96" t="str">
        <f>IF(Contents!O45="","",Contents!O45)</f>
        <v/>
      </c>
      <c r="P45" s="96" t="str">
        <f>IF(Contents!P45="","",Contents!P45)</f>
        <v/>
      </c>
      <c r="Q45" s="96" t="str">
        <f>IF(Contents!Q45="","",Contents!Q45)</f>
        <v/>
      </c>
      <c r="R45" s="96" t="str">
        <f>IF(Contents!R45="","",Contents!R45)</f>
        <v/>
      </c>
      <c r="S45" s="97" t="str">
        <f>IF(Contents!S45="","",Contents!S45)</f>
        <v/>
      </c>
      <c r="T45" s="96" t="str">
        <f>IF(Contents!T45="","",Contents!T45)</f>
        <v/>
      </c>
      <c r="V45" s="98" t="str">
        <f t="shared" si="0"/>
        <v/>
      </c>
      <c r="W45" s="96" t="str">
        <f t="shared" si="1"/>
        <v/>
      </c>
      <c r="X45" s="96" t="str">
        <f t="shared" si="2"/>
        <v/>
      </c>
    </row>
    <row r="46" spans="1:24">
      <c r="A46" s="96" t="str">
        <f>IF(Contents!A46="","",Contents!A46)</f>
        <v/>
      </c>
      <c r="B46" s="96" t="str">
        <f>IF(Contents!B46="","",Contents!B46)</f>
        <v/>
      </c>
      <c r="C46" s="96" t="str">
        <f>IF(Contents!C46="","",Contents!C46)</f>
        <v/>
      </c>
      <c r="D46" s="96" t="str">
        <f>IF(Contents!D46="","",Contents!D46)</f>
        <v/>
      </c>
      <c r="E46" s="96" t="str">
        <f>IF(Contents!E46="","",Contents!E46)</f>
        <v/>
      </c>
      <c r="F46" s="96" t="str">
        <f>IF(Contents!F46="","",Contents!F46)</f>
        <v/>
      </c>
      <c r="G46" s="96" t="str">
        <f>IF(Contents!G46="","",Contents!G46)</f>
        <v/>
      </c>
      <c r="H46" s="96" t="str">
        <f>IF(Contents!H46="","",Contents!H46)</f>
        <v/>
      </c>
      <c r="I46" s="96" t="str">
        <f>IF(Contents!I46="","",Contents!I46)</f>
        <v/>
      </c>
      <c r="J46" s="96" t="str">
        <f>IF(Contents!J46="","",Contents!J46)</f>
        <v/>
      </c>
      <c r="K46" s="96" t="str">
        <f>IF(Contents!K46="","",Contents!K46)</f>
        <v/>
      </c>
      <c r="L46" s="96" t="str">
        <f>IF(Contents!L46="","",Contents!L46)</f>
        <v/>
      </c>
      <c r="M46" s="96" t="str">
        <f>IF(Contents!M46="","",Contents!M46)</f>
        <v/>
      </c>
      <c r="N46" s="97" t="str">
        <f>IF(Contents!N46="","",Contents!N46)</f>
        <v/>
      </c>
      <c r="O46" s="96" t="str">
        <f>IF(Contents!O46="","",Contents!O46)</f>
        <v/>
      </c>
      <c r="P46" s="96" t="str">
        <f>IF(Contents!P46="","",Contents!P46)</f>
        <v/>
      </c>
      <c r="Q46" s="96" t="str">
        <f>IF(Contents!Q46="","",Contents!Q46)</f>
        <v/>
      </c>
      <c r="R46" s="96" t="str">
        <f>IF(Contents!R46="","",Contents!R46)</f>
        <v/>
      </c>
      <c r="S46" s="97" t="str">
        <f>IF(Contents!S46="","",Contents!S46)</f>
        <v/>
      </c>
      <c r="T46" s="96" t="str">
        <f>IF(Contents!T46="","",Contents!T46)</f>
        <v/>
      </c>
      <c r="V46" s="98" t="str">
        <f t="shared" si="0"/>
        <v/>
      </c>
      <c r="W46" s="96" t="str">
        <f t="shared" si="1"/>
        <v/>
      </c>
      <c r="X46" s="96" t="str">
        <f t="shared" si="2"/>
        <v/>
      </c>
    </row>
    <row r="47" spans="1:24">
      <c r="A47" s="96" t="str">
        <f>IF(Contents!A47="","",Contents!A47)</f>
        <v/>
      </c>
      <c r="B47" s="96" t="str">
        <f>IF(Contents!B47="","",Contents!B47)</f>
        <v/>
      </c>
      <c r="C47" s="96" t="str">
        <f>IF(Contents!C47="","",Contents!C47)</f>
        <v/>
      </c>
      <c r="D47" s="96" t="str">
        <f>IF(Contents!D47="","",Contents!D47)</f>
        <v/>
      </c>
      <c r="E47" s="96" t="str">
        <f>IF(Contents!E47="","",Contents!E47)</f>
        <v/>
      </c>
      <c r="F47" s="96" t="str">
        <f>IF(Contents!F47="","",Contents!F47)</f>
        <v/>
      </c>
      <c r="G47" s="96" t="str">
        <f>IF(Contents!G47="","",Contents!G47)</f>
        <v/>
      </c>
      <c r="H47" s="96" t="str">
        <f>IF(Contents!H47="","",Contents!H47)</f>
        <v/>
      </c>
      <c r="I47" s="96" t="str">
        <f>IF(Contents!I47="","",Contents!I47)</f>
        <v/>
      </c>
      <c r="J47" s="96" t="str">
        <f>IF(Contents!J47="","",Contents!J47)</f>
        <v/>
      </c>
      <c r="K47" s="96" t="str">
        <f>IF(Contents!K47="","",Contents!K47)</f>
        <v/>
      </c>
      <c r="L47" s="96" t="str">
        <f>IF(Contents!L47="","",Contents!L47)</f>
        <v/>
      </c>
      <c r="M47" s="96" t="str">
        <f>IF(Contents!M47="","",Contents!M47)</f>
        <v/>
      </c>
      <c r="N47" s="97" t="str">
        <f>IF(Contents!N47="","",Contents!N47)</f>
        <v/>
      </c>
      <c r="O47" s="96" t="str">
        <f>IF(Contents!O47="","",Contents!O47)</f>
        <v/>
      </c>
      <c r="P47" s="96" t="str">
        <f>IF(Contents!P47="","",Contents!P47)</f>
        <v/>
      </c>
      <c r="Q47" s="96" t="str">
        <f>IF(Contents!Q47="","",Contents!Q47)</f>
        <v/>
      </c>
      <c r="R47" s="96" t="str">
        <f>IF(Contents!R47="","",Contents!R47)</f>
        <v/>
      </c>
      <c r="S47" s="97" t="str">
        <f>IF(Contents!S47="","",Contents!S47)</f>
        <v/>
      </c>
      <c r="T47" s="96" t="str">
        <f>IF(Contents!T47="","",Contents!T47)</f>
        <v/>
      </c>
      <c r="V47" s="98" t="str">
        <f t="shared" si="0"/>
        <v/>
      </c>
      <c r="W47" s="96" t="str">
        <f t="shared" si="1"/>
        <v/>
      </c>
      <c r="X47" s="96" t="str">
        <f t="shared" si="2"/>
        <v/>
      </c>
    </row>
    <row r="48" spans="1:24">
      <c r="A48" s="96" t="str">
        <f>IF(Contents!A48="","",Contents!A48)</f>
        <v/>
      </c>
      <c r="B48" s="96" t="str">
        <f>IF(Contents!B48="","",Contents!B48)</f>
        <v/>
      </c>
      <c r="C48" s="96" t="str">
        <f>IF(Contents!C48="","",Contents!C48)</f>
        <v/>
      </c>
      <c r="D48" s="96" t="str">
        <f>IF(Contents!D48="","",Contents!D48)</f>
        <v/>
      </c>
      <c r="E48" s="96" t="str">
        <f>IF(Contents!E48="","",Contents!E48)</f>
        <v/>
      </c>
      <c r="F48" s="96" t="str">
        <f>IF(Contents!F48="","",Contents!F48)</f>
        <v/>
      </c>
      <c r="G48" s="96" t="str">
        <f>IF(Contents!G48="","",Contents!G48)</f>
        <v/>
      </c>
      <c r="H48" s="96" t="str">
        <f>IF(Contents!H48="","",Contents!H48)</f>
        <v/>
      </c>
      <c r="I48" s="96" t="str">
        <f>IF(Contents!I48="","",Contents!I48)</f>
        <v/>
      </c>
      <c r="J48" s="96" t="str">
        <f>IF(Contents!J48="","",Contents!J48)</f>
        <v/>
      </c>
      <c r="K48" s="96" t="str">
        <f>IF(Contents!K48="","",Contents!K48)</f>
        <v/>
      </c>
      <c r="L48" s="96" t="str">
        <f>IF(Contents!L48="","",Contents!L48)</f>
        <v/>
      </c>
      <c r="M48" s="96" t="str">
        <f>IF(Contents!M48="","",Contents!M48)</f>
        <v/>
      </c>
      <c r="N48" s="97" t="str">
        <f>IF(Contents!N48="","",Contents!N48)</f>
        <v/>
      </c>
      <c r="O48" s="96" t="str">
        <f>IF(Contents!O48="","",Contents!O48)</f>
        <v/>
      </c>
      <c r="P48" s="96" t="str">
        <f>IF(Contents!P48="","",Contents!P48)</f>
        <v/>
      </c>
      <c r="Q48" s="96" t="str">
        <f>IF(Contents!Q48="","",Contents!Q48)</f>
        <v/>
      </c>
      <c r="R48" s="96" t="str">
        <f>IF(Contents!R48="","",Contents!R48)</f>
        <v/>
      </c>
      <c r="S48" s="97" t="str">
        <f>IF(Contents!S48="","",Contents!S48)</f>
        <v/>
      </c>
      <c r="T48" s="96" t="str">
        <f>IF(Contents!T48="","",Contents!T48)</f>
        <v/>
      </c>
      <c r="V48" s="98" t="str">
        <f t="shared" si="0"/>
        <v/>
      </c>
      <c r="W48" s="96" t="str">
        <f t="shared" si="1"/>
        <v/>
      </c>
      <c r="X48" s="96" t="str">
        <f t="shared" si="2"/>
        <v/>
      </c>
    </row>
    <row r="49" spans="1:24">
      <c r="A49" s="96" t="str">
        <f>IF(Contents!A49="","",Contents!A49)</f>
        <v/>
      </c>
      <c r="B49" s="96" t="str">
        <f>IF(Contents!B49="","",Contents!B49)</f>
        <v/>
      </c>
      <c r="C49" s="96" t="str">
        <f>IF(Contents!C49="","",Contents!C49)</f>
        <v/>
      </c>
      <c r="D49" s="96" t="str">
        <f>IF(Contents!D49="","",Contents!D49)</f>
        <v/>
      </c>
      <c r="E49" s="96" t="str">
        <f>IF(Contents!E49="","",Contents!E49)</f>
        <v/>
      </c>
      <c r="F49" s="96" t="str">
        <f>IF(Contents!F49="","",Contents!F49)</f>
        <v/>
      </c>
      <c r="G49" s="96" t="str">
        <f>IF(Contents!G49="","",Contents!G49)</f>
        <v/>
      </c>
      <c r="H49" s="96" t="str">
        <f>IF(Contents!H49="","",Contents!H49)</f>
        <v/>
      </c>
      <c r="I49" s="96" t="str">
        <f>IF(Contents!I49="","",Contents!I49)</f>
        <v/>
      </c>
      <c r="J49" s="96" t="str">
        <f>IF(Contents!J49="","",Contents!J49)</f>
        <v/>
      </c>
      <c r="K49" s="96" t="str">
        <f>IF(Contents!K49="","",Contents!K49)</f>
        <v/>
      </c>
      <c r="L49" s="96" t="str">
        <f>IF(Contents!L49="","",Contents!L49)</f>
        <v/>
      </c>
      <c r="M49" s="96" t="str">
        <f>IF(Contents!M49="","",Contents!M49)</f>
        <v/>
      </c>
      <c r="N49" s="97" t="str">
        <f>IF(Contents!N49="","",Contents!N49)</f>
        <v/>
      </c>
      <c r="O49" s="96" t="str">
        <f>IF(Contents!O49="","",Contents!O49)</f>
        <v/>
      </c>
      <c r="P49" s="96" t="str">
        <f>IF(Contents!P49="","",Contents!P49)</f>
        <v/>
      </c>
      <c r="Q49" s="96" t="str">
        <f>IF(Contents!Q49="","",Contents!Q49)</f>
        <v/>
      </c>
      <c r="R49" s="96" t="str">
        <f>IF(Contents!R49="","",Contents!R49)</f>
        <v/>
      </c>
      <c r="S49" s="97" t="str">
        <f>IF(Contents!S49="","",Contents!S49)</f>
        <v/>
      </c>
      <c r="T49" s="96" t="str">
        <f>IF(Contents!T49="","",Contents!T49)</f>
        <v/>
      </c>
      <c r="V49" s="98" t="str">
        <f t="shared" si="0"/>
        <v/>
      </c>
      <c r="W49" s="96" t="str">
        <f t="shared" si="1"/>
        <v/>
      </c>
      <c r="X49" s="96" t="str">
        <f t="shared" si="2"/>
        <v/>
      </c>
    </row>
    <row r="50" spans="1:24">
      <c r="A50" s="96" t="str">
        <f>IF(Contents!A50="","",Contents!A50)</f>
        <v/>
      </c>
      <c r="B50" s="96" t="str">
        <f>IF(Contents!B50="","",Contents!B50)</f>
        <v/>
      </c>
      <c r="C50" s="96" t="str">
        <f>IF(Contents!C50="","",Contents!C50)</f>
        <v/>
      </c>
      <c r="D50" s="96" t="str">
        <f>IF(Contents!D50="","",Contents!D50)</f>
        <v/>
      </c>
      <c r="E50" s="96" t="str">
        <f>IF(Contents!E50="","",Contents!E50)</f>
        <v/>
      </c>
      <c r="F50" s="96" t="str">
        <f>IF(Contents!F50="","",Contents!F50)</f>
        <v/>
      </c>
      <c r="G50" s="96" t="str">
        <f>IF(Contents!G50="","",Contents!G50)</f>
        <v/>
      </c>
      <c r="H50" s="96" t="str">
        <f>IF(Contents!H50="","",Contents!H50)</f>
        <v/>
      </c>
      <c r="I50" s="96" t="str">
        <f>IF(Contents!I50="","",Contents!I50)</f>
        <v/>
      </c>
      <c r="J50" s="96" t="str">
        <f>IF(Contents!J50="","",Contents!J50)</f>
        <v/>
      </c>
      <c r="K50" s="96" t="str">
        <f>IF(Contents!K50="","",Contents!K50)</f>
        <v/>
      </c>
      <c r="L50" s="96" t="str">
        <f>IF(Contents!L50="","",Contents!L50)</f>
        <v/>
      </c>
      <c r="M50" s="96" t="str">
        <f>IF(Contents!M50="","",Contents!M50)</f>
        <v/>
      </c>
      <c r="N50" s="97" t="str">
        <f>IF(Contents!N50="","",Contents!N50)</f>
        <v/>
      </c>
      <c r="O50" s="96" t="str">
        <f>IF(Contents!O50="","",Contents!O50)</f>
        <v/>
      </c>
      <c r="P50" s="96" t="str">
        <f>IF(Contents!P50="","",Contents!P50)</f>
        <v/>
      </c>
      <c r="Q50" s="96" t="str">
        <f>IF(Contents!Q50="","",Contents!Q50)</f>
        <v/>
      </c>
      <c r="R50" s="96" t="str">
        <f>IF(Contents!R50="","",Contents!R50)</f>
        <v/>
      </c>
      <c r="S50" s="97" t="str">
        <f>IF(Contents!S50="","",Contents!S50)</f>
        <v/>
      </c>
      <c r="T50" s="96" t="str">
        <f>IF(Contents!T50="","",Contents!T50)</f>
        <v/>
      </c>
      <c r="V50" s="98" t="str">
        <f t="shared" si="0"/>
        <v/>
      </c>
      <c r="W50" s="96" t="str">
        <f t="shared" si="1"/>
        <v/>
      </c>
      <c r="X50" s="96" t="str">
        <f t="shared" si="2"/>
        <v/>
      </c>
    </row>
    <row r="51" spans="1:24">
      <c r="A51" s="96" t="str">
        <f>IF(Contents!A51="","",Contents!A51)</f>
        <v/>
      </c>
      <c r="B51" s="96" t="str">
        <f>IF(Contents!B51="","",Contents!B51)</f>
        <v/>
      </c>
      <c r="C51" s="96" t="str">
        <f>IF(Contents!C51="","",Contents!C51)</f>
        <v/>
      </c>
      <c r="D51" s="96" t="str">
        <f>IF(Contents!D51="","",Contents!D51)</f>
        <v/>
      </c>
      <c r="E51" s="96" t="str">
        <f>IF(Contents!E51="","",Contents!E51)</f>
        <v/>
      </c>
      <c r="F51" s="96" t="str">
        <f>IF(Contents!F51="","",Contents!F51)</f>
        <v/>
      </c>
      <c r="G51" s="96" t="str">
        <f>IF(Contents!G51="","",Contents!G51)</f>
        <v/>
      </c>
      <c r="H51" s="96" t="str">
        <f>IF(Contents!H51="","",Contents!H51)</f>
        <v/>
      </c>
      <c r="I51" s="96" t="str">
        <f>IF(Contents!I51="","",Contents!I51)</f>
        <v/>
      </c>
      <c r="J51" s="96" t="str">
        <f>IF(Contents!J51="","",Contents!J51)</f>
        <v/>
      </c>
      <c r="K51" s="96" t="str">
        <f>IF(Contents!K51="","",Contents!K51)</f>
        <v/>
      </c>
      <c r="L51" s="96" t="str">
        <f>IF(Contents!L51="","",Contents!L51)</f>
        <v/>
      </c>
      <c r="M51" s="96" t="str">
        <f>IF(Contents!M51="","",Contents!M51)</f>
        <v/>
      </c>
      <c r="N51" s="97" t="str">
        <f>IF(Contents!N51="","",Contents!N51)</f>
        <v/>
      </c>
      <c r="O51" s="96" t="str">
        <f>IF(Contents!O51="","",Contents!O51)</f>
        <v/>
      </c>
      <c r="P51" s="96" t="str">
        <f>IF(Contents!P51="","",Contents!P51)</f>
        <v/>
      </c>
      <c r="Q51" s="96" t="str">
        <f>IF(Contents!Q51="","",Contents!Q51)</f>
        <v/>
      </c>
      <c r="R51" s="96" t="str">
        <f>IF(Contents!R51="","",Contents!R51)</f>
        <v/>
      </c>
      <c r="S51" s="97" t="str">
        <f>IF(Contents!S51="","",Contents!S51)</f>
        <v/>
      </c>
      <c r="T51" s="96" t="str">
        <f>IF(Contents!T51="","",Contents!T51)</f>
        <v/>
      </c>
      <c r="V51" s="98" t="str">
        <f t="shared" si="0"/>
        <v/>
      </c>
      <c r="W51" s="96" t="str">
        <f t="shared" si="1"/>
        <v/>
      </c>
      <c r="X51" s="96" t="str">
        <f t="shared" si="2"/>
        <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13</vt:i4>
      </vt:variant>
      <vt:variant>
        <vt:lpstr>이름 지정된 범위</vt:lpstr>
      </vt:variant>
      <vt:variant>
        <vt:i4>1</vt:i4>
      </vt:variant>
    </vt:vector>
  </HeadingPairs>
  <TitlesOfParts>
    <vt:vector size="14" baseType="lpstr">
      <vt:lpstr>월간 팔로워</vt:lpstr>
      <vt:lpstr>일간 팔로워</vt:lpstr>
      <vt:lpstr>visitors</vt:lpstr>
      <vt:lpstr>PV 월별 비교</vt:lpstr>
      <vt:lpstr>PC 모바일 비교</vt:lpstr>
      <vt:lpstr>Imp, Eng</vt:lpstr>
      <vt:lpstr>순방문자 비교</vt:lpstr>
      <vt:lpstr>Contents</vt:lpstr>
      <vt:lpstr>Contents 계산시트</vt:lpstr>
      <vt:lpstr>콘텐츠 추가정보</vt:lpstr>
      <vt:lpstr>Contents 시트</vt:lpstr>
      <vt:lpstr>Visitor Demographic</vt:lpstr>
      <vt:lpstr>Sheet3</vt:lpstr>
      <vt:lpstr>콘텐츠데이터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Joon Young Lee</dc:creator>
  <cp:lastModifiedBy>Joon Young Lee</cp:lastModifiedBy>
  <dcterms:created xsi:type="dcterms:W3CDTF">2024-07-28T10:27:19Z</dcterms:created>
  <dcterms:modified xsi:type="dcterms:W3CDTF">2024-08-06T13:45:38Z</dcterms:modified>
</cp:coreProperties>
</file>